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64011"/>
  <mc:AlternateContent xmlns:mc="http://schemas.openxmlformats.org/markup-compatibility/2006">
    <mc:Choice Requires="x15">
      <x15ac:absPath xmlns:x15ac="http://schemas.microsoft.com/office/spreadsheetml/2010/11/ac" url="L:\Birth To 3\Annual Performance Report (APR)\APR 17-18\"/>
    </mc:Choice>
  </mc:AlternateContent>
  <bookViews>
    <workbookView xWindow="0" yWindow="0" windowWidth="28800" windowHeight="12432"/>
  </bookViews>
  <sheets>
    <sheet name="Dashboard" sheetId="2" r:id="rId1"/>
    <sheet name="17-18 Indicator Data" sheetId="6" state="hidden" r:id="rId2"/>
    <sheet name="17-18 Exit Reason Data" sheetId="7" state="hidden" r:id="rId3"/>
  </sheets>
  <definedNames>
    <definedName name="counties">'17-18 Indicator Data'!$B$1:$BU$1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9" i="2" l="1"/>
  <c r="B80" i="2"/>
  <c r="B78" i="2"/>
  <c r="B77" i="2"/>
  <c r="B76" i="2"/>
  <c r="B75" i="2"/>
  <c r="B74" i="2"/>
  <c r="B73" i="2"/>
  <c r="B72" i="2"/>
  <c r="B71" i="2"/>
  <c r="B70" i="2"/>
  <c r="B69" i="2"/>
  <c r="B68" i="2"/>
  <c r="B67" i="2"/>
  <c r="B66" i="2"/>
  <c r="B81" i="2" l="1"/>
  <c r="C80" i="2" s="1"/>
  <c r="C69" i="2" l="1"/>
  <c r="C70" i="2"/>
  <c r="C78" i="2"/>
  <c r="C66" i="2"/>
  <c r="C77" i="2"/>
  <c r="C74" i="2"/>
  <c r="C73" i="2"/>
  <c r="C71" i="2"/>
  <c r="C76" i="2"/>
  <c r="C68" i="2"/>
  <c r="C75" i="2"/>
  <c r="C67" i="2"/>
  <c r="C79" i="2"/>
  <c r="C72" i="2"/>
  <c r="C81" i="2"/>
  <c r="B57" i="2" l="1"/>
  <c r="B56" i="2"/>
  <c r="B55" i="2"/>
  <c r="B54" i="2"/>
  <c r="B53" i="2"/>
  <c r="B52" i="2"/>
  <c r="B51" i="2"/>
  <c r="B50" i="2"/>
  <c r="B49" i="2"/>
  <c r="B48" i="2"/>
  <c r="B47" i="2"/>
  <c r="B46" i="2"/>
  <c r="B45" i="2"/>
  <c r="B44" i="2"/>
  <c r="B43" i="2"/>
  <c r="B42" i="2"/>
  <c r="B41" i="2"/>
  <c r="B31" i="2"/>
  <c r="B30" i="2"/>
  <c r="B29" i="2"/>
  <c r="B28" i="2"/>
  <c r="B27" i="2"/>
  <c r="B26" i="2"/>
  <c r="B25" i="2"/>
  <c r="B15" i="2" l="1"/>
  <c r="B19" i="2" l="1"/>
  <c r="B17" i="2" l="1"/>
  <c r="B16" i="2"/>
  <c r="B24" i="2"/>
  <c r="B23" i="2"/>
  <c r="B22" i="2"/>
  <c r="B21" i="2"/>
  <c r="B20" i="2"/>
  <c r="B18" i="2"/>
</calcChain>
</file>

<file path=xl/comments1.xml><?xml version="1.0" encoding="utf-8"?>
<comments xmlns="http://schemas.openxmlformats.org/spreadsheetml/2006/main">
  <authors>
    <author>Rundle, Matthew G</author>
  </authors>
  <commentList>
    <comment ref="A15" authorId="0" shapeId="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18" authorId="0" shapeId="0">
      <text>
        <r>
          <rPr>
            <sz val="10"/>
            <color indexed="81"/>
            <rFont val="Calibri Light"/>
            <family val="2"/>
            <scheme val="major"/>
          </rPr>
          <t>The percent of children who were functioning within age expectations in each Outcome by the time they exited the program</t>
        </r>
      </text>
    </comment>
    <comment ref="A19"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0" authorId="0" shapeId="0">
      <text>
        <r>
          <rPr>
            <sz val="10"/>
            <color indexed="81"/>
            <rFont val="Calibri Light"/>
            <family val="2"/>
            <scheme val="major"/>
          </rPr>
          <t>The percent of children who were functioning within age expectations in each Outcome by the time they exited the program</t>
        </r>
      </text>
    </comment>
    <comment ref="A21"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2" authorId="0" shapeId="0">
      <text>
        <r>
          <rPr>
            <sz val="10"/>
            <color indexed="81"/>
            <rFont val="Calibri Light"/>
            <family val="2"/>
            <scheme val="major"/>
          </rPr>
          <t>The percent of children who were functioning within age expectations in each Outcome by the time they exited the program</t>
        </r>
      </text>
    </comment>
    <comment ref="A23" authorId="0" shapeId="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text>
        <r>
          <rPr>
            <sz val="10"/>
            <color indexed="81"/>
            <rFont val="Calibri Light"/>
            <family val="2"/>
            <scheme val="major"/>
          </rPr>
          <t>Percent of families reporting early intervention services have helped the family effectively communicate their child's needs.</t>
        </r>
      </text>
    </comment>
    <comment ref="A25" authorId="0" shapeId="0">
      <text>
        <r>
          <rPr>
            <sz val="10"/>
            <color indexed="81"/>
            <rFont val="Calibri Light"/>
            <family val="2"/>
            <scheme val="major"/>
          </rPr>
          <t>Percent of families reporting early intervention services have helped the family help their child develop and learn.</t>
        </r>
      </text>
    </comment>
    <comment ref="A26" authorId="0" shapeId="0">
      <text>
        <r>
          <rPr>
            <sz val="10"/>
            <color indexed="81"/>
            <rFont val="Calibri Light"/>
            <family val="2"/>
            <scheme val="major"/>
          </rPr>
          <t>Percent of infants and toddlers birth to 1 with IFSPs</t>
        </r>
      </text>
    </comment>
    <comment ref="A27" authorId="0" shapeId="0">
      <text>
        <r>
          <rPr>
            <sz val="10"/>
            <color indexed="81"/>
            <rFont val="Calibri Light"/>
            <family val="2"/>
            <scheme val="major"/>
          </rPr>
          <t>Percent of infants and toddlers birth to 3 with IFSPs</t>
        </r>
      </text>
    </comment>
    <comment ref="A28" authorId="0" shapeId="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text>
        <r>
          <rPr>
            <sz val="10"/>
            <color indexed="81"/>
            <rFont val="Calibri Light"/>
            <family val="2"/>
            <scheme val="major"/>
          </rPr>
          <t>Child turned 3; referred to LEA; LEA found child eligible for special education</t>
        </r>
      </text>
    </comment>
    <comment ref="A67" authorId="0" shapeId="0">
      <text>
        <r>
          <rPr>
            <sz val="10"/>
            <color indexed="81"/>
            <rFont val="Calibri Light"/>
            <family val="2"/>
            <scheme val="major"/>
          </rPr>
          <t>Child turned 3; referred to LEA but ineligible; referred to other programs</t>
        </r>
      </text>
    </comment>
    <comment ref="A68" authorId="0" shapeId="0">
      <text>
        <r>
          <rPr>
            <sz val="10"/>
            <color indexed="81"/>
            <rFont val="Calibri Light"/>
            <family val="2"/>
            <scheme val="major"/>
          </rPr>
          <t>Child turned 3; referred to LEA but ineligible; not referred to other programs</t>
        </r>
      </text>
    </comment>
    <comment ref="A69" authorId="0" shapeId="0">
      <text>
        <r>
          <rPr>
            <sz val="10"/>
            <color indexed="81"/>
            <rFont val="Calibri Light"/>
            <family val="2"/>
            <scheme val="major"/>
          </rPr>
          <t>Child turned 3; referred to LEA; eligibility pending for special education</t>
        </r>
      </text>
    </comment>
    <comment ref="A70" authorId="0" shapeId="0">
      <text>
        <r>
          <rPr>
            <sz val="10"/>
            <color indexed="81"/>
            <rFont val="Calibri Light"/>
            <family val="2"/>
            <scheme val="major"/>
          </rPr>
          <t>Child is no longer in need of services. Successful completion of the IFSP</t>
        </r>
      </text>
    </comment>
    <comment ref="A71" authorId="0" shapeId="0">
      <text>
        <r>
          <rPr>
            <sz val="10"/>
            <color indexed="81"/>
            <rFont val="Calibri Light"/>
            <family val="2"/>
            <scheme val="major"/>
          </rPr>
          <t>Family chose to discontinue services</t>
        </r>
      </text>
    </comment>
    <comment ref="A72" authorId="0" shapeId="0">
      <text>
        <r>
          <rPr>
            <sz val="10"/>
            <color indexed="81"/>
            <rFont val="Calibri Light"/>
            <family val="2"/>
            <scheme val="major"/>
          </rPr>
          <t>Child moved within the state</t>
        </r>
      </text>
    </comment>
    <comment ref="A73" authorId="0" shapeId="0">
      <text>
        <r>
          <rPr>
            <sz val="10"/>
            <color indexed="81"/>
            <rFont val="Calibri Light"/>
            <family val="2"/>
            <scheme val="major"/>
          </rPr>
          <t>Child moved out of the state</t>
        </r>
      </text>
    </comment>
    <comment ref="A74" authorId="0" shapeId="0">
      <text>
        <r>
          <rPr>
            <sz val="10"/>
            <color indexed="81"/>
            <rFont val="Calibri Light"/>
            <family val="2"/>
            <scheme val="major"/>
          </rPr>
          <t>Death of child</t>
        </r>
      </text>
    </comment>
    <comment ref="A75" authorId="0" shapeId="0">
      <text>
        <r>
          <rPr>
            <sz val="10"/>
            <color indexed="81"/>
            <rFont val="Calibri Light"/>
            <family val="2"/>
            <scheme val="major"/>
          </rPr>
          <t>Child under 3; Birth to 3 unable to locate family after many attempts</t>
        </r>
      </text>
    </comment>
    <comment ref="A76" authorId="0" shapeId="0">
      <text>
        <r>
          <rPr>
            <sz val="10"/>
            <color indexed="81"/>
            <rFont val="Calibri Light"/>
            <family val="2"/>
            <scheme val="major"/>
          </rPr>
          <t>Child turned 3, parents did not consent to LEA referral and/or LEA evaluation</t>
        </r>
      </text>
    </comment>
    <comment ref="A77" authorId="0" shapeId="0">
      <text>
        <r>
          <rPr>
            <sz val="10"/>
            <color indexed="81"/>
            <rFont val="Calibri Light"/>
            <family val="2"/>
            <scheme val="major"/>
          </rPr>
          <t>Child turned 3; not referred to LEA as not believed to be eligible</t>
        </r>
      </text>
    </comment>
    <comment ref="A78" authorId="0" shapeId="0">
      <text>
        <r>
          <rPr>
            <sz val="10"/>
            <color indexed="81"/>
            <rFont val="Calibri Light"/>
            <family val="2"/>
            <scheme val="major"/>
          </rPr>
          <t>Child did not qualify for Birth to 3</t>
        </r>
      </text>
    </comment>
    <comment ref="A79" authorId="0" shapeId="0">
      <text>
        <r>
          <rPr>
            <sz val="10"/>
            <color indexed="81"/>
            <rFont val="Calibri Light"/>
            <family val="2"/>
            <scheme val="major"/>
          </rPr>
          <t>Parents chose not to enroll in Birth to 3</t>
        </r>
      </text>
    </comment>
    <comment ref="A80" authorId="0" shapeId="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<sst xmlns="http://schemas.openxmlformats.org/spreadsheetml/2006/main" count="287" uniqueCount="154">
  <si>
    <t>Adams</t>
  </si>
  <si>
    <t>Ashland</t>
  </si>
  <si>
    <t>Barron</t>
  </si>
  <si>
    <t>Bayfield</t>
  </si>
  <si>
    <t>NA</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</si>
  <si>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</si>
  <si>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</si>
  <si>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</si>
  <si>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</si>
  <si>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</si>
  <si>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</si>
  <si>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</si>
  <si>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</si>
  <si>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</si>
  <si>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</si>
  <si>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</si>
  <si>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</si>
  <si>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</si>
  <si>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</si>
  <si>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</si>
  <si>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</si>
  <si>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</si>
  <si>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</si>
  <si>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</si>
  <si>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</si>
  <si>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</si>
  <si>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</si>
  <si>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</si>
  <si>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</si>
  <si>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</si>
  <si>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</si>
  <si>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</si>
  <si>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</si>
  <si>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</si>
  <si>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</si>
  <si>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</si>
  <si>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</si>
  <si>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</si>
  <si>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</si>
  <si>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</si>
  <si>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</si>
  <si>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</si>
  <si>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</si>
  <si>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</si>
  <si>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</si>
  <si>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</si>
  <si>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</si>
  <si>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</si>
  <si>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</si>
  <si>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</si>
  <si>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</si>
  <si>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</si>
  <si>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</si>
  <si>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</si>
  <si>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</si>
  <si>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</si>
  <si>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</si>
  <si>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</si>
  <si>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</si>
  <si>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</si>
  <si>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</si>
  <si>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</si>
  <si>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</si>
  <si>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</si>
  <si>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</si>
  <si>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</si>
  <si>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</si>
  <si>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</si>
  <si>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</si>
  <si>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</si>
  <si>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</si>
  <si>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</si>
  <si>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</si>
  <si>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</si>
  <si>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</si>
  <si>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</si>
  <si>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</si>
  <si>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</si>
  <si>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</si>
  <si>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</si>
  <si>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</si>
  <si>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</si>
  <si>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</si>
  <si>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</si>
  <si>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</si>
  <si>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</si>
  <si>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</si>
  <si>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</si>
  <si>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</si>
  <si>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</si>
  <si>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State Targets</t>
  </si>
  <si>
    <t>Overall State Results</t>
  </si>
  <si>
    <t>COUNTY</t>
  </si>
  <si>
    <r>
      <t>Indicator 1</t>
    </r>
    <r>
      <rPr>
        <sz val="8"/>
        <rFont val="Univers Condensed"/>
      </rPr>
      <t xml:space="preserve"> - Percent of infants and toddlers with Individual Family Service Plans (IFSP) who receive the early intervention services on their IFSPs in a timely manner. </t>
    </r>
  </si>
  <si>
    <r>
      <t>Indicator 2</t>
    </r>
    <r>
      <rPr>
        <sz val="8"/>
        <rFont val="Univers Condensed"/>
      </rPr>
      <t xml:space="preserve"> - Percent of infants and toddlers with IFSPs who primarily receive early intervention services in the home or programs for typically developing children.   </t>
    </r>
  </si>
  <si>
    <r>
      <t xml:space="preserve">Indicator 3 Outcome 1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</si>
  <si>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1 Summary Statement 2            </t>
    </r>
    <r>
      <rPr>
        <b/>
        <sz val="8"/>
        <rFont val="Univers Condensed"/>
        <family val="2"/>
      </rPr>
      <t>The percent of children who were functioning within age expectations in each Outcome by the time they exited the program</t>
    </r>
  </si>
  <si>
    <r>
      <t xml:space="preserve">Indicator 3  Outcome 2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</si>
  <si>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2  Summary Statement 2       </t>
    </r>
    <r>
      <rPr>
        <b/>
        <sz val="8"/>
        <rFont val="Univers Condensed"/>
        <family val="2"/>
      </rPr>
      <t>The percent of children who were functioning within age expectations in each Outcome by the time they exited the program</t>
    </r>
  </si>
  <si>
    <r>
      <t xml:space="preserve">Indicator 3  Outcome 3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</si>
  <si>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3          Summary          Statement 2                 </t>
    </r>
    <r>
      <rPr>
        <b/>
        <sz val="8"/>
        <rFont val="Univers Condensed"/>
        <family val="2"/>
      </rPr>
      <t>The percent of children who were functioning within age expectations in each Outcome by the time they exited the program</t>
    </r>
  </si>
  <si>
    <r>
      <t xml:space="preserve">Indicator 4A - </t>
    </r>
    <r>
      <rPr>
        <sz val="8"/>
        <rFont val="Univers Condensed"/>
      </rPr>
      <t xml:space="preserve">Percent of families reporting early intervention services have helped the family know their rights.  </t>
    </r>
  </si>
  <si>
    <r>
      <t>Indicator 4B -</t>
    </r>
    <r>
      <rPr>
        <sz val="8"/>
        <rFont val="Univers Condensed"/>
      </rPr>
      <t xml:space="preserve"> Percent of families reporting early intervention services have helped the family effectively communicate their child's needs.</t>
    </r>
  </si>
  <si>
    <r>
      <t xml:space="preserve">Indicator 4C - </t>
    </r>
    <r>
      <rPr>
        <sz val="8"/>
        <rFont val="Univers Condensed"/>
      </rPr>
      <t>Percent of families reporting early intervention services have helped the family help their child develop and learn.</t>
    </r>
  </si>
  <si>
    <r>
      <t>Indicator 5-</t>
    </r>
    <r>
      <rPr>
        <sz val="8"/>
        <rFont val="Univers Condensed"/>
      </rPr>
      <t xml:space="preserve"> Percent of infants and toddlers birth to 1 with IFSPs.</t>
    </r>
    <r>
      <rPr>
        <b/>
        <sz val="8"/>
        <rFont val="Univers Condensed"/>
      </rPr>
      <t/>
    </r>
  </si>
  <si>
    <r>
      <t xml:space="preserve">Indicator 6 - </t>
    </r>
    <r>
      <rPr>
        <sz val="8"/>
        <rFont val="Univers Condensed"/>
      </rPr>
      <t xml:space="preserve">Percent of infants and toddlers birth to 3 with IFSPs. </t>
    </r>
  </si>
  <si>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</si>
  <si>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</si>
  <si>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</si>
  <si>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</si>
  <si>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Dashboard APR Data</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</si>
  <si>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</si>
  <si>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County</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</si>
  <si>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</si>
  <si>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</si>
  <si>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</si>
  <si>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</si>
  <si>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</si>
  <si>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</si>
  <si>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</si>
  <si>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</si>
  <si>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</si>
  <si>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</si>
  <si>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</si>
  <si>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</si>
  <si>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</si>
  <si>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</si>
  <si>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</si>
  <si>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</si>
  <si>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All Counties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</si>
  <si>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</si>
  <si>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Exit Reason 1</t>
  </si>
  <si>
    <t>Exit Reason 2</t>
  </si>
  <si>
    <t>Exit Reason 3</t>
  </si>
  <si>
    <t>Exit Reason 4</t>
  </si>
  <si>
    <t>Exit Reason 5</t>
  </si>
  <si>
    <t>Exit Reason 6</t>
  </si>
  <si>
    <t>Exit Reason 7</t>
  </si>
  <si>
    <t>Exit Reason 8</t>
  </si>
  <si>
    <t>Exit Reason 9</t>
  </si>
  <si>
    <t>Exit Reason 11</t>
  </si>
  <si>
    <t>Exit Reason 10</t>
  </si>
  <si>
    <t>Exit Reason 12</t>
  </si>
  <si>
    <t>Exit Reason 13</t>
  </si>
  <si>
    <t>Exit Reason 15</t>
  </si>
  <si>
    <t>Exit Reason 14</t>
  </si>
  <si>
    <t>Totals</t>
  </si>
  <si>
    <t>Total Exits</t>
  </si>
  <si>
    <t>State Percentages</t>
  </si>
  <si>
    <t>County Percentages</t>
  </si>
  <si>
    <t>Exit Reason by County</t>
  </si>
  <si>
    <t>APR Indicators: County vs. County</t>
  </si>
  <si>
    <t>APR Indicators: County vs. State Targets</t>
  </si>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</sst>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rgb="FF000000"/>
      <name val="Arial"/>
      <family val="2"/>
    </font>
    <font>
      <b/>
      <sz val="8"/>
      <name val="Univers Condensed"/>
    </font>
    <font>
      <sz val="8"/>
      <name val="Univers Condensed"/>
    </font>
    <font>
      <b/>
      <sz val="8"/>
      <color indexed="12"/>
      <name val="Univers Condensed"/>
    </font>
    <font>
      <b/>
      <sz val="8"/>
      <name val="Univers Condensed"/>
      <family val="2"/>
    </font>
    <font>
      <b/>
      <sz val="8"/>
      <color indexed="10"/>
      <name val="Univers Condensed"/>
    </font>
    <font>
      <b/>
      <sz val="8"/>
      <color indexed="17"/>
      <name val="Univers Condensed"/>
    </font>
    <font>
      <b/>
      <sz val="8"/>
      <name val="Arial"/>
      <family val="2"/>
    </font>
    <font>
      <sz val="8"/>
      <name val="Arial"/>
      <family val="2"/>
    </font>
    <font>
      <b/>
      <sz val="11"/>
      <color theme="0"/>
      <name val="Calibri"/>
      <family val="2"/>
      <scheme val="minor"/>
    </font>
    <font>
      <b/>
      <sz val="9"/>
      <color indexed="81"/>
      <name val="Tahoma"/>
      <family val="2"/>
    </font>
    <font>
      <sz val="10"/>
      <color indexed="81"/>
      <name val="Calibri Light"/>
      <family val="2"/>
      <scheme val="major"/>
    </font>
    <font>
      <b/>
      <sz val="16"/>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indexed="65"/>
        <bgColor indexed="8"/>
      </patternFill>
    </fill>
    <fill>
      <patternFill patternType="solid">
        <fgColor rgb="FF003366"/>
        <bgColor indexed="64"/>
      </patternFill>
    </fill>
    <fill>
      <patternFill patternType="solid">
        <fgColor indexed="6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0" fontId="4" fillId="0" borderId="0"/>
    <xf numFmtId="0" fontId="3" fillId="0" borderId="0"/>
  </cellStyleXfs>
  <cellXfs count="52">
    <xf numFmtId="0" fontId="0" fillId="0" borderId="0" xfId="0"/>
    <xf numFmtId="0" fontId="0" fillId="0" borderId="0" xfId="0"/>
    <xf numFmtId="0" fontId="0" fillId="0" borderId="4" xfId="0" applyBorder="1"/>
    <xf numFmtId="0" fontId="0" fillId="0" borderId="0" xfId="0" applyBorder="1"/>
    <xf numFmtId="10" fontId="0" fillId="0" borderId="0" xfId="0" applyNumberFormat="1" applyFont="1" applyBorder="1"/>
    <xf numFmtId="10" fontId="3" fillId="0" borderId="0" xfId="2" applyNumberFormat="1" applyFont="1" applyFill="1" applyBorder="1" applyAlignment="1">
      <alignment horizontal="right" vertical="center"/>
    </xf>
    <xf numFmtId="10" fontId="3" fillId="2" borderId="0" xfId="2" applyNumberFormat="1" applyFont="1" applyFill="1" applyBorder="1" applyAlignment="1">
      <alignment horizontal="right" vertical="center"/>
    </xf>
    <xf numFmtId="0" fontId="5" fillId="0" borderId="1" xfId="2" applyFont="1" applyFill="1" applyBorder="1" applyAlignment="1" applyProtection="1">
      <alignment horizontal="left" vertical="top"/>
    </xf>
    <xf numFmtId="0" fontId="5" fillId="0" borderId="1" xfId="2" applyFont="1" applyFill="1" applyBorder="1" applyAlignment="1" applyProtection="1">
      <alignment horizontal="left" vertical="top" wrapText="1"/>
    </xf>
    <xf numFmtId="0" fontId="7"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5" fillId="0" borderId="2" xfId="2" applyFont="1" applyFill="1" applyBorder="1" applyAlignment="1" applyProtection="1">
      <alignment horizontal="left" vertical="top" wrapText="1"/>
    </xf>
    <xf numFmtId="0" fontId="11" fillId="0" borderId="1" xfId="2" applyFont="1" applyFill="1" applyBorder="1" applyAlignment="1">
      <alignment vertical="top" wrapText="1"/>
    </xf>
    <xf numFmtId="0" fontId="11" fillId="0" borderId="3" xfId="2" applyFont="1" applyFill="1" applyBorder="1" applyAlignment="1">
      <alignment vertical="top" wrapText="1"/>
    </xf>
    <xf numFmtId="0" fontId="11" fillId="0" borderId="0" xfId="2" applyFont="1" applyFill="1" applyBorder="1" applyAlignment="1">
      <alignment vertical="top" wrapText="1"/>
    </xf>
    <xf numFmtId="0" fontId="5" fillId="0" borderId="3" xfId="2"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 xfId="0" applyBorder="1"/>
    <xf numFmtId="10" fontId="0" fillId="0" borderId="1" xfId="1" applyNumberFormat="1" applyFont="1" applyBorder="1"/>
    <xf numFmtId="10" fontId="0" fillId="0" borderId="1" xfId="0" applyNumberFormat="1" applyBorder="1"/>
    <xf numFmtId="0" fontId="0" fillId="0" borderId="7" xfId="0" applyBorder="1"/>
    <xf numFmtId="10" fontId="0" fillId="0" borderId="7" xfId="1" applyNumberFormat="1" applyFont="1" applyBorder="1"/>
    <xf numFmtId="0" fontId="2" fillId="0" borderId="6" xfId="0" applyFont="1" applyFill="1" applyBorder="1" applyAlignment="1">
      <alignment horizontal="center"/>
    </xf>
    <xf numFmtId="0" fontId="2" fillId="0" borderId="6" xfId="0" applyFont="1" applyBorder="1" applyAlignment="1">
      <alignment horizontal="center"/>
    </xf>
    <xf numFmtId="0" fontId="13" fillId="3" borderId="6" xfId="0" applyFont="1" applyFill="1" applyBorder="1" applyAlignment="1">
      <alignment horizontal="center"/>
    </xf>
    <xf numFmtId="0" fontId="0" fillId="0" borderId="8" xfId="0" applyBorder="1"/>
    <xf numFmtId="0" fontId="0" fillId="0" borderId="6" xfId="0" applyBorder="1"/>
    <xf numFmtId="0" fontId="2" fillId="0" borderId="6" xfId="0" applyFont="1" applyBorder="1" applyAlignment="1">
      <alignment horizontal="center" vertical="center" wrapText="1"/>
    </xf>
    <xf numFmtId="0" fontId="2" fillId="0" borderId="7"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9" fontId="0" fillId="0" borderId="7" xfId="1" applyFont="1" applyBorder="1"/>
    <xf numFmtId="10" fontId="0" fillId="0" borderId="6" xfId="1" applyNumberFormat="1" applyFont="1" applyBorder="1"/>
    <xf numFmtId="0" fontId="13" fillId="3" borderId="15" xfId="0" applyFont="1" applyFill="1" applyBorder="1" applyAlignment="1">
      <alignment horizontal="center"/>
    </xf>
    <xf numFmtId="0" fontId="0" fillId="0" borderId="2" xfId="0" applyBorder="1"/>
    <xf numFmtId="0" fontId="0" fillId="0" borderId="17" xfId="0" applyBorder="1"/>
    <xf numFmtId="0" fontId="19" fillId="0" borderId="1" xfId="2" applyFont="1" applyFill="1" applyBorder="1" applyAlignment="1" applyProtection="1">
      <alignment horizontal="left" vertical="top"/>
    </xf>
    <xf numFmtId="164" fontId="0" fillId="0" borderId="1" xfId="1" applyNumberFormat="1" applyFont="1" applyBorder="1"/>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left" vertical="top" wrapText="1"/>
    </xf>
    <xf numFmtId="0" fontId="3" fillId="4" borderId="9" xfId="0" applyNumberFormat="1"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0" fontId="3" fillId="4" borderId="11" xfId="0" applyNumberFormat="1" applyFont="1" applyFill="1" applyBorder="1" applyAlignment="1">
      <alignment horizontal="center" vertical="center" wrapText="1"/>
    </xf>
    <xf numFmtId="0" fontId="3" fillId="4" borderId="12"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13" xfId="0" applyNumberFormat="1" applyFont="1" applyFill="1" applyBorder="1" applyAlignment="1">
      <alignment horizontal="center" vertical="center" wrapText="1"/>
    </xf>
    <xf numFmtId="0" fontId="3" fillId="4" borderId="14"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wrapText="1"/>
    </xf>
    <xf numFmtId="0" fontId="3" fillId="4" borderId="16" xfId="0" applyNumberFormat="1" applyFont="1" applyFill="1" applyBorder="1" applyAlignment="1">
      <alignment horizontal="center" vertical="center" wrapText="1"/>
    </xf>
  </cellXfs>
  <cellStyles count="5">
    <cellStyle name="Normal" xfId="0" builtinId="0"/>
    <cellStyle name="Normal 2" xfId="2"/>
    <cellStyle name="Normal 2 2" xfId="4"/>
    <cellStyle name="Normal 3" xfId="3"/>
    <cellStyle name="Percent" xfId="1" builtinId="5"/>
  </cellStyles>
  <dxfs count="0"/>
  <tableStyles count="0" defaultTableStyle="TableStyleMedium2" defaultPivotStyle="PivotStyleLight16"/>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f>(Dashboard!$B$15:$B$25,Dashboard!$B$28:$B$31)</c:f>
              <c:numCache>
                <c:formatCode>0.00%</c:formatCode>
                <c:ptCount val="15"/>
                <c:pt idx="0">
                  <c:v>0.99829999999999997</c:v>
                </c:pt>
                <c:pt idx="1">
                  <c:v>0.99590000000000001</c:v>
                </c:pt>
                <c:pt idx="2">
                  <c:v>0.60229999999999995</c:v>
                </c:pt>
                <c:pt idx="3">
                  <c:v>0.47270000000000001</c:v>
                </c:pt>
                <c:pt idx="4">
                  <c:v>0.64300000000000002</c:v>
                </c:pt>
                <c:pt idx="5">
                  <c:v>0.34889999999999999</c:v>
                </c:pt>
                <c:pt idx="6">
                  <c:v>0.67430000000000001</c:v>
                </c:pt>
                <c:pt idx="7">
                  <c:v>0.5091</c:v>
                </c:pt>
                <c:pt idx="8">
                  <c:v>0.75060000000000004</c:v>
                </c:pt>
                <c:pt idx="9">
                  <c:v>0.82750000000000001</c:v>
                </c:pt>
                <c:pt idx="10">
                  <c:v>0.8135</c:v>
                </c:pt>
                <c:pt idx="11">
                  <c:v>0.9919</c:v>
                </c:pt>
                <c:pt idx="12">
                  <c:v>0.99870000000000003</c:v>
                </c:pt>
                <c:pt idx="13">
                  <c:v>0.9778</c:v>
                </c:pt>
                <c:pt idx="14">
                  <c:v>0.97740000000000005</c:v>
                </c:pt>
              </c:numCache>
            </c:numRef>
          </c:val>
          <c:extLst>
            <c:ext xmlns:c16="http://schemas.microsoft.com/office/drawing/2014/chart" uri="{C3380CC4-5D6E-409C-BE32-E72D297353CC}">
              <c16:uniqueId val="{00000000-10AF-4C48-9A0C-6954430EAA02}"/>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f>(Dashboard!$C$15:$C$25,Dashboard!$C$28:$C$31)</c:f>
              <c:numCache>
                <c:formatCode>0.00%</c:formatCode>
                <c:ptCount val="15"/>
                <c:pt idx="0">
                  <c:v>1</c:v>
                </c:pt>
                <c:pt idx="1">
                  <c:v>0.9637</c:v>
                </c:pt>
                <c:pt idx="2">
                  <c:v>0.59050000000000002</c:v>
                </c:pt>
                <c:pt idx="3">
                  <c:v>0.66149999999999998</c:v>
                </c:pt>
                <c:pt idx="4">
                  <c:v>0.66149999999999998</c:v>
                </c:pt>
                <c:pt idx="5">
                  <c:v>0.50749999999999995</c:v>
                </c:pt>
                <c:pt idx="6">
                  <c:v>0.69550000000000001</c:v>
                </c:pt>
                <c:pt idx="7">
                  <c:v>0.6855</c:v>
                </c:pt>
                <c:pt idx="8">
                  <c:v>0.82979999999999998</c:v>
                </c:pt>
                <c:pt idx="9">
                  <c:v>0.87639999999999996</c:v>
                </c:pt>
                <c:pt idx="10">
                  <c:v>0.85350000000000004</c:v>
                </c:pt>
                <c:pt idx="11">
                  <c:v>1</c:v>
                </c:pt>
                <c:pt idx="12">
                  <c:v>1</c:v>
                </c:pt>
                <c:pt idx="13">
                  <c:v>1</c:v>
                </c:pt>
                <c:pt idx="14">
                  <c:v>1</c:v>
                </c:pt>
              </c:numCache>
            </c:numRef>
          </c:val>
          <c:extLst>
            <c:ext xmlns:c16="http://schemas.microsoft.com/office/drawing/2014/chart" uri="{C3380CC4-5D6E-409C-BE32-E72D297353CC}">
              <c16:uniqueId val="{00000001-10AF-4C48-9A0C-6954430EAA02}"/>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1.03E-2</c:v>
                </c:pt>
                <c:pt idx="1">
                  <c:v>2.9000000000000001E-2</c:v>
                </c:pt>
              </c:numCache>
            </c:numRef>
          </c:val>
          <c:extLst>
            <c:ext xmlns:c16="http://schemas.microsoft.com/office/drawing/2014/chart" uri="{C3380CC4-5D6E-409C-BE32-E72D297353CC}">
              <c16:uniqueId val="{00000000-B544-4CFE-9F13-C0631312F63E}"/>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9.4999999999999998E-3</c:v>
                </c:pt>
                <c:pt idx="1">
                  <c:v>2.7900000000000001E-2</c:v>
                </c:pt>
              </c:numCache>
            </c:numRef>
          </c:val>
          <c:extLst>
            <c:ext xmlns:c16="http://schemas.microsoft.com/office/drawing/2014/chart" uri="{C3380CC4-5D6E-409C-BE32-E72D297353CC}">
              <c16:uniqueId val="{00000001-B544-4CFE-9F13-C0631312F63E}"/>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0.99829999999999997</c:v>
                </c:pt>
                <c:pt idx="1">
                  <c:v>0.99590000000000001</c:v>
                </c:pt>
                <c:pt idx="2">
                  <c:v>0.60229999999999995</c:v>
                </c:pt>
                <c:pt idx="3">
                  <c:v>0.47270000000000001</c:v>
                </c:pt>
                <c:pt idx="4">
                  <c:v>0.64300000000000002</c:v>
                </c:pt>
                <c:pt idx="5">
                  <c:v>0.34889999999999999</c:v>
                </c:pt>
                <c:pt idx="6">
                  <c:v>0.67430000000000001</c:v>
                </c:pt>
                <c:pt idx="7">
                  <c:v>0.5091</c:v>
                </c:pt>
                <c:pt idx="8">
                  <c:v>0.75060000000000004</c:v>
                </c:pt>
                <c:pt idx="9">
                  <c:v>0.82750000000000001</c:v>
                </c:pt>
                <c:pt idx="10">
                  <c:v>0.8135</c:v>
                </c:pt>
                <c:pt idx="11">
                  <c:v>0.9919</c:v>
                </c:pt>
                <c:pt idx="12">
                  <c:v>0.99870000000000003</c:v>
                </c:pt>
                <c:pt idx="13">
                  <c:v>0.9778</c:v>
                </c:pt>
                <c:pt idx="14">
                  <c:v>0.97740000000000005</c:v>
                </c:pt>
              </c:numCache>
            </c:numRef>
          </c:val>
          <c:extLst>
            <c:ext xmlns:c16="http://schemas.microsoft.com/office/drawing/2014/chart" uri="{C3380CC4-5D6E-409C-BE32-E72D297353CC}">
              <c16:uniqueId val="{00000000-3733-44D1-B5E7-5231512F3B47}"/>
            </c:ext>
          </c:extLst>
        </c:ser>
        <c:ser>
          <c:idx val="1"/>
          <c:order val="1"/>
          <c:tx>
            <c:strRef>
              <c:f>Dashboard!$A$40</c:f>
              <c:strCache>
                <c:ptCount val="1"/>
                <c:pt idx="0">
                  <c:v>All Counties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(Dashboard!$B$41:$B$51,Dashboard!$B$54:$B$57)</c:f>
              <c:numCache>
                <c:formatCode>0.00%</c:formatCode>
                <c:ptCount val="15"/>
                <c:pt idx="0">
                  <c:v>0.99829999999999997</c:v>
                </c:pt>
                <c:pt idx="1">
                  <c:v>0.99590000000000001</c:v>
                </c:pt>
                <c:pt idx="2">
                  <c:v>0.60229999999999995</c:v>
                </c:pt>
                <c:pt idx="3">
                  <c:v>0.47270000000000001</c:v>
                </c:pt>
                <c:pt idx="4">
                  <c:v>0.64300000000000002</c:v>
                </c:pt>
                <c:pt idx="5">
                  <c:v>0.34889999999999999</c:v>
                </c:pt>
                <c:pt idx="6">
                  <c:v>0.67430000000000001</c:v>
                </c:pt>
                <c:pt idx="7">
                  <c:v>0.5091</c:v>
                </c:pt>
                <c:pt idx="8">
                  <c:v>0.75060000000000004</c:v>
                </c:pt>
                <c:pt idx="9">
                  <c:v>0.82750000000000001</c:v>
                </c:pt>
                <c:pt idx="10">
                  <c:v>0.8135</c:v>
                </c:pt>
                <c:pt idx="11">
                  <c:v>0.9919</c:v>
                </c:pt>
                <c:pt idx="12">
                  <c:v>0.99870000000000003</c:v>
                </c:pt>
                <c:pt idx="13">
                  <c:v>0.9778</c:v>
                </c:pt>
                <c:pt idx="14">
                  <c:v>0.97740000000000005</c:v>
                </c:pt>
              </c:numCache>
            </c:numRef>
          </c:val>
          <c:extLst>
            <c:ext xmlns:c16="http://schemas.microsoft.com/office/drawing/2014/chart" uri="{C3380CC4-5D6E-409C-BE32-E72D297353CC}">
              <c16:uniqueId val="{00000001-3733-44D1-B5E7-5231512F3B47}"/>
            </c:ext>
          </c:extLst>
        </c:ser>
        <c:dLbls>
          <c:showLegendKey val="0"/>
          <c:showVal val="0"/>
          <c:showCatName val="0"/>
          <c:showSerName val="0"/>
          <c:showPercent val="0"/>
          <c:showBubbleSize val="0"/>
        </c:dLbls>
        <c:gapWidth val="100"/>
        <c:overlap val="-24"/>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1.03E-2</c:v>
                </c:pt>
                <c:pt idx="1">
                  <c:v>2.9000000000000001E-2</c:v>
                </c:pt>
              </c:numCache>
            </c:numRef>
          </c:val>
          <c:extLst>
            <c:ext xmlns:c16="http://schemas.microsoft.com/office/drawing/2014/chart" uri="{C3380CC4-5D6E-409C-BE32-E72D297353CC}">
              <c16:uniqueId val="{00000000-45F5-4229-9C6B-220640823313}"/>
            </c:ext>
          </c:extLst>
        </c:ser>
        <c:ser>
          <c:idx val="1"/>
          <c:order val="1"/>
          <c:tx>
            <c:strRef>
              <c:f>Dashboard!$A$40</c:f>
              <c:strCache>
                <c:ptCount val="1"/>
                <c:pt idx="0">
                  <c:v>All Counties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1.03E-2</c:v>
                </c:pt>
                <c:pt idx="1">
                  <c:v>2.9000000000000001E-2</c:v>
                </c:pt>
              </c:numCache>
            </c:numRef>
          </c:val>
          <c:extLst>
            <c:ext xmlns:c16="http://schemas.microsoft.com/office/drawing/2014/chart" uri="{C3380CC4-5D6E-409C-BE32-E72D297353CC}">
              <c16:uniqueId val="{00000001-45F5-4229-9C6B-220640823313}"/>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Dashboard!$A$65</c:f>
              <c:strCache>
                <c:ptCount val="1"/>
                <c:pt idx="0">
                  <c:v>All Counties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0.39157542579075427</c:v>
                </c:pt>
                <c:pt idx="1">
                  <c:v>3.5583941605839414E-2</c:v>
                </c:pt>
                <c:pt idx="2">
                  <c:v>3.1782238442822387E-2</c:v>
                </c:pt>
                <c:pt idx="3">
                  <c:v>8.8199513381995137E-2</c:v>
                </c:pt>
                <c:pt idx="4">
                  <c:v>0.17107664233576642</c:v>
                </c:pt>
                <c:pt idx="5">
                  <c:v>0.11100973236009733</c:v>
                </c:pt>
                <c:pt idx="6">
                  <c:v>3.0565693430656935E-2</c:v>
                </c:pt>
                <c:pt idx="7">
                  <c:v>2.2049878345498784E-2</c:v>
                </c:pt>
                <c:pt idx="8">
                  <c:v>2.4330900243309003E-3</c:v>
                </c:pt>
                <c:pt idx="9">
                  <c:v>6.25E-2</c:v>
                </c:pt>
                <c:pt idx="10">
                  <c:v>1.5815085158150853E-2</c:v>
                </c:pt>
                <c:pt idx="11">
                  <c:v>2.889294403892944E-2</c:v>
                </c:pt>
                <c:pt idx="12">
                  <c:v>6.0827250608272508E-4</c:v>
                </c:pt>
                <c:pt idx="13">
                  <c:v>7.1472019464720194E-3</c:v>
                </c:pt>
                <c:pt idx="14">
                  <c:v>7.6034063260340637E-4</c:v>
                </c:pt>
              </c:numCache>
            </c:numRef>
          </c:val>
          <c:extLst>
            <c:ext xmlns:c16="http://schemas.microsoft.com/office/drawing/2014/chart" uri="{C3380CC4-5D6E-409C-BE32-E72D297353CC}">
              <c16:uniqueId val="{00000000-1AE2-4A47-AEAF-1BF53B29B3F3}"/>
            </c:ext>
          </c:extLst>
        </c:ser>
        <c:ser>
          <c:idx val="1"/>
          <c:order val="1"/>
          <c:tx>
            <c:v>State Percentage</c:v>
          </c:tx>
          <c:spPr>
            <a:solidFill>
              <a:srgbClr val="008080"/>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0.39157542579075427</c:v>
                </c:pt>
                <c:pt idx="1">
                  <c:v>3.5583941605839414E-2</c:v>
                </c:pt>
                <c:pt idx="2">
                  <c:v>3.1782238442822387E-2</c:v>
                </c:pt>
                <c:pt idx="3">
                  <c:v>8.8199513381995137E-2</c:v>
                </c:pt>
                <c:pt idx="4">
                  <c:v>0.17107664233576642</c:v>
                </c:pt>
                <c:pt idx="5">
                  <c:v>0.11100973236009733</c:v>
                </c:pt>
                <c:pt idx="6">
                  <c:v>3.0565693430656935E-2</c:v>
                </c:pt>
                <c:pt idx="7">
                  <c:v>2.2049878345498784E-2</c:v>
                </c:pt>
                <c:pt idx="8">
                  <c:v>2.4330900243309003E-3</c:v>
                </c:pt>
                <c:pt idx="9">
                  <c:v>6.25E-2</c:v>
                </c:pt>
                <c:pt idx="10">
                  <c:v>1.5815085158150853E-2</c:v>
                </c:pt>
                <c:pt idx="11">
                  <c:v>2.889294403892944E-2</c:v>
                </c:pt>
                <c:pt idx="12">
                  <c:v>6.0827250608272508E-4</c:v>
                </c:pt>
                <c:pt idx="13">
                  <c:v>7.1472019464720194E-3</c:v>
                </c:pt>
                <c:pt idx="14">
                  <c:v>7.6034063260340637E-4</c:v>
                </c:pt>
              </c:numCache>
            </c:numRef>
          </c:val>
          <c:extLst>
            <c:ext xmlns:c16="http://schemas.microsoft.com/office/drawing/2014/chart" uri="{C3380CC4-5D6E-409C-BE32-E72D297353CC}">
              <c16:uniqueId val="{00000001-1AE2-4A47-AEAF-1BF53B29B3F3}"/>
            </c:ext>
          </c:extLst>
        </c:ser>
        <c:dLbls>
          <c:showLegendKey val="0"/>
          <c:showVal val="0"/>
          <c:showCatName val="0"/>
          <c:showSerName val="0"/>
          <c:showPercent val="0"/>
          <c:showBubbleSize val="0"/>
        </c:dLbls>
        <c:gapWidth val="100"/>
        <c:overlap val="-24"/>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166006</xdr:colOff>
      <xdr:row>1</xdr:row>
      <xdr:rowOff>87086</xdr:rowOff>
    </xdr:from>
    <xdr:to>
      <xdr:col>16</xdr:col>
      <xdr:colOff>337457</xdr:colOff>
      <xdr:row>31</xdr:row>
      <xdr:rowOff>122464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465364</xdr:colOff>
      <xdr:row>4</xdr:row>
      <xdr:rowOff>0</xdr:rowOff>
    </xdr:from>
    <xdr:to>
      <xdr:col>23</xdr:col>
      <xdr:colOff>552450</xdr:colOff>
      <xdr:row>30</xdr:row>
      <xdr:rowOff>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119743</xdr:colOff>
      <xdr:row>34</xdr:row>
      <xdr:rowOff>10886</xdr:rowOff>
    </xdr:from>
    <xdr:to>
      <xdr:col>16</xdr:col>
      <xdr:colOff>293915</xdr:colOff>
      <xdr:row>61</xdr:row>
      <xdr:rowOff>54924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411431</xdr:colOff>
      <xdr:row>35</xdr:row>
      <xdr:rowOff>108858</xdr:rowOff>
    </xdr:from>
    <xdr:to>
      <xdr:col>23</xdr:col>
      <xdr:colOff>501484</xdr:colOff>
      <xdr:row>59</xdr:row>
      <xdr:rowOff>171202</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468085</xdr:colOff>
      <xdr:row>62</xdr:row>
      <xdr:rowOff>10884</xdr:rowOff>
    </xdr:from>
    <xdr:to>
      <xdr:col>23</xdr:col>
      <xdr:colOff>489857</xdr:colOff>
      <xdr:row>91</xdr:row>
      <xdr:rowOff>32656</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1"/>
  <sheetViews>
    <sheetView tabSelected="1" zoomScale="70" zoomScaleNormal="70" workbookViewId="0">
      <selection activeCell="A65" sqref="A65"/>
    </sheetView>
  </sheetViews>
  <sheetFormatPr defaultRowHeight="14.4"/>
  <cols>
    <col min="1" max="1" width="22.109375" customWidth="1"/>
    <col min="2" max="2" width="20.6640625" customWidth="1"/>
    <col min="3" max="3" width="18.5546875" bestFit="1" customWidth="1"/>
    <col min="4" max="4" width="20.88671875" customWidth="1"/>
    <col min="5" max="5" width="18.21875" bestFit="1" customWidth="1"/>
    <col min="6" max="6" width="18" bestFit="1" customWidth="1"/>
    <col min="8" max="8" width="8.88671875" customWidth="1"/>
    <col min="11" max="11" width="18.21875" bestFit="1" customWidth="1"/>
  </cols>
  <sheetData>
    <row r="1" spans="1:6" ht="14.4" customHeight="1">
      <c r="A1" s="42" t="s">
        <v>153</v>
      </c>
      <c r="B1" s="42"/>
      <c r="C1" s="42"/>
      <c r="D1" s="42"/>
    </row>
    <row r="2" spans="1:6" s="1" customFormat="1" ht="14.4" customHeight="1">
      <c r="A2" s="42" t="s">
        <v>111</v>
      </c>
      <c r="B2" s="42"/>
      <c r="C2" s="42"/>
      <c r="D2" s="42"/>
    </row>
    <row r="3" spans="1:6" s="1" customFormat="1" ht="14.4" customHeight="1">
      <c r="A3" s="42" t="s">
        <v>111</v>
      </c>
      <c r="B3" s="42"/>
      <c r="C3" s="42"/>
      <c r="D3" s="42"/>
    </row>
    <row r="4" spans="1:6" s="1" customFormat="1" ht="14.4" customHeight="1">
      <c r="A4" s="42" t="s">
        <v>111</v>
      </c>
      <c r="B4" s="42"/>
      <c r="C4" s="42"/>
      <c r="D4" s="42"/>
    </row>
    <row r="5" spans="1:6" s="1" customFormat="1" ht="14.4" customHeight="1">
      <c r="A5" s="42" t="s">
        <v>111</v>
      </c>
      <c r="B5" s="42"/>
      <c r="C5" s="42"/>
      <c r="D5" s="42"/>
    </row>
    <row r="6" spans="1:6" s="1" customFormat="1" ht="14.4" customHeight="1">
      <c r="A6" s="42" t="s">
        <v>111</v>
      </c>
      <c r="B6" s="42"/>
      <c r="C6" s="42"/>
      <c r="D6" s="42"/>
    </row>
    <row r="7" spans="1:6" s="1" customFormat="1" ht="14.4" customHeight="1">
      <c r="A7" s="42" t="s">
        <v>111</v>
      </c>
      <c r="B7" s="42"/>
      <c r="C7" s="42"/>
      <c r="D7" s="42"/>
    </row>
    <row r="8" spans="1:6" s="1" customFormat="1" ht="14.4" customHeight="1">
      <c r="A8" s="42" t="s">
        <v>111</v>
      </c>
      <c r="B8" s="42"/>
      <c r="C8" s="42"/>
      <c r="D8" s="42"/>
    </row>
    <row r="9" spans="1:6" s="1" customFormat="1" ht="14.4" customHeight="1">
      <c r="A9" s="42" t="s">
        <v>111</v>
      </c>
      <c r="B9" s="42"/>
      <c r="C9" s="42"/>
      <c r="D9" s="42"/>
    </row>
    <row r="10" spans="1:6" s="1" customFormat="1" ht="14.4" customHeight="1">
      <c r="A10" s="42" t="s">
        <v>111</v>
      </c>
      <c r="B10" s="42"/>
      <c r="C10" s="42"/>
      <c r="D10" s="42"/>
    </row>
    <row r="11" spans="1:6" s="1" customFormat="1" ht="14.4" customHeight="1">
      <c r="A11" s="17"/>
      <c r="B11" s="17"/>
      <c r="C11" s="17"/>
      <c r="D11" s="17"/>
    </row>
    <row r="12" spans="1:6" s="1" customFormat="1" ht="14.4" customHeight="1">
      <c r="A12" s="39" t="s">
        <v>152</v>
      </c>
      <c r="B12" s="39"/>
      <c r="C12" s="39"/>
      <c r="D12" s="39"/>
    </row>
    <row r="13" spans="1:6" s="1" customFormat="1" ht="14.4" customHeight="1">
      <c r="A13" s="40"/>
      <c r="B13" s="40"/>
      <c r="C13" s="40"/>
      <c r="D13" s="40"/>
    </row>
    <row r="14" spans="1:6" ht="15" thickBot="1">
      <c r="A14" s="25" t="s">
        <v>129</v>
      </c>
      <c r="B14" s="24" t="s">
        <v>110</v>
      </c>
      <c r="C14" s="24" t="s">
        <v>90</v>
      </c>
      <c r="D14" s="23" t="s">
        <v>91</v>
      </c>
      <c r="E14" s="41"/>
      <c r="F14" s="41"/>
    </row>
    <row r="15" spans="1:6">
      <c r="A15" s="21" t="s">
        <v>73</v>
      </c>
      <c r="B15" s="22">
        <f>VLOOKUP($A$14,'17-18 Indicator Data'!$A$1:$R$74,2,FALSE)</f>
        <v>0.99829999999999997</v>
      </c>
      <c r="C15" s="22">
        <v>1</v>
      </c>
      <c r="D15" s="22">
        <v>0.99829999999999997</v>
      </c>
      <c r="E15" s="3"/>
      <c r="F15" s="3"/>
    </row>
    <row r="16" spans="1:6">
      <c r="A16" s="18" t="s">
        <v>74</v>
      </c>
      <c r="B16" s="19">
        <f>VLOOKUP($A$14,'17-18 Indicator Data'!$A$1:$R$74,3,FALSE)</f>
        <v>0.99590000000000001</v>
      </c>
      <c r="C16" s="19">
        <v>0.9637</v>
      </c>
      <c r="D16" s="20">
        <v>0.99590000000000001</v>
      </c>
      <c r="E16" s="3"/>
      <c r="F16" s="6"/>
    </row>
    <row r="17" spans="1:6">
      <c r="A17" s="18" t="s">
        <v>75</v>
      </c>
      <c r="B17" s="19">
        <f>VLOOKUP($A$14,'17-18 Indicator Data'!$A$1:$R$74,4,FALSE)</f>
        <v>0.60229999999999995</v>
      </c>
      <c r="C17" s="19">
        <v>0.59050000000000002</v>
      </c>
      <c r="D17" s="20">
        <v>0.60229999999999995</v>
      </c>
      <c r="E17" s="3"/>
      <c r="F17" s="4"/>
    </row>
    <row r="18" spans="1:6">
      <c r="A18" s="18" t="s">
        <v>76</v>
      </c>
      <c r="B18" s="19">
        <f>VLOOKUP($A$14,'17-18 Indicator Data'!$A$1:$R$74,5,FALSE)</f>
        <v>0.47270000000000001</v>
      </c>
      <c r="C18" s="19">
        <v>0.66149999999999998</v>
      </c>
      <c r="D18" s="20">
        <v>0.47270000000000001</v>
      </c>
      <c r="E18" s="3"/>
      <c r="F18" s="4"/>
    </row>
    <row r="19" spans="1:6">
      <c r="A19" s="18" t="s">
        <v>77</v>
      </c>
      <c r="B19" s="19">
        <f>VLOOKUP($A$14,'17-18 Indicator Data'!$A$1:$R$74,6,FALSE)</f>
        <v>0.64300000000000002</v>
      </c>
      <c r="C19" s="19">
        <v>0.66149999999999998</v>
      </c>
      <c r="D19" s="20">
        <v>0.64300000000000002</v>
      </c>
      <c r="E19" s="3"/>
      <c r="F19" s="4"/>
    </row>
    <row r="20" spans="1:6">
      <c r="A20" s="18" t="s">
        <v>78</v>
      </c>
      <c r="B20" s="19">
        <f>VLOOKUP($A$14,'17-18 Indicator Data'!$A$1:$R$74,7,FALSE)</f>
        <v>0.34889999999999999</v>
      </c>
      <c r="C20" s="19">
        <v>0.50749999999999995</v>
      </c>
      <c r="D20" s="20">
        <v>0.34889999999999999</v>
      </c>
      <c r="E20" s="3"/>
      <c r="F20" s="4"/>
    </row>
    <row r="21" spans="1:6">
      <c r="A21" s="18" t="s">
        <v>79</v>
      </c>
      <c r="B21" s="19">
        <f>VLOOKUP($A$14,'17-18 Indicator Data'!$A$1:$R$74,8,FALSE)</f>
        <v>0.67430000000000001</v>
      </c>
      <c r="C21" s="19">
        <v>0.69550000000000001</v>
      </c>
      <c r="D21" s="20">
        <v>0.67430000000000001</v>
      </c>
      <c r="E21" s="3"/>
      <c r="F21" s="4"/>
    </row>
    <row r="22" spans="1:6">
      <c r="A22" s="18" t="s">
        <v>80</v>
      </c>
      <c r="B22" s="19">
        <f>VLOOKUP($A$14,'17-18 Indicator Data'!$A$1:$R$74,9,FALSE)</f>
        <v>0.5091</v>
      </c>
      <c r="C22" s="19">
        <v>0.6855</v>
      </c>
      <c r="D22" s="20">
        <v>0.5091</v>
      </c>
      <c r="E22" s="3"/>
      <c r="F22" s="4"/>
    </row>
    <row r="23" spans="1:6">
      <c r="A23" s="18" t="s">
        <v>81</v>
      </c>
      <c r="B23" s="19">
        <f>VLOOKUP($A$14,'17-18 Indicator Data'!$A$1:$R$74,10,FALSE)</f>
        <v>0.75060000000000004</v>
      </c>
      <c r="C23" s="19">
        <v>0.82979999999999998</v>
      </c>
      <c r="D23" s="20">
        <v>0.75060000000000004</v>
      </c>
      <c r="E23" s="3"/>
      <c r="F23" s="4"/>
    </row>
    <row r="24" spans="1:6">
      <c r="A24" s="18" t="s">
        <v>82</v>
      </c>
      <c r="B24" s="19">
        <f>VLOOKUP($A$14,'17-18 Indicator Data'!$A$1:$R$74,11,FALSE)</f>
        <v>0.82750000000000001</v>
      </c>
      <c r="C24" s="19">
        <v>0.87639999999999996</v>
      </c>
      <c r="D24" s="20">
        <v>0.82750000000000001</v>
      </c>
      <c r="E24" s="3"/>
      <c r="F24" s="4"/>
    </row>
    <row r="25" spans="1:6">
      <c r="A25" s="18" t="s">
        <v>83</v>
      </c>
      <c r="B25" s="19">
        <f>VLOOKUP($A$14,'17-18 Indicator Data'!$A$1:$R$74,12,FALSE)</f>
        <v>0.8135</v>
      </c>
      <c r="C25" s="19">
        <v>0.85350000000000004</v>
      </c>
      <c r="D25" s="20">
        <v>0.8135</v>
      </c>
      <c r="E25" s="3"/>
      <c r="F25" s="4"/>
    </row>
    <row r="26" spans="1:6">
      <c r="A26" s="18" t="s">
        <v>84</v>
      </c>
      <c r="B26" s="19">
        <f>VLOOKUP($A$14,'17-18 Indicator Data'!$A$1:$R$74,13,FALSE)</f>
        <v>1.03E-2</v>
      </c>
      <c r="C26" s="19">
        <v>9.4999999999999998E-3</v>
      </c>
      <c r="D26" s="20">
        <v>1.03E-2</v>
      </c>
      <c r="E26" s="3"/>
      <c r="F26" s="4"/>
    </row>
    <row r="27" spans="1:6">
      <c r="A27" s="18" t="s">
        <v>85</v>
      </c>
      <c r="B27" s="19">
        <f>VLOOKUP($A$14,'17-18 Indicator Data'!$A$1:$R$74,14,FALSE)</f>
        <v>2.9000000000000001E-2</v>
      </c>
      <c r="C27" s="19">
        <v>2.7900000000000001E-2</v>
      </c>
      <c r="D27" s="20">
        <v>2.9000000000000001E-2</v>
      </c>
      <c r="E27" s="3"/>
      <c r="F27" s="4"/>
    </row>
    <row r="28" spans="1:6">
      <c r="A28" s="18" t="s">
        <v>86</v>
      </c>
      <c r="B28" s="19">
        <f>VLOOKUP($A$14,'17-18 Indicator Data'!$A$1:$R$74,15,FALSE)</f>
        <v>0.9919</v>
      </c>
      <c r="C28" s="19">
        <v>1</v>
      </c>
      <c r="D28" s="20">
        <v>0.9919</v>
      </c>
      <c r="E28" s="3"/>
      <c r="F28" s="4"/>
    </row>
    <row r="29" spans="1:6">
      <c r="A29" s="18" t="s">
        <v>87</v>
      </c>
      <c r="B29" s="19">
        <f>VLOOKUP($A$14,'17-18 Indicator Data'!$A$1:$R$74,16,FALSE)</f>
        <v>0.99870000000000003</v>
      </c>
      <c r="C29" s="19">
        <v>1</v>
      </c>
      <c r="D29" s="20">
        <v>0.99870000000000003</v>
      </c>
      <c r="E29" s="3"/>
      <c r="F29" s="6"/>
    </row>
    <row r="30" spans="1:6">
      <c r="A30" s="18" t="s">
        <v>88</v>
      </c>
      <c r="B30" s="19">
        <f>VLOOKUP($A$14,'17-18 Indicator Data'!$A$1:$R$74,17,FALSE)</f>
        <v>0.9778</v>
      </c>
      <c r="C30" s="19">
        <v>1</v>
      </c>
      <c r="D30" s="20">
        <v>0.9778</v>
      </c>
      <c r="E30" s="3"/>
      <c r="F30" s="6"/>
    </row>
    <row r="31" spans="1:6">
      <c r="A31" s="18" t="s">
        <v>89</v>
      </c>
      <c r="B31" s="19">
        <f>VLOOKUP($A$14,'17-18 Indicator Data'!$A$1:$R$74,18,FALSE)</f>
        <v>0.97740000000000005</v>
      </c>
      <c r="C31" s="19">
        <v>1</v>
      </c>
      <c r="D31" s="20">
        <v>0.97740000000000005</v>
      </c>
      <c r="E31" s="3"/>
      <c r="F31" s="6"/>
    </row>
    <row r="32" spans="1:6">
      <c r="A32" s="3"/>
      <c r="B32" s="5"/>
      <c r="C32" s="3"/>
      <c r="D32" s="3"/>
      <c r="E32" s="3"/>
      <c r="F32" s="6"/>
    </row>
    <row r="38" spans="1:4">
      <c r="A38" s="39" t="s">
        <v>151</v>
      </c>
      <c r="B38" s="39"/>
      <c r="C38" s="39"/>
      <c r="D38" s="39"/>
    </row>
    <row r="39" spans="1:4">
      <c r="A39" s="40"/>
      <c r="B39" s="40"/>
      <c r="C39" s="40"/>
      <c r="D39" s="40"/>
    </row>
    <row r="40" spans="1:4" ht="15" thickBot="1">
      <c r="A40" s="25" t="s">
        <v>129</v>
      </c>
      <c r="B40" s="24" t="s">
        <v>110</v>
      </c>
      <c r="C40" s="24" t="s">
        <v>90</v>
      </c>
      <c r="D40" s="23" t="s">
        <v>91</v>
      </c>
    </row>
    <row r="41" spans="1:4">
      <c r="A41" s="21" t="s">
        <v>73</v>
      </c>
      <c r="B41" s="22">
        <f>VLOOKUP($A$40,'17-18 Indicator Data'!$A$1:$R$74,2,FALSE)</f>
        <v>0.99829999999999997</v>
      </c>
      <c r="C41" s="22">
        <v>1</v>
      </c>
      <c r="D41" s="22">
        <v>0.99829999999999997</v>
      </c>
    </row>
    <row r="42" spans="1:4">
      <c r="A42" s="18" t="s">
        <v>74</v>
      </c>
      <c r="B42" s="19">
        <f>VLOOKUP($A$40,'17-18 Indicator Data'!$A$1:$R$74,3,FALSE)</f>
        <v>0.99590000000000001</v>
      </c>
      <c r="C42" s="19">
        <v>0.9637</v>
      </c>
      <c r="D42" s="20">
        <v>0.99590000000000001</v>
      </c>
    </row>
    <row r="43" spans="1:4">
      <c r="A43" s="18" t="s">
        <v>75</v>
      </c>
      <c r="B43" s="19">
        <f>VLOOKUP($A$40,'17-18 Indicator Data'!$A$1:$R$74,4,FALSE)</f>
        <v>0.60229999999999995</v>
      </c>
      <c r="C43" s="19">
        <v>0.59050000000000002</v>
      </c>
      <c r="D43" s="20">
        <v>0.60229999999999995</v>
      </c>
    </row>
    <row r="44" spans="1:4">
      <c r="A44" s="18" t="s">
        <v>76</v>
      </c>
      <c r="B44" s="19">
        <f>VLOOKUP($A$40,'17-18 Indicator Data'!$A$1:$R$74,5,FALSE)</f>
        <v>0.47270000000000001</v>
      </c>
      <c r="C44" s="19">
        <v>0.66149999999999998</v>
      </c>
      <c r="D44" s="20">
        <v>0.47270000000000001</v>
      </c>
    </row>
    <row r="45" spans="1:4">
      <c r="A45" s="18" t="s">
        <v>77</v>
      </c>
      <c r="B45" s="19">
        <f>VLOOKUP($A$40,'17-18 Indicator Data'!$A$1:$R$74,6,FALSE)</f>
        <v>0.64300000000000002</v>
      </c>
      <c r="C45" s="19">
        <v>0.66149999999999998</v>
      </c>
      <c r="D45" s="20">
        <v>0.64300000000000002</v>
      </c>
    </row>
    <row r="46" spans="1:4">
      <c r="A46" s="18" t="s">
        <v>78</v>
      </c>
      <c r="B46" s="19">
        <f>VLOOKUP($A$40,'17-18 Indicator Data'!$A$1:$R$74,7,FALSE)</f>
        <v>0.34889999999999999</v>
      </c>
      <c r="C46" s="19">
        <v>0.50749999999999995</v>
      </c>
      <c r="D46" s="20">
        <v>0.34889999999999999</v>
      </c>
    </row>
    <row r="47" spans="1:4">
      <c r="A47" s="18" t="s">
        <v>79</v>
      </c>
      <c r="B47" s="19">
        <f>VLOOKUP($A$40,'17-18 Indicator Data'!$A$1:$R$74,8,FALSE)</f>
        <v>0.67430000000000001</v>
      </c>
      <c r="C47" s="19">
        <v>0.69550000000000001</v>
      </c>
      <c r="D47" s="20">
        <v>0.67430000000000001</v>
      </c>
    </row>
    <row r="48" spans="1:4">
      <c r="A48" s="18" t="s">
        <v>80</v>
      </c>
      <c r="B48" s="19">
        <f>VLOOKUP($A$40,'17-18 Indicator Data'!$A$1:$R$74,9,FALSE)</f>
        <v>0.5091</v>
      </c>
      <c r="C48" s="19">
        <v>0.6855</v>
      </c>
      <c r="D48" s="20">
        <v>0.5091</v>
      </c>
    </row>
    <row r="49" spans="1:4">
      <c r="A49" s="18" t="s">
        <v>81</v>
      </c>
      <c r="B49" s="19">
        <f>VLOOKUP($A$40,'17-18 Indicator Data'!$A$1:$R$74,10,FALSE)</f>
        <v>0.75060000000000004</v>
      </c>
      <c r="C49" s="19">
        <v>0.82979999999999998</v>
      </c>
      <c r="D49" s="20">
        <v>0.75060000000000004</v>
      </c>
    </row>
    <row r="50" spans="1:4">
      <c r="A50" s="18" t="s">
        <v>82</v>
      </c>
      <c r="B50" s="19">
        <f>VLOOKUP($A$40,'17-18 Indicator Data'!$A$1:$R$74,11,FALSE)</f>
        <v>0.82750000000000001</v>
      </c>
      <c r="C50" s="19">
        <v>0.87639999999999996</v>
      </c>
      <c r="D50" s="20">
        <v>0.82750000000000001</v>
      </c>
    </row>
    <row r="51" spans="1:4">
      <c r="A51" s="18" t="s">
        <v>83</v>
      </c>
      <c r="B51" s="19">
        <f>VLOOKUP($A$40,'17-18 Indicator Data'!$A$1:$R$74,12,FALSE)</f>
        <v>0.8135</v>
      </c>
      <c r="C51" s="19">
        <v>0.85350000000000004</v>
      </c>
      <c r="D51" s="20">
        <v>0.8135</v>
      </c>
    </row>
    <row r="52" spans="1:4">
      <c r="A52" s="18" t="s">
        <v>84</v>
      </c>
      <c r="B52" s="19">
        <f>VLOOKUP($A$40,'17-18 Indicator Data'!$A$1:$R$74,13,FALSE)</f>
        <v>1.03E-2</v>
      </c>
      <c r="C52" s="19">
        <v>9.4999999999999998E-3</v>
      </c>
      <c r="D52" s="20">
        <v>1.03E-2</v>
      </c>
    </row>
    <row r="53" spans="1:4">
      <c r="A53" s="18" t="s">
        <v>85</v>
      </c>
      <c r="B53" s="19">
        <f>VLOOKUP($A$40,'17-18 Indicator Data'!$A$1:$R$74,14,FALSE)</f>
        <v>2.9000000000000001E-2</v>
      </c>
      <c r="C53" s="19">
        <v>2.7900000000000001E-2</v>
      </c>
      <c r="D53" s="20">
        <v>2.9000000000000001E-2</v>
      </c>
    </row>
    <row r="54" spans="1:4">
      <c r="A54" s="18" t="s">
        <v>86</v>
      </c>
      <c r="B54" s="19">
        <f>VLOOKUP($A$40,'17-18 Indicator Data'!$A$1:$R$74,15,FALSE)</f>
        <v>0.9919</v>
      </c>
      <c r="C54" s="19">
        <v>1</v>
      </c>
      <c r="D54" s="20">
        <v>0.9919</v>
      </c>
    </row>
    <row r="55" spans="1:4">
      <c r="A55" s="18" t="s">
        <v>87</v>
      </c>
      <c r="B55" s="19">
        <f>VLOOKUP($A$40,'17-18 Indicator Data'!$A$1:$R$74,16,FALSE)</f>
        <v>0.99870000000000003</v>
      </c>
      <c r="C55" s="19">
        <v>1</v>
      </c>
      <c r="D55" s="20">
        <v>0.99870000000000003</v>
      </c>
    </row>
    <row r="56" spans="1:4">
      <c r="A56" s="18" t="s">
        <v>88</v>
      </c>
      <c r="B56" s="19">
        <f>VLOOKUP($A$40,'17-18 Indicator Data'!$A$1:$R$74,17,FALSE)</f>
        <v>0.9778</v>
      </c>
      <c r="C56" s="19">
        <v>1</v>
      </c>
      <c r="D56" s="20">
        <v>0.9778</v>
      </c>
    </row>
    <row r="57" spans="1:4">
      <c r="A57" s="18" t="s">
        <v>89</v>
      </c>
      <c r="B57" s="19">
        <f>VLOOKUP($A$40,'17-18 Indicator Data'!$A$1:$R$74,18,FALSE)</f>
        <v>0.97740000000000005</v>
      </c>
      <c r="C57" s="19">
        <v>1</v>
      </c>
      <c r="D57" s="20">
        <v>0.97740000000000005</v>
      </c>
    </row>
    <row r="63" spans="1:4">
      <c r="A63" s="39" t="s">
        <v>150</v>
      </c>
      <c r="B63" s="39"/>
      <c r="C63" s="39"/>
      <c r="D63" s="39"/>
    </row>
    <row r="64" spans="1:4">
      <c r="A64" s="40"/>
      <c r="B64" s="40"/>
      <c r="C64" s="40"/>
      <c r="D64" s="40"/>
    </row>
    <row r="65" spans="1:4" ht="15" thickBot="1">
      <c r="A65" s="34" t="s">
        <v>129</v>
      </c>
      <c r="B65" s="24" t="s">
        <v>146</v>
      </c>
      <c r="C65" s="24" t="s">
        <v>149</v>
      </c>
      <c r="D65" s="23" t="s">
        <v>148</v>
      </c>
    </row>
    <row r="66" spans="1:4">
      <c r="A66" s="26" t="s">
        <v>131</v>
      </c>
      <c r="B66" s="21">
        <f>VLOOKUP($A$65,'17-18 Exit Reason Data'!$A$2:$P$74,2,FALSE)</f>
        <v>2575</v>
      </c>
      <c r="C66" s="22">
        <f>B66/$B$81</f>
        <v>0.39157542579075427</v>
      </c>
      <c r="D66" s="22">
        <v>0.39157542579075427</v>
      </c>
    </row>
    <row r="67" spans="1:4">
      <c r="A67" s="35" t="s">
        <v>132</v>
      </c>
      <c r="B67" s="18">
        <f>VLOOKUP($A$65,'17-18 Exit Reason Data'!$A$2:$P$74,3,FALSE)</f>
        <v>234</v>
      </c>
      <c r="C67" s="19">
        <f t="shared" ref="C67:C75" si="0">B67/$B$81</f>
        <v>3.5583941605839414E-2</v>
      </c>
      <c r="D67" s="19">
        <v>3.5583941605839414E-2</v>
      </c>
    </row>
    <row r="68" spans="1:4">
      <c r="A68" s="35" t="s">
        <v>133</v>
      </c>
      <c r="B68" s="18">
        <f>VLOOKUP($A$65,'17-18 Exit Reason Data'!$A$2:$P$74,4,FALSE)</f>
        <v>209</v>
      </c>
      <c r="C68" s="19">
        <f t="shared" si="0"/>
        <v>3.1782238442822387E-2</v>
      </c>
      <c r="D68" s="19">
        <v>3.1782238442822387E-2</v>
      </c>
    </row>
    <row r="69" spans="1:4">
      <c r="A69" s="35" t="s">
        <v>134</v>
      </c>
      <c r="B69" s="18">
        <f>VLOOKUP($A$65,'17-18 Exit Reason Data'!$A$2:$P$74,5,FALSE)</f>
        <v>580</v>
      </c>
      <c r="C69" s="19">
        <f t="shared" si="0"/>
        <v>8.8199513381995137E-2</v>
      </c>
      <c r="D69" s="19">
        <v>8.8199513381995137E-2</v>
      </c>
    </row>
    <row r="70" spans="1:4">
      <c r="A70" s="35" t="s">
        <v>135</v>
      </c>
      <c r="B70" s="18">
        <f>VLOOKUP($A$65,'17-18 Exit Reason Data'!$A$2:$P$74,6,FALSE)</f>
        <v>1125</v>
      </c>
      <c r="C70" s="19">
        <f t="shared" si="0"/>
        <v>0.17107664233576642</v>
      </c>
      <c r="D70" s="19">
        <v>0.17107664233576642</v>
      </c>
    </row>
    <row r="71" spans="1:4">
      <c r="A71" s="35" t="s">
        <v>136</v>
      </c>
      <c r="B71" s="18">
        <f>VLOOKUP($A$65,'17-18 Exit Reason Data'!$A$2:$P$74,7,FALSE)</f>
        <v>730</v>
      </c>
      <c r="C71" s="19">
        <f t="shared" si="0"/>
        <v>0.11100973236009733</v>
      </c>
      <c r="D71" s="19">
        <v>0.11100973236009733</v>
      </c>
    </row>
    <row r="72" spans="1:4">
      <c r="A72" s="35" t="s">
        <v>137</v>
      </c>
      <c r="B72" s="18">
        <f>VLOOKUP($A$65,'17-18 Exit Reason Data'!$A$2:$P$74,8,FALSE)</f>
        <v>201</v>
      </c>
      <c r="C72" s="19">
        <f t="shared" si="0"/>
        <v>3.0565693430656935E-2</v>
      </c>
      <c r="D72" s="19">
        <v>3.0565693430656935E-2</v>
      </c>
    </row>
    <row r="73" spans="1:4">
      <c r="A73" s="35" t="s">
        <v>138</v>
      </c>
      <c r="B73" s="18">
        <f>VLOOKUP($A$65,'17-18 Exit Reason Data'!$A$2:$P$74,9,FALSE)</f>
        <v>145</v>
      </c>
      <c r="C73" s="19">
        <f t="shared" si="0"/>
        <v>2.2049878345498784E-2</v>
      </c>
      <c r="D73" s="19">
        <v>2.2049878345498784E-2</v>
      </c>
    </row>
    <row r="74" spans="1:4">
      <c r="A74" s="35" t="s">
        <v>139</v>
      </c>
      <c r="B74" s="18">
        <f>VLOOKUP($A$65,'17-18 Exit Reason Data'!$A$2:$P$74,10,FALSE)</f>
        <v>16</v>
      </c>
      <c r="C74" s="19">
        <f t="shared" si="0"/>
        <v>2.4330900243309003E-3</v>
      </c>
      <c r="D74" s="19">
        <v>2.4330900243309003E-3</v>
      </c>
    </row>
    <row r="75" spans="1:4">
      <c r="A75" s="35" t="s">
        <v>141</v>
      </c>
      <c r="B75" s="18">
        <f>VLOOKUP($A$65,'17-18 Exit Reason Data'!$A$2:$P$74,11,FALSE)</f>
        <v>411</v>
      </c>
      <c r="C75" s="19">
        <f t="shared" si="0"/>
        <v>6.25E-2</v>
      </c>
      <c r="D75" s="19">
        <v>6.25E-2</v>
      </c>
    </row>
    <row r="76" spans="1:4">
      <c r="A76" s="35" t="s">
        <v>140</v>
      </c>
      <c r="B76" s="18">
        <f>VLOOKUP($A$65,'17-18 Exit Reason Data'!$A$2:$P$74,12,FALSE)</f>
        <v>104</v>
      </c>
      <c r="C76" s="19">
        <f>B76/$B$81</f>
        <v>1.5815085158150853E-2</v>
      </c>
      <c r="D76" s="19">
        <v>1.5815085158150853E-2</v>
      </c>
    </row>
    <row r="77" spans="1:4">
      <c r="A77" s="35" t="s">
        <v>142</v>
      </c>
      <c r="B77" s="18">
        <f>VLOOKUP($A$65,'17-18 Exit Reason Data'!$A$2:$P$74,13,FALSE)</f>
        <v>190</v>
      </c>
      <c r="C77" s="19">
        <f>B77/$B$81</f>
        <v>2.889294403892944E-2</v>
      </c>
      <c r="D77" s="19">
        <v>2.889294403892944E-2</v>
      </c>
    </row>
    <row r="78" spans="1:4">
      <c r="A78" s="35" t="s">
        <v>143</v>
      </c>
      <c r="B78" s="18">
        <f>VLOOKUP($A$65,'17-18 Exit Reason Data'!$A$2:$P$74,14,FALSE)</f>
        <v>4</v>
      </c>
      <c r="C78" s="19">
        <f>B78/$B$81</f>
        <v>6.0827250608272508E-4</v>
      </c>
      <c r="D78" s="19">
        <v>6.0827250608272508E-4</v>
      </c>
    </row>
    <row r="79" spans="1:4">
      <c r="A79" s="35" t="s">
        <v>145</v>
      </c>
      <c r="B79" s="18">
        <f>VLOOKUP($A$65,'17-18 Exit Reason Data'!$A$2:$P$74,15,FALSE)</f>
        <v>47</v>
      </c>
      <c r="C79" s="19">
        <f>B79/$B$81</f>
        <v>7.1472019464720194E-3</v>
      </c>
      <c r="D79" s="19">
        <v>7.1472019464720194E-3</v>
      </c>
    </row>
    <row r="80" spans="1:4" ht="15" thickBot="1">
      <c r="A80" s="36" t="s">
        <v>144</v>
      </c>
      <c r="B80" s="27">
        <f>VLOOKUP($A$65,'17-18 Exit Reason Data'!$A$2:$P$74,16,FALSE)</f>
        <v>5</v>
      </c>
      <c r="C80" s="33">
        <f t="shared" ref="C80:C81" si="1">B80/$B$81</f>
        <v>7.6034063260340637E-4</v>
      </c>
      <c r="D80" s="33">
        <v>7.6034063260340637E-4</v>
      </c>
    </row>
    <row r="81" spans="1:4">
      <c r="A81" s="26" t="s">
        <v>147</v>
      </c>
      <c r="B81" s="21">
        <f>SUM(B66:B80)</f>
        <v>6576</v>
      </c>
      <c r="C81" s="32">
        <f t="shared" si="1"/>
        <v>1</v>
      </c>
      <c r="D81" s="32">
        <v>1</v>
      </c>
    </row>
  </sheetData>
  <dataConsolidate/>
  <mergeCells count="5">
    <mergeCell ref="A38:D39"/>
    <mergeCell ref="A63:D64"/>
    <mergeCell ref="E14:F14"/>
    <mergeCell ref="A1:D10"/>
    <mergeCell ref="A12:D13"/>
  </mergeCells>
  <pageMargins left="0.7" right="0.7" top="0.75" bottom="0.75" header="0.3" footer="0.3"/>
  <pageSetup orientation="portrait" horizontalDpi="90" verticalDpi="9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'17-18 Indicator Data'!$A$2:$A$74</xm:f>
          </x14:formula1>
          <xm:sqref>A40</xm:sqref>
        </x14:dataValidation>
        <x14:dataValidation type="list" allowBlank="1" showInputMessage="1" showErrorMessage="1">
          <x14:formula1>
            <xm:f>'17-18 Exit Reason Data'!$A$2:$A$74</xm:f>
          </x14:formula1>
          <xm:sqref>A65</xm:sqref>
        </x14:dataValidation>
        <x14:dataValidation type="list" allowBlank="1" showInputMessage="1" showErrorMessage="1">
          <x14:formula1>
            <xm:f>'17-18 Indicator Data'!$A$2:$A$74</xm:f>
          </x14:formula1>
          <xm:sqref>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4"/>
  <sheetViews>
    <sheetView topLeftCell="A26" zoomScale="85" zoomScaleNormal="85" workbookViewId="0">
      <selection activeCell="A2" sqref="A2:A74"/>
    </sheetView>
  </sheetViews>
  <sheetFormatPr defaultRowHeight="14.4"/>
  <cols>
    <col min="1" max="1" width="11.6640625" style="2" bestFit="1" customWidth="1"/>
    <col min="2" max="2" width="11.5546875" customWidth="1"/>
    <col min="3" max="3" width="11" customWidth="1"/>
    <col min="4" max="5" width="11.77734375" customWidth="1"/>
    <col min="6" max="6" width="10.5546875" customWidth="1"/>
    <col min="7" max="7" width="10.44140625" customWidth="1"/>
    <col min="8" max="8" width="11.33203125" customWidth="1"/>
    <col min="9" max="10" width="11.6640625" customWidth="1"/>
    <col min="11" max="11" width="10.5546875" customWidth="1"/>
    <col min="12" max="12" width="10.88671875" customWidth="1"/>
    <col min="13" max="13" width="11.77734375" customWidth="1"/>
    <col min="14" max="14" width="10.77734375" customWidth="1"/>
    <col min="15" max="15" width="10.44140625" customWidth="1"/>
    <col min="16" max="16" width="11" customWidth="1"/>
    <col min="17" max="17" width="10.44140625" customWidth="1"/>
    <col min="18" max="18" width="10.88671875" customWidth="1"/>
  </cols>
  <sheetData>
    <row r="1" spans="1:73" ht="244.8">
      <c r="A1" s="7" t="s">
        <v>92</v>
      </c>
      <c r="B1" s="16" t="s">
        <v>93</v>
      </c>
      <c r="C1" s="8" t="s">
        <v>94</v>
      </c>
      <c r="D1" s="9" t="s">
        <v>95</v>
      </c>
      <c r="E1" s="9" t="s">
        <v>96</v>
      </c>
      <c r="F1" s="10" t="s">
        <v>97</v>
      </c>
      <c r="G1" s="10" t="s">
        <v>98</v>
      </c>
      <c r="H1" s="11" t="s">
        <v>99</v>
      </c>
      <c r="I1" s="11" t="s">
        <v>100</v>
      </c>
      <c r="J1" s="8" t="s">
        <v>101</v>
      </c>
      <c r="K1" s="8" t="s">
        <v>102</v>
      </c>
      <c r="L1" s="8" t="s">
        <v>103</v>
      </c>
      <c r="M1" s="8" t="s">
        <v>104</v>
      </c>
      <c r="N1" s="12" t="s">
        <v>105</v>
      </c>
      <c r="O1" s="13" t="s">
        <v>106</v>
      </c>
      <c r="P1" s="14" t="s">
        <v>107</v>
      </c>
      <c r="Q1" s="13" t="s">
        <v>108</v>
      </c>
      <c r="R1" s="13" t="s">
        <v>109</v>
      </c>
      <c r="S1" s="1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73" s="1" customFormat="1">
      <c r="A2" s="37" t="s">
        <v>129</v>
      </c>
      <c r="B2" s="19">
        <v>0.99829999999999997</v>
      </c>
      <c r="C2" s="20">
        <v>0.99590000000000001</v>
      </c>
      <c r="D2" s="20">
        <v>0.60229999999999995</v>
      </c>
      <c r="E2" s="20">
        <v>0.47270000000000001</v>
      </c>
      <c r="F2" s="20">
        <v>0.64300000000000002</v>
      </c>
      <c r="G2" s="20">
        <v>0.34889999999999999</v>
      </c>
      <c r="H2" s="20">
        <v>0.67430000000000001</v>
      </c>
      <c r="I2" s="20">
        <v>0.5091</v>
      </c>
      <c r="J2" s="20">
        <v>0.75060000000000004</v>
      </c>
      <c r="K2" s="20">
        <v>0.82750000000000001</v>
      </c>
      <c r="L2" s="20">
        <v>0.8135</v>
      </c>
      <c r="M2" s="20">
        <v>1.03E-2</v>
      </c>
      <c r="N2" s="20">
        <v>2.9000000000000001E-2</v>
      </c>
      <c r="O2" s="20">
        <v>0.9919</v>
      </c>
      <c r="P2" s="20">
        <v>0.99870000000000003</v>
      </c>
      <c r="Q2" s="20">
        <v>0.9778</v>
      </c>
      <c r="R2" s="20">
        <v>0.97740000000000005</v>
      </c>
      <c r="S2" s="15"/>
    </row>
    <row r="3" spans="1:73">
      <c r="A3" s="18" t="s">
        <v>0</v>
      </c>
      <c r="B3" s="38">
        <v>1</v>
      </c>
      <c r="C3" s="38">
        <v>1</v>
      </c>
      <c r="D3" s="38">
        <v>0.5625</v>
      </c>
      <c r="E3" s="38">
        <v>0.58330000000000004</v>
      </c>
      <c r="F3" s="38">
        <v>0.5</v>
      </c>
      <c r="G3" s="38">
        <v>0.41660000000000003</v>
      </c>
      <c r="H3" s="38">
        <v>0.875</v>
      </c>
      <c r="I3" s="38">
        <v>0.875</v>
      </c>
      <c r="J3" s="38">
        <v>1</v>
      </c>
      <c r="K3" s="38">
        <v>1</v>
      </c>
      <c r="L3" s="38">
        <v>1</v>
      </c>
      <c r="M3" s="38">
        <v>3.7499999999999999E-2</v>
      </c>
      <c r="N3" s="38">
        <v>7.792207792207792E-2</v>
      </c>
      <c r="O3" s="38">
        <v>1</v>
      </c>
      <c r="P3" s="38">
        <v>1</v>
      </c>
      <c r="Q3" s="38">
        <v>1</v>
      </c>
      <c r="R3" s="38">
        <v>0.95</v>
      </c>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c r="A4" s="18" t="s">
        <v>1</v>
      </c>
      <c r="B4" s="38">
        <v>1</v>
      </c>
      <c r="C4" s="38">
        <v>1</v>
      </c>
      <c r="D4" s="38">
        <v>0.5</v>
      </c>
      <c r="E4" s="38">
        <v>0.28570000000000001</v>
      </c>
      <c r="F4" s="38">
        <v>0.66659999999999997</v>
      </c>
      <c r="G4" s="38">
        <v>0.28570000000000001</v>
      </c>
      <c r="H4" s="38">
        <v>0.28570000000000001</v>
      </c>
      <c r="I4" s="38">
        <v>0.14280000000000001</v>
      </c>
      <c r="J4" s="38">
        <v>0</v>
      </c>
      <c r="K4" s="38">
        <v>0</v>
      </c>
      <c r="L4" s="38">
        <v>0</v>
      </c>
      <c r="M4" s="38">
        <v>1.4749262536873156E-2</v>
      </c>
      <c r="N4" s="38">
        <v>1.1764705882352941E-2</v>
      </c>
      <c r="O4" s="38">
        <v>1</v>
      </c>
      <c r="P4" s="38">
        <v>1</v>
      </c>
      <c r="Q4" s="38">
        <v>1</v>
      </c>
      <c r="R4" s="38">
        <v>1</v>
      </c>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c r="A5" s="18" t="s">
        <v>2</v>
      </c>
      <c r="B5" s="38">
        <v>0.98470000000000002</v>
      </c>
      <c r="C5" s="38">
        <v>1</v>
      </c>
      <c r="D5" s="38">
        <v>0.73680000000000001</v>
      </c>
      <c r="E5" s="38">
        <v>0.74409999999999998</v>
      </c>
      <c r="F5" s="38">
        <v>0.67849999999999999</v>
      </c>
      <c r="G5" s="38">
        <v>0.72089999999999999</v>
      </c>
      <c r="H5" s="38">
        <v>0.69230000000000003</v>
      </c>
      <c r="I5" s="38">
        <v>0.76739999999999997</v>
      </c>
      <c r="J5" s="38">
        <v>1</v>
      </c>
      <c r="K5" s="38">
        <v>1</v>
      </c>
      <c r="L5" s="38">
        <v>1</v>
      </c>
      <c r="M5" s="38">
        <v>1.7838405036726127E-2</v>
      </c>
      <c r="N5" s="38">
        <v>4.5143638850889192E-2</v>
      </c>
      <c r="O5" s="38">
        <v>1</v>
      </c>
      <c r="P5" s="38">
        <v>0.9607</v>
      </c>
      <c r="Q5" s="38">
        <v>1</v>
      </c>
      <c r="R5" s="38">
        <v>0.88570000000000004</v>
      </c>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c r="A6" s="18" t="s">
        <v>3</v>
      </c>
      <c r="B6" s="38">
        <v>1</v>
      </c>
      <c r="C6" s="38">
        <v>1</v>
      </c>
      <c r="D6" s="38">
        <v>0.33329999999999999</v>
      </c>
      <c r="E6" s="38">
        <v>0.25</v>
      </c>
      <c r="F6" s="38">
        <v>0.66659999999999997</v>
      </c>
      <c r="G6" s="38">
        <v>0.25</v>
      </c>
      <c r="H6" s="38">
        <v>0.25</v>
      </c>
      <c r="I6" s="38">
        <v>0.25</v>
      </c>
      <c r="J6" s="38" t="s">
        <v>4</v>
      </c>
      <c r="K6" s="38" t="s">
        <v>4</v>
      </c>
      <c r="L6" s="38" t="s">
        <v>4</v>
      </c>
      <c r="M6" s="38">
        <v>2.2222222222222223E-2</v>
      </c>
      <c r="N6" s="38">
        <v>2.2988505747126436E-2</v>
      </c>
      <c r="O6" s="38">
        <v>1</v>
      </c>
      <c r="P6" s="38">
        <v>1</v>
      </c>
      <c r="Q6" s="38">
        <v>1</v>
      </c>
      <c r="R6" s="38">
        <v>0.8</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c r="A7" s="18" t="s">
        <v>5</v>
      </c>
      <c r="B7" s="38">
        <v>0.99819999999999998</v>
      </c>
      <c r="C7" s="38">
        <v>1</v>
      </c>
      <c r="D7" s="38">
        <v>0.68149999999999999</v>
      </c>
      <c r="E7" s="38">
        <v>0.3957</v>
      </c>
      <c r="F7" s="38">
        <v>0.67030000000000001</v>
      </c>
      <c r="G7" s="38">
        <v>0.31009999999999999</v>
      </c>
      <c r="H7" s="38">
        <v>0.68100000000000005</v>
      </c>
      <c r="I7" s="38">
        <v>0.35820000000000002</v>
      </c>
      <c r="J7" s="38">
        <v>0.6</v>
      </c>
      <c r="K7" s="38">
        <v>0.8</v>
      </c>
      <c r="L7" s="38">
        <v>0.73329999999999995</v>
      </c>
      <c r="M7" s="38">
        <v>1.1011904761904763E-2</v>
      </c>
      <c r="N7" s="38">
        <v>2.0941364180295175E-2</v>
      </c>
      <c r="O7" s="38">
        <v>0.96470588235294119</v>
      </c>
      <c r="P7" s="38">
        <v>1</v>
      </c>
      <c r="Q7" s="38">
        <v>0.99299999999999999</v>
      </c>
      <c r="R7" s="38">
        <v>0.97840000000000005</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c r="A8" s="18" t="s">
        <v>6</v>
      </c>
      <c r="B8" s="38">
        <v>1</v>
      </c>
      <c r="C8" s="38">
        <v>1</v>
      </c>
      <c r="D8" s="38">
        <v>0.4</v>
      </c>
      <c r="E8" s="38">
        <v>0.42849999999999999</v>
      </c>
      <c r="F8" s="38">
        <v>0.42849999999999999</v>
      </c>
      <c r="G8" s="38">
        <v>0.14280000000000001</v>
      </c>
      <c r="H8" s="38">
        <v>1</v>
      </c>
      <c r="I8" s="38">
        <v>0.28570000000000001</v>
      </c>
      <c r="J8" s="38">
        <v>0</v>
      </c>
      <c r="K8" s="38">
        <v>1</v>
      </c>
      <c r="L8" s="38">
        <v>1</v>
      </c>
      <c r="M8" s="38">
        <v>1.6556291390728478E-2</v>
      </c>
      <c r="N8" s="38">
        <v>3.1890660592255128E-2</v>
      </c>
      <c r="O8" s="38">
        <v>1</v>
      </c>
      <c r="P8" s="38">
        <v>1</v>
      </c>
      <c r="Q8" s="38">
        <v>1</v>
      </c>
      <c r="R8" s="38">
        <v>1</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c r="A9" s="18" t="s">
        <v>7</v>
      </c>
      <c r="B9" s="38">
        <v>1</v>
      </c>
      <c r="C9" s="38">
        <v>1</v>
      </c>
      <c r="D9" s="38">
        <v>0.33329999999999999</v>
      </c>
      <c r="E9" s="38">
        <v>0.77769999999999995</v>
      </c>
      <c r="F9" s="38">
        <v>0.5</v>
      </c>
      <c r="G9" s="38">
        <v>0.5</v>
      </c>
      <c r="H9" s="38">
        <v>0.7</v>
      </c>
      <c r="I9" s="38">
        <v>0.77769999999999995</v>
      </c>
      <c r="J9" s="38">
        <v>0.5</v>
      </c>
      <c r="K9" s="38">
        <v>0.5</v>
      </c>
      <c r="L9" s="38">
        <v>0</v>
      </c>
      <c r="M9" s="38">
        <v>1.0344827586206896E-2</v>
      </c>
      <c r="N9" s="38">
        <v>3.3412887828162291E-2</v>
      </c>
      <c r="O9" s="38">
        <v>1</v>
      </c>
      <c r="P9" s="38">
        <v>1</v>
      </c>
      <c r="Q9" s="38">
        <v>1</v>
      </c>
      <c r="R9" s="38">
        <v>1</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c r="A10" s="18" t="s">
        <v>8</v>
      </c>
      <c r="B10" s="38">
        <v>1</v>
      </c>
      <c r="C10" s="38">
        <v>1</v>
      </c>
      <c r="D10" s="38">
        <v>0.4</v>
      </c>
      <c r="E10" s="38">
        <v>0.38879999999999998</v>
      </c>
      <c r="F10" s="38">
        <v>0.61109999999999998</v>
      </c>
      <c r="G10" s="38">
        <v>0.30549999999999999</v>
      </c>
      <c r="H10" s="38">
        <v>0.625</v>
      </c>
      <c r="I10" s="38">
        <v>0.58330000000000004</v>
      </c>
      <c r="J10" s="38">
        <v>1</v>
      </c>
      <c r="K10" s="38">
        <v>1</v>
      </c>
      <c r="L10" s="38">
        <v>1</v>
      </c>
      <c r="M10" s="38">
        <v>2.9080675422138838E-2</v>
      </c>
      <c r="N10" s="38">
        <v>3.9169139465875372E-2</v>
      </c>
      <c r="O10" s="38">
        <v>1</v>
      </c>
      <c r="P10" s="38">
        <v>1</v>
      </c>
      <c r="Q10" s="38">
        <v>1</v>
      </c>
      <c r="R10" s="38">
        <v>0.96150000000000002</v>
      </c>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c r="A11" s="18" t="s">
        <v>9</v>
      </c>
      <c r="B11" s="38">
        <v>1</v>
      </c>
      <c r="C11" s="38">
        <v>1</v>
      </c>
      <c r="D11" s="38">
        <v>0.40739999999999998</v>
      </c>
      <c r="E11" s="38">
        <v>0.5111</v>
      </c>
      <c r="F11" s="38">
        <v>0.5</v>
      </c>
      <c r="G11" s="38">
        <v>0.35549999999999998</v>
      </c>
      <c r="H11" s="38">
        <v>0.5</v>
      </c>
      <c r="I11" s="38">
        <v>0.64439999999999997</v>
      </c>
      <c r="J11" s="38">
        <v>1</v>
      </c>
      <c r="K11" s="38">
        <v>1</v>
      </c>
      <c r="L11" s="38">
        <v>0.5</v>
      </c>
      <c r="M11" s="38">
        <v>1.386001386001386E-2</v>
      </c>
      <c r="N11" s="38">
        <v>2.5183150183150184E-2</v>
      </c>
      <c r="O11" s="38">
        <v>0.93846153846153846</v>
      </c>
      <c r="P11" s="38">
        <v>1</v>
      </c>
      <c r="Q11" s="38">
        <v>0.98140000000000005</v>
      </c>
      <c r="R11" s="38">
        <v>0.92</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c r="A12" s="18" t="s">
        <v>10</v>
      </c>
      <c r="B12" s="38">
        <v>1</v>
      </c>
      <c r="C12" s="38">
        <v>1</v>
      </c>
      <c r="D12" s="38">
        <v>0.375</v>
      </c>
      <c r="E12" s="38">
        <v>0.41660000000000003</v>
      </c>
      <c r="F12" s="38">
        <v>0.47820000000000001</v>
      </c>
      <c r="G12" s="38">
        <v>0.28000000000000003</v>
      </c>
      <c r="H12" s="38">
        <v>0.35</v>
      </c>
      <c r="I12" s="38">
        <v>0.44</v>
      </c>
      <c r="J12" s="38">
        <v>1</v>
      </c>
      <c r="K12" s="38">
        <v>1</v>
      </c>
      <c r="L12" s="38">
        <v>0.5</v>
      </c>
      <c r="M12" s="38">
        <v>1.8456375838926176E-2</v>
      </c>
      <c r="N12" s="38">
        <v>2.2860492379835874E-2</v>
      </c>
      <c r="O12" s="38">
        <v>1</v>
      </c>
      <c r="P12" s="38">
        <v>1</v>
      </c>
      <c r="Q12" s="38">
        <v>1</v>
      </c>
      <c r="R12" s="38">
        <v>1</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row>
    <row r="13" spans="1:73">
      <c r="A13" s="18" t="s">
        <v>11</v>
      </c>
      <c r="B13" s="38">
        <v>1</v>
      </c>
      <c r="C13" s="38">
        <v>1</v>
      </c>
      <c r="D13" s="38">
        <v>0.5</v>
      </c>
      <c r="E13" s="38">
        <v>0.38879999999999998</v>
      </c>
      <c r="F13" s="38">
        <v>0.5151</v>
      </c>
      <c r="G13" s="38">
        <v>0.30549999999999999</v>
      </c>
      <c r="H13" s="38">
        <v>0.5625</v>
      </c>
      <c r="I13" s="38">
        <v>0.47220000000000001</v>
      </c>
      <c r="J13" s="38">
        <v>1</v>
      </c>
      <c r="K13" s="38">
        <v>1</v>
      </c>
      <c r="L13" s="38">
        <v>1</v>
      </c>
      <c r="M13" s="38">
        <v>9.1059602649006619E-3</v>
      </c>
      <c r="N13" s="38">
        <v>2.2209883398112161E-2</v>
      </c>
      <c r="O13" s="38">
        <v>1</v>
      </c>
      <c r="P13" s="38">
        <v>1</v>
      </c>
      <c r="Q13" s="38">
        <v>1</v>
      </c>
      <c r="R13" s="38">
        <v>1</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c r="A14" s="18" t="s">
        <v>12</v>
      </c>
      <c r="B14" s="38">
        <v>1</v>
      </c>
      <c r="C14" s="38">
        <v>1</v>
      </c>
      <c r="D14" s="38">
        <v>0.55549999999999999</v>
      </c>
      <c r="E14" s="38">
        <v>0.4</v>
      </c>
      <c r="F14" s="38">
        <v>0.6</v>
      </c>
      <c r="G14" s="38">
        <v>0.3</v>
      </c>
      <c r="H14" s="38">
        <v>0.625</v>
      </c>
      <c r="I14" s="38">
        <v>0.4</v>
      </c>
      <c r="J14" s="38">
        <v>0.5</v>
      </c>
      <c r="K14" s="38">
        <v>0.5</v>
      </c>
      <c r="L14" s="38">
        <v>0</v>
      </c>
      <c r="M14" s="38">
        <v>2.9585798816568046E-2</v>
      </c>
      <c r="N14" s="38">
        <v>5.6603773584905662E-2</v>
      </c>
      <c r="O14" s="38">
        <v>1</v>
      </c>
      <c r="P14" s="38">
        <v>1</v>
      </c>
      <c r="Q14" s="38">
        <v>1</v>
      </c>
      <c r="R14" s="38">
        <v>1</v>
      </c>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row>
    <row r="15" spans="1:73">
      <c r="A15" s="18" t="s">
        <v>13</v>
      </c>
      <c r="B15" s="38">
        <v>0.98980000000000001</v>
      </c>
      <c r="C15" s="38">
        <v>0.98970000000000002</v>
      </c>
      <c r="D15" s="38">
        <v>0.52749999999999997</v>
      </c>
      <c r="E15" s="38">
        <v>0.47160000000000002</v>
      </c>
      <c r="F15" s="38">
        <v>0.57950000000000002</v>
      </c>
      <c r="G15" s="38">
        <v>0.37730000000000002</v>
      </c>
      <c r="H15" s="38">
        <v>0.59519999999999995</v>
      </c>
      <c r="I15" s="38">
        <v>0.43009999999999998</v>
      </c>
      <c r="J15" s="38">
        <v>0.57140000000000002</v>
      </c>
      <c r="K15" s="38">
        <v>0.76190000000000002</v>
      </c>
      <c r="L15" s="38">
        <v>0.71419999999999995</v>
      </c>
      <c r="M15" s="38">
        <v>1.4092585006145023E-2</v>
      </c>
      <c r="N15" s="38">
        <v>2.1483516483516485E-2</v>
      </c>
      <c r="O15" s="38">
        <v>0.99405940594059405</v>
      </c>
      <c r="P15" s="38">
        <v>1</v>
      </c>
      <c r="Q15" s="38">
        <v>0.98509999999999998</v>
      </c>
      <c r="R15" s="38">
        <v>0.9829</v>
      </c>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c r="A16" s="18" t="s">
        <v>14</v>
      </c>
      <c r="B16" s="38">
        <v>1</v>
      </c>
      <c r="C16" s="38">
        <v>1</v>
      </c>
      <c r="D16" s="38">
        <v>0.67300000000000004</v>
      </c>
      <c r="E16" s="38">
        <v>0.60860000000000003</v>
      </c>
      <c r="F16" s="38">
        <v>0.63929999999999998</v>
      </c>
      <c r="G16" s="38">
        <v>0.50719999999999998</v>
      </c>
      <c r="H16" s="38">
        <v>0.72719999999999996</v>
      </c>
      <c r="I16" s="38">
        <v>0.66659999999999997</v>
      </c>
      <c r="J16" s="38">
        <v>0.57140000000000002</v>
      </c>
      <c r="K16" s="38">
        <v>0.57140000000000002</v>
      </c>
      <c r="L16" s="38">
        <v>0.71419999999999995</v>
      </c>
      <c r="M16" s="38">
        <v>2.7590435315757205E-2</v>
      </c>
      <c r="N16" s="38">
        <v>4.3938161106590726E-2</v>
      </c>
      <c r="O16" s="38">
        <v>1</v>
      </c>
      <c r="P16" s="38">
        <v>1</v>
      </c>
      <c r="Q16" s="38">
        <v>0.97909999999999997</v>
      </c>
      <c r="R16" s="38">
        <v>0.97950000000000004</v>
      </c>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c r="A17" s="18" t="s">
        <v>15</v>
      </c>
      <c r="B17" s="38">
        <v>1</v>
      </c>
      <c r="C17" s="38">
        <v>1</v>
      </c>
      <c r="D17" s="38">
        <v>0.5333</v>
      </c>
      <c r="E17" s="38">
        <v>0.1875</v>
      </c>
      <c r="F17" s="38">
        <v>0.6875</v>
      </c>
      <c r="G17" s="38">
        <v>0.1875</v>
      </c>
      <c r="H17" s="38">
        <v>0.66659999999999997</v>
      </c>
      <c r="I17" s="38">
        <v>0.4375</v>
      </c>
      <c r="J17" s="38">
        <v>0.5</v>
      </c>
      <c r="K17" s="38">
        <v>1</v>
      </c>
      <c r="L17" s="38">
        <v>0.5</v>
      </c>
      <c r="M17" s="38">
        <v>2.3157894736842106E-2</v>
      </c>
      <c r="N17" s="38">
        <v>3.3707865168539325E-2</v>
      </c>
      <c r="O17" s="38">
        <v>1</v>
      </c>
      <c r="P17" s="38">
        <v>1</v>
      </c>
      <c r="Q17" s="38">
        <v>1</v>
      </c>
      <c r="R17" s="38">
        <v>1</v>
      </c>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c r="A18" s="18" t="s">
        <v>16</v>
      </c>
      <c r="B18" s="38">
        <v>1</v>
      </c>
      <c r="C18" s="38">
        <v>1</v>
      </c>
      <c r="D18" s="38">
        <v>0.8</v>
      </c>
      <c r="E18" s="38">
        <v>0.66659999999999997</v>
      </c>
      <c r="F18" s="38">
        <v>0.6764</v>
      </c>
      <c r="G18" s="38">
        <v>0.44440000000000002</v>
      </c>
      <c r="H18" s="38">
        <v>0.82850000000000001</v>
      </c>
      <c r="I18" s="38">
        <v>0.63880000000000003</v>
      </c>
      <c r="J18" s="38">
        <v>1</v>
      </c>
      <c r="K18" s="38">
        <v>1</v>
      </c>
      <c r="L18" s="38">
        <v>1</v>
      </c>
      <c r="M18" s="38">
        <v>1.4705882352941176E-2</v>
      </c>
      <c r="N18" s="38">
        <v>2.553191489361702E-2</v>
      </c>
      <c r="O18" s="38">
        <v>0.96078431372549022</v>
      </c>
      <c r="P18" s="38">
        <v>1</v>
      </c>
      <c r="Q18" s="38">
        <v>1</v>
      </c>
      <c r="R18" s="38">
        <v>1</v>
      </c>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c r="A19" s="18" t="s">
        <v>17</v>
      </c>
      <c r="B19" s="38">
        <v>1</v>
      </c>
      <c r="C19" s="38">
        <v>0.96550000000000002</v>
      </c>
      <c r="D19" s="38">
        <v>0.62160000000000004</v>
      </c>
      <c r="E19" s="38">
        <v>0.41020000000000001</v>
      </c>
      <c r="F19" s="38">
        <v>0.70269999999999999</v>
      </c>
      <c r="G19" s="38">
        <v>0.46150000000000002</v>
      </c>
      <c r="H19" s="38">
        <v>0.6774</v>
      </c>
      <c r="I19" s="38">
        <v>0.64100000000000001</v>
      </c>
      <c r="J19" s="38">
        <v>1</v>
      </c>
      <c r="K19" s="38">
        <v>1</v>
      </c>
      <c r="L19" s="38">
        <v>1</v>
      </c>
      <c r="M19" s="38">
        <v>2.7586206896551724E-2</v>
      </c>
      <c r="N19" s="38">
        <v>4.3413173652694613E-2</v>
      </c>
      <c r="O19" s="38">
        <v>1</v>
      </c>
      <c r="P19" s="38">
        <v>1</v>
      </c>
      <c r="Q19" s="38">
        <v>1</v>
      </c>
      <c r="R19" s="38">
        <v>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c r="A20" s="18" t="s">
        <v>18</v>
      </c>
      <c r="B20" s="38">
        <v>1</v>
      </c>
      <c r="C20" s="38">
        <v>1</v>
      </c>
      <c r="D20" s="38">
        <v>0.65380000000000005</v>
      </c>
      <c r="E20" s="38">
        <v>0.46029999999999999</v>
      </c>
      <c r="F20" s="38">
        <v>0.75</v>
      </c>
      <c r="G20" s="38">
        <v>0.36499999999999999</v>
      </c>
      <c r="H20" s="38">
        <v>0.83330000000000004</v>
      </c>
      <c r="I20" s="38">
        <v>0.66659999999999997</v>
      </c>
      <c r="J20" s="38">
        <v>0.6</v>
      </c>
      <c r="K20" s="38">
        <v>0.8</v>
      </c>
      <c r="L20" s="38">
        <v>1</v>
      </c>
      <c r="M20" s="38">
        <v>1.992204417496752E-2</v>
      </c>
      <c r="N20" s="38">
        <v>3.2815704658658074E-2</v>
      </c>
      <c r="O20" s="38">
        <v>1</v>
      </c>
      <c r="P20" s="38">
        <v>1</v>
      </c>
      <c r="Q20" s="38">
        <v>1</v>
      </c>
      <c r="R20" s="38">
        <v>1</v>
      </c>
    </row>
    <row r="21" spans="1:73">
      <c r="A21" s="18" t="s">
        <v>19</v>
      </c>
      <c r="B21" s="38">
        <v>1</v>
      </c>
      <c r="C21" s="38">
        <v>1</v>
      </c>
      <c r="D21" s="38">
        <v>1</v>
      </c>
      <c r="E21" s="38">
        <v>1</v>
      </c>
      <c r="F21" s="38">
        <v>1</v>
      </c>
      <c r="G21" s="38">
        <v>1</v>
      </c>
      <c r="H21" s="38">
        <v>1</v>
      </c>
      <c r="I21" s="38">
        <v>1</v>
      </c>
      <c r="J21" s="38">
        <v>0</v>
      </c>
      <c r="K21" s="38">
        <v>0</v>
      </c>
      <c r="L21" s="38">
        <v>0</v>
      </c>
      <c r="M21" s="38">
        <v>0</v>
      </c>
      <c r="N21" s="38">
        <v>2.9126213592233011E-2</v>
      </c>
      <c r="O21" s="38">
        <v>1</v>
      </c>
      <c r="P21" s="38">
        <v>1</v>
      </c>
      <c r="Q21" s="38">
        <v>1</v>
      </c>
      <c r="R21" s="38">
        <v>1</v>
      </c>
    </row>
    <row r="22" spans="1:73">
      <c r="A22" s="18" t="s">
        <v>20</v>
      </c>
      <c r="B22" s="38">
        <v>1</v>
      </c>
      <c r="C22" s="38">
        <v>1</v>
      </c>
      <c r="D22" s="38">
        <v>0.58689999999999998</v>
      </c>
      <c r="E22" s="38">
        <v>0.55879999999999996</v>
      </c>
      <c r="F22" s="38">
        <v>0.66100000000000003</v>
      </c>
      <c r="G22" s="38">
        <v>0.48520000000000002</v>
      </c>
      <c r="H22" s="38">
        <v>0.67849999999999999</v>
      </c>
      <c r="I22" s="38">
        <v>0.61760000000000004</v>
      </c>
      <c r="J22" s="38">
        <v>0.5</v>
      </c>
      <c r="K22" s="38">
        <v>0.5</v>
      </c>
      <c r="L22" s="38">
        <v>0.5</v>
      </c>
      <c r="M22" s="38">
        <v>1.7201301720130173E-2</v>
      </c>
      <c r="N22" s="38">
        <v>2.8155940594059407E-2</v>
      </c>
      <c r="O22" s="38">
        <v>1</v>
      </c>
      <c r="P22" s="38">
        <v>1</v>
      </c>
      <c r="Q22" s="38">
        <v>0.98070000000000002</v>
      </c>
      <c r="R22" s="38">
        <v>1</v>
      </c>
    </row>
    <row r="23" spans="1:73">
      <c r="A23" s="18" t="s">
        <v>21</v>
      </c>
      <c r="B23" s="38">
        <v>1</v>
      </c>
      <c r="C23" s="38">
        <v>1</v>
      </c>
      <c r="D23" s="38">
        <v>1</v>
      </c>
      <c r="E23" s="38">
        <v>0</v>
      </c>
      <c r="F23" s="38">
        <v>0</v>
      </c>
      <c r="G23" s="38">
        <v>0</v>
      </c>
      <c r="H23" s="38">
        <v>1</v>
      </c>
      <c r="I23" s="38">
        <v>0</v>
      </c>
      <c r="J23" s="38" t="s">
        <v>4</v>
      </c>
      <c r="K23" s="38" t="s">
        <v>4</v>
      </c>
      <c r="L23" s="38" t="s">
        <v>4</v>
      </c>
      <c r="M23" s="38">
        <v>2.3809523809523808E-2</v>
      </c>
      <c r="N23" s="38">
        <v>3.3222591362126248E-2</v>
      </c>
      <c r="O23" s="38">
        <v>0.8571428571428571</v>
      </c>
      <c r="P23" s="38">
        <v>1</v>
      </c>
      <c r="Q23" s="38">
        <v>1</v>
      </c>
      <c r="R23" s="38">
        <v>1</v>
      </c>
    </row>
    <row r="24" spans="1:73">
      <c r="A24" s="18" t="s">
        <v>22</v>
      </c>
      <c r="B24" s="38">
        <v>1</v>
      </c>
      <c r="C24" s="38">
        <v>1</v>
      </c>
      <c r="D24" s="38">
        <v>0.61899999999999999</v>
      </c>
      <c r="E24" s="38">
        <v>0.37030000000000002</v>
      </c>
      <c r="F24" s="38">
        <v>0.69230000000000003</v>
      </c>
      <c r="G24" s="38">
        <v>0.22220000000000001</v>
      </c>
      <c r="H24" s="38">
        <v>0.38090000000000002</v>
      </c>
      <c r="I24" s="38">
        <v>0.33329999999999999</v>
      </c>
      <c r="J24" s="38">
        <v>1</v>
      </c>
      <c r="K24" s="38">
        <v>1</v>
      </c>
      <c r="L24" s="38">
        <v>1</v>
      </c>
      <c r="M24" s="38">
        <v>1.3828867761452032E-2</v>
      </c>
      <c r="N24" s="38">
        <v>1.9825072886297375E-2</v>
      </c>
      <c r="O24" s="38">
        <v>1</v>
      </c>
      <c r="P24" s="38">
        <v>1</v>
      </c>
      <c r="Q24" s="38">
        <v>1</v>
      </c>
      <c r="R24" s="38">
        <v>1</v>
      </c>
    </row>
    <row r="25" spans="1:73">
      <c r="A25" s="18" t="s">
        <v>23</v>
      </c>
      <c r="B25" s="38">
        <v>1</v>
      </c>
      <c r="C25" s="38">
        <v>1</v>
      </c>
      <c r="D25" s="38">
        <v>0.64700000000000002</v>
      </c>
      <c r="E25" s="38">
        <v>0.71870000000000001</v>
      </c>
      <c r="F25" s="38">
        <v>0.77769999999999995</v>
      </c>
      <c r="G25" s="38">
        <v>0.5</v>
      </c>
      <c r="H25" s="38">
        <v>0.63629999999999998</v>
      </c>
      <c r="I25" s="38">
        <v>0.65620000000000001</v>
      </c>
      <c r="J25" s="38">
        <v>0.66659999999999997</v>
      </c>
      <c r="K25" s="38">
        <v>0.66659999999999997</v>
      </c>
      <c r="L25" s="38">
        <v>1</v>
      </c>
      <c r="M25" s="38">
        <v>2.368421052631579E-2</v>
      </c>
      <c r="N25" s="38">
        <v>3.4710743801652892E-2</v>
      </c>
      <c r="O25" s="38">
        <v>1</v>
      </c>
      <c r="P25" s="38">
        <v>1</v>
      </c>
      <c r="Q25" s="38">
        <v>0.74070000000000003</v>
      </c>
      <c r="R25" s="38">
        <v>1</v>
      </c>
    </row>
    <row r="26" spans="1:73">
      <c r="A26" s="18" t="s">
        <v>24</v>
      </c>
      <c r="B26" s="38">
        <v>1</v>
      </c>
      <c r="C26" s="38">
        <v>1</v>
      </c>
      <c r="D26" s="38">
        <v>0.4</v>
      </c>
      <c r="E26" s="38">
        <v>0.1666</v>
      </c>
      <c r="F26" s="38">
        <v>0.4</v>
      </c>
      <c r="G26" s="38">
        <v>0.1666</v>
      </c>
      <c r="H26" s="38">
        <v>0.5</v>
      </c>
      <c r="I26" s="38">
        <v>0.1666</v>
      </c>
      <c r="J26" s="38">
        <v>0.5</v>
      </c>
      <c r="K26" s="38">
        <v>0.5</v>
      </c>
      <c r="L26" s="38">
        <v>0.5</v>
      </c>
      <c r="M26" s="38">
        <v>1.1547344110854504E-2</v>
      </c>
      <c r="N26" s="38">
        <v>1.6447368421052631E-2</v>
      </c>
      <c r="O26" s="38">
        <v>1</v>
      </c>
      <c r="P26" s="38">
        <v>1</v>
      </c>
      <c r="Q26" s="38">
        <v>1</v>
      </c>
      <c r="R26" s="38">
        <v>1</v>
      </c>
    </row>
    <row r="27" spans="1:73">
      <c r="A27" s="18" t="s">
        <v>25</v>
      </c>
      <c r="B27" s="38">
        <v>1</v>
      </c>
      <c r="C27" s="38">
        <v>1</v>
      </c>
      <c r="D27" s="38">
        <v>0.6</v>
      </c>
      <c r="E27" s="38">
        <v>0.6</v>
      </c>
      <c r="F27" s="38">
        <v>0.8</v>
      </c>
      <c r="G27" s="38">
        <v>0</v>
      </c>
      <c r="H27" s="38">
        <v>0.5</v>
      </c>
      <c r="I27" s="38">
        <v>0.2</v>
      </c>
      <c r="J27" s="38">
        <v>0.5</v>
      </c>
      <c r="K27" s="38">
        <v>1</v>
      </c>
      <c r="L27" s="38">
        <v>1</v>
      </c>
      <c r="M27" s="38">
        <v>6.6777963272120202E-3</v>
      </c>
      <c r="N27" s="38">
        <v>1.2910798122065728E-2</v>
      </c>
      <c r="O27" s="38">
        <v>1</v>
      </c>
      <c r="P27" s="38">
        <v>1</v>
      </c>
      <c r="Q27" s="38">
        <v>1</v>
      </c>
      <c r="R27" s="38">
        <v>1</v>
      </c>
    </row>
    <row r="28" spans="1:73">
      <c r="A28" s="18" t="s">
        <v>26</v>
      </c>
      <c r="B28" s="38">
        <v>1</v>
      </c>
      <c r="C28" s="38">
        <v>1</v>
      </c>
      <c r="D28" s="38">
        <v>0.33329999999999999</v>
      </c>
      <c r="E28" s="38">
        <v>0</v>
      </c>
      <c r="F28" s="38">
        <v>0.66659999999999997</v>
      </c>
      <c r="G28" s="38">
        <v>0</v>
      </c>
      <c r="H28" s="38">
        <v>0.5</v>
      </c>
      <c r="I28" s="38">
        <v>0.33329999999999999</v>
      </c>
      <c r="J28" s="38" t="s">
        <v>4</v>
      </c>
      <c r="K28" s="38" t="s">
        <v>4</v>
      </c>
      <c r="L28" s="38" t="s">
        <v>4</v>
      </c>
      <c r="M28" s="38">
        <v>1.5151515151515152E-2</v>
      </c>
      <c r="N28" s="38">
        <v>2.9702970297029702E-2</v>
      </c>
      <c r="O28" s="38">
        <v>1</v>
      </c>
      <c r="P28" s="38">
        <v>1</v>
      </c>
      <c r="Q28" s="38">
        <v>1</v>
      </c>
      <c r="R28" s="38">
        <v>1</v>
      </c>
    </row>
    <row r="29" spans="1:73">
      <c r="A29" s="18" t="s">
        <v>27</v>
      </c>
      <c r="B29" s="38">
        <v>1</v>
      </c>
      <c r="C29" s="38">
        <v>1</v>
      </c>
      <c r="D29" s="38">
        <v>0.66659999999999997</v>
      </c>
      <c r="E29" s="38">
        <v>0</v>
      </c>
      <c r="F29" s="38">
        <v>1</v>
      </c>
      <c r="G29" s="38">
        <v>0.1666</v>
      </c>
      <c r="H29" s="38">
        <v>1</v>
      </c>
      <c r="I29" s="38">
        <v>0</v>
      </c>
      <c r="J29" s="38">
        <v>1</v>
      </c>
      <c r="K29" s="38">
        <v>1</v>
      </c>
      <c r="L29" s="38">
        <v>1</v>
      </c>
      <c r="M29" s="38">
        <v>4.2105263157894736E-3</v>
      </c>
      <c r="N29" s="38">
        <v>1.5277777777777777E-2</v>
      </c>
      <c r="O29" s="38">
        <v>1</v>
      </c>
      <c r="P29" s="38">
        <v>1</v>
      </c>
      <c r="Q29" s="38">
        <v>1</v>
      </c>
      <c r="R29" s="38">
        <v>1</v>
      </c>
    </row>
    <row r="30" spans="1:73">
      <c r="A30" s="18" t="s">
        <v>28</v>
      </c>
      <c r="B30" s="38">
        <v>1</v>
      </c>
      <c r="C30" s="38">
        <v>1</v>
      </c>
      <c r="D30" s="38">
        <v>0.67689999999999995</v>
      </c>
      <c r="E30" s="38">
        <v>0.63519999999999999</v>
      </c>
      <c r="F30" s="38">
        <v>0.6835</v>
      </c>
      <c r="G30" s="38">
        <v>0.31759999999999999</v>
      </c>
      <c r="H30" s="38">
        <v>0.78569999999999995</v>
      </c>
      <c r="I30" s="38">
        <v>0.6</v>
      </c>
      <c r="J30" s="38">
        <v>1</v>
      </c>
      <c r="K30" s="38">
        <v>1</v>
      </c>
      <c r="L30" s="38">
        <v>0.83330000000000004</v>
      </c>
      <c r="M30" s="38">
        <v>1.7683970336565887E-2</v>
      </c>
      <c r="N30" s="38">
        <v>3.4789045151739452E-2</v>
      </c>
      <c r="O30" s="38">
        <v>0.98245614035087714</v>
      </c>
      <c r="P30" s="38">
        <v>1</v>
      </c>
      <c r="Q30" s="38">
        <v>0.98480000000000001</v>
      </c>
      <c r="R30" s="38">
        <v>0.98460000000000003</v>
      </c>
    </row>
    <row r="31" spans="1:73">
      <c r="A31" s="18" t="s">
        <v>29</v>
      </c>
      <c r="B31" s="38">
        <v>1</v>
      </c>
      <c r="C31" s="38">
        <v>1</v>
      </c>
      <c r="D31" s="38">
        <v>0.63149999999999995</v>
      </c>
      <c r="E31" s="38">
        <v>0.31569999999999998</v>
      </c>
      <c r="F31" s="38">
        <v>0.47360000000000002</v>
      </c>
      <c r="G31" s="38">
        <v>0.21049999999999999</v>
      </c>
      <c r="H31" s="38">
        <v>0.77769999999999995</v>
      </c>
      <c r="I31" s="38">
        <v>0.36840000000000001</v>
      </c>
      <c r="J31" s="38" t="s">
        <v>4</v>
      </c>
      <c r="K31" s="38" t="s">
        <v>4</v>
      </c>
      <c r="L31" s="38" t="s">
        <v>4</v>
      </c>
      <c r="M31" s="38">
        <v>2.8680688336520075E-2</v>
      </c>
      <c r="N31" s="38">
        <v>2.6151930261519303E-2</v>
      </c>
      <c r="O31" s="38">
        <v>1</v>
      </c>
      <c r="P31" s="38">
        <v>1</v>
      </c>
      <c r="Q31" s="38">
        <v>1</v>
      </c>
      <c r="R31" s="38">
        <v>0.8125</v>
      </c>
    </row>
    <row r="32" spans="1:73">
      <c r="A32" s="18" t="s">
        <v>30</v>
      </c>
      <c r="B32" s="38">
        <v>1</v>
      </c>
      <c r="C32" s="38">
        <v>1</v>
      </c>
      <c r="D32" s="38">
        <v>0.3548</v>
      </c>
      <c r="E32" s="38">
        <v>0.79269999999999996</v>
      </c>
      <c r="F32" s="38">
        <v>0.47360000000000002</v>
      </c>
      <c r="G32" s="38">
        <v>0.40539999999999998</v>
      </c>
      <c r="H32" s="38">
        <v>0.5625</v>
      </c>
      <c r="I32" s="38">
        <v>0.87380000000000002</v>
      </c>
      <c r="J32" s="38">
        <v>0.33329999999999999</v>
      </c>
      <c r="K32" s="38">
        <v>0.66659999999999997</v>
      </c>
      <c r="L32" s="38">
        <v>0.66659999999999997</v>
      </c>
      <c r="M32" s="38">
        <v>1.8781725888324875E-2</v>
      </c>
      <c r="N32" s="38">
        <v>3.115527113506231E-2</v>
      </c>
      <c r="O32" s="38">
        <v>0.99</v>
      </c>
      <c r="P32" s="38">
        <v>1</v>
      </c>
      <c r="Q32" s="38">
        <v>0.95040000000000002</v>
      </c>
      <c r="R32" s="38">
        <v>0.9325</v>
      </c>
    </row>
    <row r="33" spans="1:18">
      <c r="A33" s="18" t="s">
        <v>31</v>
      </c>
      <c r="B33" s="38">
        <v>1</v>
      </c>
      <c r="C33" s="38">
        <v>1</v>
      </c>
      <c r="D33" s="38">
        <v>0.25</v>
      </c>
      <c r="E33" s="38">
        <v>0.58819999999999995</v>
      </c>
      <c r="F33" s="38">
        <v>0.625</v>
      </c>
      <c r="G33" s="38">
        <v>0.52939999999999998</v>
      </c>
      <c r="H33" s="38">
        <v>0.46660000000000001</v>
      </c>
      <c r="I33" s="38">
        <v>0.41170000000000001</v>
      </c>
      <c r="J33" s="38">
        <v>1</v>
      </c>
      <c r="K33" s="38">
        <v>1</v>
      </c>
      <c r="L33" s="38">
        <v>0.66659999999999997</v>
      </c>
      <c r="M33" s="38">
        <v>3.3492822966507178E-2</v>
      </c>
      <c r="N33" s="38">
        <v>5.4574638844301769E-2</v>
      </c>
      <c r="O33" s="38">
        <v>1</v>
      </c>
      <c r="P33" s="38">
        <v>1</v>
      </c>
      <c r="Q33" s="38">
        <v>1</v>
      </c>
      <c r="R33" s="38">
        <v>1</v>
      </c>
    </row>
    <row r="34" spans="1:18">
      <c r="A34" s="18" t="s">
        <v>32</v>
      </c>
      <c r="B34" s="38">
        <v>0.98609999999999998</v>
      </c>
      <c r="C34" s="38">
        <v>1</v>
      </c>
      <c r="D34" s="38">
        <v>0.43390000000000001</v>
      </c>
      <c r="E34" s="38">
        <v>0.33889999999999998</v>
      </c>
      <c r="F34" s="38">
        <v>0.48070000000000002</v>
      </c>
      <c r="G34" s="38">
        <v>0.30499999999999999</v>
      </c>
      <c r="H34" s="38">
        <v>0.45090000000000002</v>
      </c>
      <c r="I34" s="38">
        <v>0.38979999999999998</v>
      </c>
      <c r="J34" s="38">
        <v>0.83330000000000004</v>
      </c>
      <c r="K34" s="38">
        <v>0.91659999999999997</v>
      </c>
      <c r="L34" s="38">
        <v>0.75</v>
      </c>
      <c r="M34" s="38">
        <v>1.5025701858442072E-2</v>
      </c>
      <c r="N34" s="38">
        <v>2.7124773960216998E-2</v>
      </c>
      <c r="O34" s="38">
        <v>1</v>
      </c>
      <c r="P34" s="38">
        <v>1</v>
      </c>
      <c r="Q34" s="38">
        <v>0.96489999999999998</v>
      </c>
      <c r="R34" s="38">
        <v>0.98070000000000002</v>
      </c>
    </row>
    <row r="35" spans="1:18">
      <c r="A35" s="18" t="s">
        <v>33</v>
      </c>
      <c r="B35" s="38">
        <v>1</v>
      </c>
      <c r="C35" s="38">
        <v>1</v>
      </c>
      <c r="D35" s="38">
        <v>0</v>
      </c>
      <c r="E35" s="38">
        <v>1</v>
      </c>
      <c r="F35" s="38">
        <v>1</v>
      </c>
      <c r="G35" s="38">
        <v>1</v>
      </c>
      <c r="H35" s="38">
        <v>0</v>
      </c>
      <c r="I35" s="38">
        <v>1</v>
      </c>
      <c r="J35" s="38">
        <v>1</v>
      </c>
      <c r="K35" s="38">
        <v>1</v>
      </c>
      <c r="L35" s="38">
        <v>1</v>
      </c>
      <c r="M35" s="38">
        <v>9.5923261390887284E-3</v>
      </c>
      <c r="N35" s="38">
        <v>2.247191011235955E-2</v>
      </c>
      <c r="O35" s="38">
        <v>1</v>
      </c>
      <c r="P35" s="38">
        <v>1</v>
      </c>
      <c r="Q35" s="38">
        <v>1</v>
      </c>
      <c r="R35" s="38">
        <v>0</v>
      </c>
    </row>
    <row r="36" spans="1:18">
      <c r="A36" s="18" t="s">
        <v>34</v>
      </c>
      <c r="B36" s="38">
        <v>1</v>
      </c>
      <c r="C36" s="38">
        <v>1</v>
      </c>
      <c r="D36" s="38">
        <v>0.22220000000000001</v>
      </c>
      <c r="E36" s="38">
        <v>0.2727</v>
      </c>
      <c r="F36" s="38">
        <v>0.4</v>
      </c>
      <c r="G36" s="38">
        <v>0.18179999999999999</v>
      </c>
      <c r="H36" s="38">
        <v>0.5454</v>
      </c>
      <c r="I36" s="38">
        <v>0.18179999999999999</v>
      </c>
      <c r="J36" s="38">
        <v>1</v>
      </c>
      <c r="K36" s="38">
        <v>1</v>
      </c>
      <c r="L36" s="38">
        <v>1</v>
      </c>
      <c r="M36" s="38">
        <v>1.8469656992084433E-2</v>
      </c>
      <c r="N36" s="38">
        <v>2.9143897996357013E-2</v>
      </c>
      <c r="O36" s="38">
        <v>1</v>
      </c>
      <c r="P36" s="38">
        <v>1</v>
      </c>
      <c r="Q36" s="38">
        <v>1</v>
      </c>
      <c r="R36" s="38">
        <v>1</v>
      </c>
    </row>
    <row r="37" spans="1:18">
      <c r="A37" s="18" t="s">
        <v>35</v>
      </c>
      <c r="B37" s="38">
        <v>1</v>
      </c>
      <c r="C37" s="38">
        <v>1</v>
      </c>
      <c r="D37" s="38">
        <v>0.35289999999999999</v>
      </c>
      <c r="E37" s="38">
        <v>0.1764</v>
      </c>
      <c r="F37" s="38">
        <v>0.41170000000000001</v>
      </c>
      <c r="G37" s="38">
        <v>0.1176</v>
      </c>
      <c r="H37" s="38">
        <v>0.47049999999999997</v>
      </c>
      <c r="I37" s="38">
        <v>0.29409999999999997</v>
      </c>
      <c r="J37" s="38">
        <v>1</v>
      </c>
      <c r="K37" s="38">
        <v>1</v>
      </c>
      <c r="L37" s="38">
        <v>1</v>
      </c>
      <c r="M37" s="38">
        <v>9.0090090090090089E-3</v>
      </c>
      <c r="N37" s="38">
        <v>2.6993865030674847E-2</v>
      </c>
      <c r="O37" s="38">
        <v>1</v>
      </c>
      <c r="P37" s="38">
        <v>1</v>
      </c>
      <c r="Q37" s="38">
        <v>1</v>
      </c>
      <c r="R37" s="38">
        <v>1</v>
      </c>
    </row>
    <row r="38" spans="1:18">
      <c r="A38" s="18" t="s">
        <v>36</v>
      </c>
      <c r="B38" s="38">
        <v>1</v>
      </c>
      <c r="C38" s="38">
        <v>0.99170000000000003</v>
      </c>
      <c r="D38" s="38">
        <v>0.70489999999999997</v>
      </c>
      <c r="E38" s="38">
        <v>0.64280000000000004</v>
      </c>
      <c r="F38" s="38">
        <v>0.81079999999999997</v>
      </c>
      <c r="G38" s="38">
        <v>0.58330000000000004</v>
      </c>
      <c r="H38" s="38">
        <v>0.78120000000000001</v>
      </c>
      <c r="I38" s="38">
        <v>0.70230000000000004</v>
      </c>
      <c r="J38" s="38">
        <v>1</v>
      </c>
      <c r="K38" s="38">
        <v>1</v>
      </c>
      <c r="L38" s="38">
        <v>0.83330000000000004</v>
      </c>
      <c r="M38" s="38">
        <v>3.3228840125391852E-2</v>
      </c>
      <c r="N38" s="38">
        <v>5.0968828980623423E-2</v>
      </c>
      <c r="O38" s="38">
        <v>1</v>
      </c>
      <c r="P38" s="38">
        <v>1</v>
      </c>
      <c r="Q38" s="38">
        <v>1</v>
      </c>
      <c r="R38" s="38">
        <v>1</v>
      </c>
    </row>
    <row r="39" spans="1:18">
      <c r="A39" s="18" t="s">
        <v>37</v>
      </c>
      <c r="B39" s="38">
        <v>1</v>
      </c>
      <c r="C39" s="38">
        <v>0.99129999999999996</v>
      </c>
      <c r="D39" s="38">
        <v>0.47939999999999999</v>
      </c>
      <c r="E39" s="38">
        <v>0.1973</v>
      </c>
      <c r="F39" s="38">
        <v>0.5333</v>
      </c>
      <c r="G39" s="38">
        <v>0.13150000000000001</v>
      </c>
      <c r="H39" s="38">
        <v>0.55259999999999998</v>
      </c>
      <c r="I39" s="38">
        <v>0.1973</v>
      </c>
      <c r="J39" s="38">
        <v>0.7</v>
      </c>
      <c r="K39" s="38">
        <v>0.5</v>
      </c>
      <c r="L39" s="38">
        <v>0.3</v>
      </c>
      <c r="M39" s="38">
        <v>1.5673017824216349E-2</v>
      </c>
      <c r="N39" s="38">
        <v>2.3721881390593048E-2</v>
      </c>
      <c r="O39" s="38">
        <v>0.99270072992700731</v>
      </c>
      <c r="P39" s="38">
        <v>1</v>
      </c>
      <c r="Q39" s="38">
        <v>0.98409999999999997</v>
      </c>
      <c r="R39" s="38">
        <v>0.96819999999999995</v>
      </c>
    </row>
    <row r="40" spans="1:18">
      <c r="A40" s="18" t="s">
        <v>38</v>
      </c>
      <c r="B40" s="38">
        <v>1</v>
      </c>
      <c r="C40" s="38">
        <v>1</v>
      </c>
      <c r="D40" s="38">
        <v>0.75</v>
      </c>
      <c r="E40" s="38">
        <v>0.3947</v>
      </c>
      <c r="F40" s="38">
        <v>0.73680000000000001</v>
      </c>
      <c r="G40" s="38">
        <v>0.21049999999999999</v>
      </c>
      <c r="H40" s="38">
        <v>0.65780000000000005</v>
      </c>
      <c r="I40" s="38">
        <v>0.34210000000000002</v>
      </c>
      <c r="J40" s="38">
        <v>0.75</v>
      </c>
      <c r="K40" s="38">
        <v>0.75</v>
      </c>
      <c r="L40" s="38">
        <v>0.75</v>
      </c>
      <c r="M40" s="38">
        <v>2.0215633423180591E-2</v>
      </c>
      <c r="N40" s="38">
        <v>4.8158640226628892E-2</v>
      </c>
      <c r="O40" s="38">
        <v>1</v>
      </c>
      <c r="P40" s="38">
        <v>1</v>
      </c>
      <c r="Q40" s="38">
        <v>1</v>
      </c>
      <c r="R40" s="38">
        <v>1</v>
      </c>
    </row>
    <row r="41" spans="1:18">
      <c r="A41" s="18" t="s">
        <v>39</v>
      </c>
      <c r="B41" s="38">
        <v>1</v>
      </c>
      <c r="C41" s="38">
        <v>1</v>
      </c>
      <c r="D41" s="38">
        <v>0.4</v>
      </c>
      <c r="E41" s="38">
        <v>0</v>
      </c>
      <c r="F41" s="38">
        <v>0.4</v>
      </c>
      <c r="G41" s="38">
        <v>0</v>
      </c>
      <c r="H41" s="38">
        <v>0.2</v>
      </c>
      <c r="I41" s="38">
        <v>0</v>
      </c>
      <c r="J41" s="38">
        <v>1</v>
      </c>
      <c r="K41" s="38">
        <v>1</v>
      </c>
      <c r="L41" s="38">
        <v>1</v>
      </c>
      <c r="M41" s="38">
        <v>1.8656716417910446E-2</v>
      </c>
      <c r="N41" s="38">
        <v>2.891566265060241E-2</v>
      </c>
      <c r="O41" s="38">
        <v>1</v>
      </c>
      <c r="P41" s="38">
        <v>1</v>
      </c>
      <c r="Q41" s="38">
        <v>1</v>
      </c>
      <c r="R41" s="38">
        <v>1</v>
      </c>
    </row>
    <row r="42" spans="1:18">
      <c r="A42" s="18" t="s">
        <v>72</v>
      </c>
      <c r="B42" s="38">
        <v>1</v>
      </c>
      <c r="C42" s="38">
        <v>1</v>
      </c>
      <c r="D42" s="38">
        <v>0.66659999999999997</v>
      </c>
      <c r="E42" s="38">
        <v>0.6</v>
      </c>
      <c r="F42" s="38">
        <v>0.75</v>
      </c>
      <c r="G42" s="38">
        <v>0.6</v>
      </c>
      <c r="H42" s="38">
        <v>1</v>
      </c>
      <c r="I42" s="38">
        <v>1</v>
      </c>
      <c r="J42" s="38">
        <v>1</v>
      </c>
      <c r="K42" s="38">
        <v>1</v>
      </c>
      <c r="L42" s="38">
        <v>1</v>
      </c>
      <c r="M42" s="38">
        <v>2.6595744680851064E-2</v>
      </c>
      <c r="N42" s="38">
        <v>4.4609665427509292E-2</v>
      </c>
      <c r="O42" s="38">
        <v>1</v>
      </c>
      <c r="P42" s="38">
        <v>1</v>
      </c>
      <c r="Q42" s="38">
        <v>0.8</v>
      </c>
      <c r="R42" s="38">
        <v>0.8</v>
      </c>
    </row>
    <row r="43" spans="1:18">
      <c r="A43" s="18" t="s">
        <v>40</v>
      </c>
      <c r="B43" s="38">
        <v>1</v>
      </c>
      <c r="C43" s="38">
        <v>0.98829999999999996</v>
      </c>
      <c r="D43" s="38">
        <v>0.70730000000000004</v>
      </c>
      <c r="E43" s="38">
        <v>0.49440000000000001</v>
      </c>
      <c r="F43" s="38">
        <v>0.75070000000000003</v>
      </c>
      <c r="G43" s="38">
        <v>0.3246</v>
      </c>
      <c r="H43" s="38">
        <v>0.79020000000000001</v>
      </c>
      <c r="I43" s="38">
        <v>0.53959999999999997</v>
      </c>
      <c r="J43" s="38">
        <v>0.82220000000000004</v>
      </c>
      <c r="K43" s="38">
        <v>0.82220000000000004</v>
      </c>
      <c r="L43" s="38">
        <v>0.82220000000000004</v>
      </c>
      <c r="M43" s="38">
        <v>2.2136705149349459E-2</v>
      </c>
      <c r="N43" s="38">
        <v>3.5649487569263963E-2</v>
      </c>
      <c r="O43" s="38">
        <v>0.9913391072618255</v>
      </c>
      <c r="P43" s="38">
        <v>0.999</v>
      </c>
      <c r="Q43" s="38">
        <v>0.99880000000000002</v>
      </c>
      <c r="R43" s="38">
        <v>0.99</v>
      </c>
    </row>
    <row r="44" spans="1:18">
      <c r="A44" s="18" t="s">
        <v>41</v>
      </c>
      <c r="B44" s="38">
        <v>1</v>
      </c>
      <c r="C44" s="38">
        <v>1</v>
      </c>
      <c r="D44" s="38">
        <v>0.27579999999999999</v>
      </c>
      <c r="E44" s="38">
        <v>0.29409999999999997</v>
      </c>
      <c r="F44" s="38">
        <v>0.39389999999999997</v>
      </c>
      <c r="G44" s="38">
        <v>0.20580000000000001</v>
      </c>
      <c r="H44" s="38">
        <v>0.44819999999999999</v>
      </c>
      <c r="I44" s="38">
        <v>0.38229999999999997</v>
      </c>
      <c r="J44" s="38">
        <v>0.66659999999999997</v>
      </c>
      <c r="K44" s="38">
        <v>1</v>
      </c>
      <c r="L44" s="38">
        <v>0.66659999999999997</v>
      </c>
      <c r="M44" s="38">
        <v>2.1343873517786563E-2</v>
      </c>
      <c r="N44" s="38">
        <v>3.685897435897436E-2</v>
      </c>
      <c r="O44" s="38">
        <v>1</v>
      </c>
      <c r="P44" s="38">
        <v>1</v>
      </c>
      <c r="Q44" s="38">
        <v>0.9677</v>
      </c>
      <c r="R44" s="38">
        <v>0.9677</v>
      </c>
    </row>
    <row r="45" spans="1:18">
      <c r="A45" s="18" t="s">
        <v>42</v>
      </c>
      <c r="B45" s="38">
        <v>1</v>
      </c>
      <c r="C45" s="38">
        <v>1</v>
      </c>
      <c r="D45" s="38">
        <v>0.52380000000000004</v>
      </c>
      <c r="E45" s="38">
        <v>0.22720000000000001</v>
      </c>
      <c r="F45" s="38">
        <v>0.40899999999999997</v>
      </c>
      <c r="G45" s="38">
        <v>9.0899999999999995E-2</v>
      </c>
      <c r="H45" s="38">
        <v>0.57140000000000002</v>
      </c>
      <c r="I45" s="38">
        <v>0.2727</v>
      </c>
      <c r="J45" s="38">
        <v>1</v>
      </c>
      <c r="K45" s="38">
        <v>1</v>
      </c>
      <c r="L45" s="38">
        <v>1</v>
      </c>
      <c r="M45" s="38">
        <v>1.7167381974248927E-2</v>
      </c>
      <c r="N45" s="38">
        <v>2.9972752043596729E-2</v>
      </c>
      <c r="O45" s="38">
        <v>1</v>
      </c>
      <c r="P45" s="38">
        <v>1</v>
      </c>
      <c r="Q45" s="38">
        <v>1</v>
      </c>
      <c r="R45" s="38">
        <v>1</v>
      </c>
    </row>
    <row r="46" spans="1:18">
      <c r="A46" s="18" t="s">
        <v>43</v>
      </c>
      <c r="B46" s="38">
        <v>1</v>
      </c>
      <c r="C46" s="38">
        <v>1</v>
      </c>
      <c r="D46" s="38">
        <v>0.83330000000000004</v>
      </c>
      <c r="E46" s="38">
        <v>0.75</v>
      </c>
      <c r="F46" s="38">
        <v>0.75</v>
      </c>
      <c r="G46" s="38">
        <v>0.75</v>
      </c>
      <c r="H46" s="38">
        <v>0.75</v>
      </c>
      <c r="I46" s="38">
        <v>0.75</v>
      </c>
      <c r="J46" s="38">
        <v>0</v>
      </c>
      <c r="K46" s="38">
        <v>0</v>
      </c>
      <c r="L46" s="38">
        <v>0</v>
      </c>
      <c r="M46" s="38">
        <v>1.7973856209150325E-2</v>
      </c>
      <c r="N46" s="38">
        <v>3.5181236673773986E-2</v>
      </c>
      <c r="O46" s="38">
        <v>0.97435897435897434</v>
      </c>
      <c r="P46" s="38">
        <v>1</v>
      </c>
      <c r="Q46" s="38">
        <v>0.90900000000000003</v>
      </c>
      <c r="R46" s="38">
        <v>0.72719999999999996</v>
      </c>
    </row>
    <row r="47" spans="1:18">
      <c r="A47" s="18" t="s">
        <v>44</v>
      </c>
      <c r="B47" s="38">
        <v>1</v>
      </c>
      <c r="C47" s="38">
        <v>1</v>
      </c>
      <c r="D47" s="38">
        <v>0.58950000000000002</v>
      </c>
      <c r="E47" s="38">
        <v>0.44230000000000003</v>
      </c>
      <c r="F47" s="38">
        <v>0.65949999999999998</v>
      </c>
      <c r="G47" s="38">
        <v>0.4551</v>
      </c>
      <c r="H47" s="38">
        <v>0.62749999999999995</v>
      </c>
      <c r="I47" s="38">
        <v>0.4743</v>
      </c>
      <c r="J47" s="38">
        <v>0.73329999999999995</v>
      </c>
      <c r="K47" s="38">
        <v>0.86660000000000004</v>
      </c>
      <c r="L47" s="38">
        <v>0.8</v>
      </c>
      <c r="M47" s="38">
        <v>1.0945709281961471E-2</v>
      </c>
      <c r="N47" s="38">
        <v>2.4627636041881729E-2</v>
      </c>
      <c r="O47" s="38">
        <v>1</v>
      </c>
      <c r="P47" s="38">
        <v>1</v>
      </c>
      <c r="Q47" s="38">
        <v>0.98480000000000001</v>
      </c>
      <c r="R47" s="38">
        <v>1</v>
      </c>
    </row>
    <row r="48" spans="1:18">
      <c r="A48" s="18" t="s">
        <v>45</v>
      </c>
      <c r="B48" s="38">
        <v>1</v>
      </c>
      <c r="C48" s="38">
        <v>1</v>
      </c>
      <c r="D48" s="38">
        <v>0.69230000000000003</v>
      </c>
      <c r="E48" s="38">
        <v>0.37280000000000002</v>
      </c>
      <c r="F48" s="38">
        <v>0.75</v>
      </c>
      <c r="G48" s="38">
        <v>0.32200000000000001</v>
      </c>
      <c r="H48" s="38">
        <v>0.71919999999999995</v>
      </c>
      <c r="I48" s="38">
        <v>0.47449999999999998</v>
      </c>
      <c r="J48" s="38">
        <v>1</v>
      </c>
      <c r="K48" s="38">
        <v>0.5</v>
      </c>
      <c r="L48" s="38">
        <v>0.5</v>
      </c>
      <c r="M48" s="38">
        <v>1.609907120743034E-2</v>
      </c>
      <c r="N48" s="38">
        <v>2.8371710526315791E-2</v>
      </c>
      <c r="O48" s="38">
        <v>0.97701149425287359</v>
      </c>
      <c r="P48" s="38">
        <v>1</v>
      </c>
      <c r="Q48" s="38">
        <v>0.95909999999999995</v>
      </c>
      <c r="R48" s="38">
        <v>0.95909999999999995</v>
      </c>
    </row>
    <row r="49" spans="1:18">
      <c r="A49" s="18" t="s">
        <v>46</v>
      </c>
      <c r="B49" s="38">
        <v>1</v>
      </c>
      <c r="C49" s="38">
        <v>1</v>
      </c>
      <c r="D49" s="38">
        <v>0.66659999999999997</v>
      </c>
      <c r="E49" s="38">
        <v>0.4</v>
      </c>
      <c r="F49" s="38">
        <v>0.5</v>
      </c>
      <c r="G49" s="38">
        <v>0.2</v>
      </c>
      <c r="H49" s="38">
        <v>0.66659999999999997</v>
      </c>
      <c r="I49" s="38">
        <v>0.6</v>
      </c>
      <c r="J49" s="38" t="s">
        <v>4</v>
      </c>
      <c r="K49" s="38" t="s">
        <v>4</v>
      </c>
      <c r="L49" s="38" t="s">
        <v>4</v>
      </c>
      <c r="M49" s="38">
        <v>4.8275862068965517E-2</v>
      </c>
      <c r="N49" s="38">
        <v>6.9124423963133647E-2</v>
      </c>
      <c r="O49" s="38">
        <v>1</v>
      </c>
      <c r="P49" s="38">
        <v>1</v>
      </c>
      <c r="Q49" s="38">
        <v>1</v>
      </c>
      <c r="R49" s="38">
        <v>1</v>
      </c>
    </row>
    <row r="50" spans="1:18">
      <c r="A50" s="18" t="s">
        <v>47</v>
      </c>
      <c r="B50" s="38">
        <v>1</v>
      </c>
      <c r="C50" s="38">
        <v>1</v>
      </c>
      <c r="D50" s="38">
        <v>0.72219999999999995</v>
      </c>
      <c r="E50" s="38">
        <v>0.76</v>
      </c>
      <c r="F50" s="38">
        <v>0.90900000000000003</v>
      </c>
      <c r="G50" s="38">
        <v>0.72</v>
      </c>
      <c r="H50" s="38">
        <v>0.8095</v>
      </c>
      <c r="I50" s="38">
        <v>0.68</v>
      </c>
      <c r="J50" s="38">
        <v>0.88880000000000003</v>
      </c>
      <c r="K50" s="38">
        <v>0.88880000000000003</v>
      </c>
      <c r="L50" s="38">
        <v>0.88880000000000003</v>
      </c>
      <c r="M50" s="38">
        <v>2.9925187032418952E-2</v>
      </c>
      <c r="N50" s="38">
        <v>4.2105263157894736E-2</v>
      </c>
      <c r="O50" s="38">
        <v>1</v>
      </c>
      <c r="P50" s="38">
        <v>1</v>
      </c>
      <c r="Q50" s="38">
        <v>0.94110000000000005</v>
      </c>
      <c r="R50" s="38">
        <v>1</v>
      </c>
    </row>
    <row r="51" spans="1:18">
      <c r="A51" s="18" t="s">
        <v>48</v>
      </c>
      <c r="B51" s="38">
        <v>1</v>
      </c>
      <c r="C51" s="38">
        <v>1</v>
      </c>
      <c r="D51" s="38">
        <v>0.3448</v>
      </c>
      <c r="E51" s="38">
        <v>0.25</v>
      </c>
      <c r="F51" s="38">
        <v>0.375</v>
      </c>
      <c r="G51" s="38">
        <v>0.21870000000000001</v>
      </c>
      <c r="H51" s="38">
        <v>0.53120000000000001</v>
      </c>
      <c r="I51" s="38">
        <v>0.28120000000000001</v>
      </c>
      <c r="J51" s="38">
        <v>1</v>
      </c>
      <c r="K51" s="38">
        <v>1</v>
      </c>
      <c r="L51" s="38">
        <v>0.5</v>
      </c>
      <c r="M51" s="38">
        <v>2.6845637583892617E-2</v>
      </c>
      <c r="N51" s="38">
        <v>3.3764367816091954E-2</v>
      </c>
      <c r="O51" s="38">
        <v>1</v>
      </c>
      <c r="P51" s="38">
        <v>1</v>
      </c>
      <c r="Q51" s="38">
        <v>0.875</v>
      </c>
      <c r="R51" s="38">
        <v>1</v>
      </c>
    </row>
    <row r="52" spans="1:18">
      <c r="A52" s="18" t="s">
        <v>49</v>
      </c>
      <c r="B52" s="38">
        <v>1</v>
      </c>
      <c r="C52" s="38">
        <v>1</v>
      </c>
      <c r="D52" s="38">
        <v>0.2142</v>
      </c>
      <c r="E52" s="38">
        <v>0.1875</v>
      </c>
      <c r="F52" s="38">
        <v>0.37930000000000003</v>
      </c>
      <c r="G52" s="38">
        <v>0.1875</v>
      </c>
      <c r="H52" s="38">
        <v>0.3125</v>
      </c>
      <c r="I52" s="38">
        <v>0.1875</v>
      </c>
      <c r="J52" s="38">
        <v>0.66659999999999997</v>
      </c>
      <c r="K52" s="38">
        <v>0.33329999999999999</v>
      </c>
      <c r="L52" s="38">
        <v>0.66659999999999997</v>
      </c>
      <c r="M52" s="38">
        <v>1.9040902679830749E-2</v>
      </c>
      <c r="N52" s="38">
        <v>2.8906955736224028E-2</v>
      </c>
      <c r="O52" s="38">
        <v>1</v>
      </c>
      <c r="P52" s="38">
        <v>1</v>
      </c>
      <c r="Q52" s="38">
        <v>0.96870000000000001</v>
      </c>
      <c r="R52" s="38">
        <v>1</v>
      </c>
    </row>
    <row r="53" spans="1:18">
      <c r="A53" s="18" t="s">
        <v>50</v>
      </c>
      <c r="B53" s="38">
        <v>1</v>
      </c>
      <c r="C53" s="38">
        <v>1</v>
      </c>
      <c r="D53" s="38">
        <v>0.66659999999999997</v>
      </c>
      <c r="E53" s="38">
        <v>0.5</v>
      </c>
      <c r="F53" s="38">
        <v>0.7</v>
      </c>
      <c r="G53" s="38">
        <v>0.6</v>
      </c>
      <c r="H53" s="38">
        <v>0.8</v>
      </c>
      <c r="I53" s="38">
        <v>0.7</v>
      </c>
      <c r="J53" s="38" t="s">
        <v>4</v>
      </c>
      <c r="K53" s="38" t="s">
        <v>4</v>
      </c>
      <c r="L53" s="38" t="s">
        <v>4</v>
      </c>
      <c r="M53" s="38">
        <v>8.4033613445378148E-3</v>
      </c>
      <c r="N53" s="38">
        <v>3.3742331288343558E-2</v>
      </c>
      <c r="O53" s="38">
        <v>1</v>
      </c>
      <c r="P53" s="38">
        <v>1</v>
      </c>
      <c r="Q53" s="38">
        <v>1</v>
      </c>
      <c r="R53" s="38">
        <v>1</v>
      </c>
    </row>
    <row r="54" spans="1:18">
      <c r="A54" s="18" t="s">
        <v>51</v>
      </c>
      <c r="B54" s="38">
        <v>1</v>
      </c>
      <c r="C54" s="38">
        <v>0.99460000000000004</v>
      </c>
      <c r="D54" s="38">
        <v>0.54079999999999995</v>
      </c>
      <c r="E54" s="38">
        <v>0.4677</v>
      </c>
      <c r="F54" s="38">
        <v>0.58030000000000004</v>
      </c>
      <c r="G54" s="38">
        <v>0.3629</v>
      </c>
      <c r="H54" s="38">
        <v>0.625</v>
      </c>
      <c r="I54" s="38">
        <v>0.54830000000000001</v>
      </c>
      <c r="J54" s="38">
        <v>0.83330000000000004</v>
      </c>
      <c r="K54" s="38">
        <v>1</v>
      </c>
      <c r="L54" s="38">
        <v>1</v>
      </c>
      <c r="M54" s="38">
        <v>1.4575411913814956E-2</v>
      </c>
      <c r="N54" s="38">
        <v>2.6168485866218862E-2</v>
      </c>
      <c r="O54" s="38">
        <v>1</v>
      </c>
      <c r="P54" s="38">
        <v>1</v>
      </c>
      <c r="Q54" s="38">
        <v>0.99</v>
      </c>
      <c r="R54" s="38">
        <v>0.98180000000000001</v>
      </c>
    </row>
    <row r="55" spans="1:18">
      <c r="A55" s="18" t="s">
        <v>52</v>
      </c>
      <c r="B55" s="38">
        <v>1</v>
      </c>
      <c r="C55" s="38">
        <v>1</v>
      </c>
      <c r="D55" s="38">
        <v>0.125</v>
      </c>
      <c r="E55" s="38">
        <v>0.46660000000000001</v>
      </c>
      <c r="F55" s="38">
        <v>0.5</v>
      </c>
      <c r="G55" s="38">
        <v>0.2666</v>
      </c>
      <c r="H55" s="38">
        <v>0.6</v>
      </c>
      <c r="I55" s="38">
        <v>0.6</v>
      </c>
      <c r="J55" s="38" t="s">
        <v>4</v>
      </c>
      <c r="K55" s="38" t="s">
        <v>4</v>
      </c>
      <c r="L55" s="38" t="s">
        <v>4</v>
      </c>
      <c r="M55" s="38">
        <v>8.4745762711864406E-3</v>
      </c>
      <c r="N55" s="38">
        <v>2.276707530647986E-2</v>
      </c>
      <c r="O55" s="38">
        <v>1</v>
      </c>
      <c r="P55" s="38">
        <v>1</v>
      </c>
      <c r="Q55" s="38">
        <v>1</v>
      </c>
      <c r="R55" s="38">
        <v>1</v>
      </c>
    </row>
    <row r="56" spans="1:18">
      <c r="A56" s="18" t="s">
        <v>53</v>
      </c>
      <c r="B56" s="38">
        <v>1</v>
      </c>
      <c r="C56" s="38">
        <v>1</v>
      </c>
      <c r="D56" s="38">
        <v>0.56089999999999995</v>
      </c>
      <c r="E56" s="38">
        <v>0.47</v>
      </c>
      <c r="F56" s="38">
        <v>0.63629999999999998</v>
      </c>
      <c r="G56" s="38">
        <v>0.376</v>
      </c>
      <c r="H56" s="38">
        <v>0.66</v>
      </c>
      <c r="I56" s="38">
        <v>0.4017</v>
      </c>
      <c r="J56" s="38">
        <v>1</v>
      </c>
      <c r="K56" s="38">
        <v>1</v>
      </c>
      <c r="L56" s="38">
        <v>0.75</v>
      </c>
      <c r="M56" s="38">
        <v>1.6355140186915886E-2</v>
      </c>
      <c r="N56" s="38">
        <v>2.8507642108878586E-2</v>
      </c>
      <c r="O56" s="38">
        <v>1</v>
      </c>
      <c r="P56" s="38">
        <v>1</v>
      </c>
      <c r="Q56" s="38">
        <v>1</v>
      </c>
      <c r="R56" s="38">
        <v>0.98129999999999995</v>
      </c>
    </row>
    <row r="57" spans="1:18">
      <c r="A57" s="18" t="s">
        <v>54</v>
      </c>
      <c r="B57" s="38">
        <v>1</v>
      </c>
      <c r="C57" s="38">
        <v>1</v>
      </c>
      <c r="D57" s="38">
        <v>0.1666</v>
      </c>
      <c r="E57" s="38">
        <v>0.5454</v>
      </c>
      <c r="F57" s="38">
        <v>0.22220000000000001</v>
      </c>
      <c r="G57" s="38">
        <v>0.2727</v>
      </c>
      <c r="H57" s="38">
        <v>0.6</v>
      </c>
      <c r="I57" s="38">
        <v>0.81810000000000005</v>
      </c>
      <c r="J57" s="38" t="s">
        <v>4</v>
      </c>
      <c r="K57" s="38" t="s">
        <v>4</v>
      </c>
      <c r="L57" s="38" t="s">
        <v>4</v>
      </c>
      <c r="M57" s="38">
        <v>9.9337748344370865E-3</v>
      </c>
      <c r="N57" s="38">
        <v>1.7543859649122806E-2</v>
      </c>
      <c r="O57" s="38">
        <v>1</v>
      </c>
      <c r="P57" s="38">
        <v>1</v>
      </c>
      <c r="Q57" s="38">
        <v>1</v>
      </c>
      <c r="R57" s="38">
        <v>1</v>
      </c>
    </row>
    <row r="58" spans="1:18">
      <c r="A58" s="18" t="s">
        <v>55</v>
      </c>
      <c r="B58" s="38">
        <v>1</v>
      </c>
      <c r="C58" s="38">
        <v>1</v>
      </c>
      <c r="D58" s="38">
        <v>0.60599999999999998</v>
      </c>
      <c r="E58" s="38">
        <v>0.65569999999999995</v>
      </c>
      <c r="F58" s="38">
        <v>0.72909999999999997</v>
      </c>
      <c r="G58" s="38">
        <v>0.52449999999999997</v>
      </c>
      <c r="H58" s="38">
        <v>0.80549999999999999</v>
      </c>
      <c r="I58" s="38">
        <v>0.80320000000000003</v>
      </c>
      <c r="J58" s="38">
        <v>1</v>
      </c>
      <c r="K58" s="38">
        <v>1</v>
      </c>
      <c r="L58" s="38">
        <v>1</v>
      </c>
      <c r="M58" s="38">
        <v>1.9797199420569771E-2</v>
      </c>
      <c r="N58" s="38">
        <v>2.6658400495970243E-2</v>
      </c>
      <c r="O58" s="38">
        <v>1</v>
      </c>
      <c r="P58" s="38">
        <v>1</v>
      </c>
      <c r="Q58" s="38">
        <v>1</v>
      </c>
      <c r="R58" s="38">
        <v>0.97819999999999996</v>
      </c>
    </row>
    <row r="59" spans="1:18">
      <c r="A59" s="18" t="s">
        <v>56</v>
      </c>
      <c r="B59" s="38">
        <v>1</v>
      </c>
      <c r="C59" s="38">
        <v>1</v>
      </c>
      <c r="D59" s="38">
        <v>0.65</v>
      </c>
      <c r="E59" s="38">
        <v>0.625</v>
      </c>
      <c r="F59" s="38">
        <v>0.70579999999999998</v>
      </c>
      <c r="G59" s="38">
        <v>0.53569999999999995</v>
      </c>
      <c r="H59" s="38">
        <v>0.68289999999999995</v>
      </c>
      <c r="I59" s="38">
        <v>0.66069999999999995</v>
      </c>
      <c r="J59" s="38">
        <v>0.85709999999999997</v>
      </c>
      <c r="K59" s="38">
        <v>0.85709999999999997</v>
      </c>
      <c r="L59" s="38">
        <v>0.85709999999999997</v>
      </c>
      <c r="M59" s="38">
        <v>1.3788575180564675E-2</v>
      </c>
      <c r="N59" s="38">
        <v>2.7450980392156862E-2</v>
      </c>
      <c r="O59" s="38">
        <v>1</v>
      </c>
      <c r="P59" s="38">
        <v>1</v>
      </c>
      <c r="Q59" s="38">
        <v>0.97770000000000001</v>
      </c>
      <c r="R59" s="38">
        <v>0.97870000000000001</v>
      </c>
    </row>
    <row r="60" spans="1:18">
      <c r="A60" s="18" t="s">
        <v>57</v>
      </c>
      <c r="B60" s="38">
        <v>1</v>
      </c>
      <c r="C60" s="38">
        <v>1</v>
      </c>
      <c r="D60" s="38">
        <v>0.42849999999999999</v>
      </c>
      <c r="E60" s="38">
        <v>0.63629999999999998</v>
      </c>
      <c r="F60" s="38">
        <v>0.5</v>
      </c>
      <c r="G60" s="38">
        <v>0.2727</v>
      </c>
      <c r="H60" s="38">
        <v>0.66659999999999997</v>
      </c>
      <c r="I60" s="38">
        <v>0.63629999999999998</v>
      </c>
      <c r="J60" s="38">
        <v>0</v>
      </c>
      <c r="K60" s="38">
        <v>0</v>
      </c>
      <c r="L60" s="38">
        <v>1</v>
      </c>
      <c r="M60" s="38">
        <v>2.2292993630573247E-2</v>
      </c>
      <c r="N60" s="38">
        <v>2.7139874739039668E-2</v>
      </c>
      <c r="O60" s="38">
        <v>0.9375</v>
      </c>
      <c r="P60" s="38">
        <v>1</v>
      </c>
      <c r="Q60" s="38">
        <v>0.77769999999999995</v>
      </c>
      <c r="R60" s="38">
        <v>0.71419999999999995</v>
      </c>
    </row>
    <row r="61" spans="1:18">
      <c r="A61" s="18" t="s">
        <v>58</v>
      </c>
      <c r="B61" s="38">
        <v>1</v>
      </c>
      <c r="C61" s="38">
        <v>1</v>
      </c>
      <c r="D61" s="38">
        <v>0.5</v>
      </c>
      <c r="E61" s="38">
        <v>0.47270000000000001</v>
      </c>
      <c r="F61" s="38">
        <v>0.66659999999999997</v>
      </c>
      <c r="G61" s="38">
        <v>0.2</v>
      </c>
      <c r="H61" s="38">
        <v>0.64280000000000004</v>
      </c>
      <c r="I61" s="38">
        <v>0.61809999999999998</v>
      </c>
      <c r="J61" s="38">
        <v>1</v>
      </c>
      <c r="K61" s="38">
        <v>1</v>
      </c>
      <c r="L61" s="38">
        <v>1</v>
      </c>
      <c r="M61" s="38">
        <v>3.1685678073510776E-2</v>
      </c>
      <c r="N61" s="38">
        <v>4.4570502431118313E-2</v>
      </c>
      <c r="O61" s="38">
        <v>0.96875</v>
      </c>
      <c r="P61" s="38">
        <v>1</v>
      </c>
      <c r="Q61" s="38">
        <v>1</v>
      </c>
      <c r="R61" s="38">
        <v>0.97870000000000001</v>
      </c>
    </row>
    <row r="62" spans="1:18">
      <c r="A62" s="18" t="s">
        <v>59</v>
      </c>
      <c r="B62" s="38">
        <v>1</v>
      </c>
      <c r="C62" s="38">
        <v>1</v>
      </c>
      <c r="D62" s="38">
        <v>0.64</v>
      </c>
      <c r="E62" s="38">
        <v>0.31159999999999999</v>
      </c>
      <c r="F62" s="38">
        <v>0.62329999999999997</v>
      </c>
      <c r="G62" s="38">
        <v>0.2727</v>
      </c>
      <c r="H62" s="38">
        <v>0.58440000000000003</v>
      </c>
      <c r="I62" s="38">
        <v>0.31159999999999999</v>
      </c>
      <c r="J62" s="38">
        <v>1</v>
      </c>
      <c r="K62" s="38">
        <v>0.83330000000000004</v>
      </c>
      <c r="L62" s="38">
        <v>0.83330000000000004</v>
      </c>
      <c r="M62" s="38">
        <v>2.119309262166405E-2</v>
      </c>
      <c r="N62" s="38">
        <v>3.5435122459614381E-2</v>
      </c>
      <c r="O62" s="38">
        <v>1</v>
      </c>
      <c r="P62" s="38">
        <v>1</v>
      </c>
      <c r="Q62" s="38">
        <v>0.98550000000000004</v>
      </c>
      <c r="R62" s="38">
        <v>0.98499999999999999</v>
      </c>
    </row>
    <row r="63" spans="1:18">
      <c r="A63" s="18" t="s">
        <v>60</v>
      </c>
      <c r="B63" s="38">
        <v>1</v>
      </c>
      <c r="C63" s="38">
        <v>1</v>
      </c>
      <c r="D63" s="38">
        <v>0.61529999999999996</v>
      </c>
      <c r="E63" s="38">
        <v>0.30759999999999998</v>
      </c>
      <c r="F63" s="38">
        <v>0.76919999999999999</v>
      </c>
      <c r="G63" s="38">
        <v>0.30759999999999998</v>
      </c>
      <c r="H63" s="38">
        <v>0.5</v>
      </c>
      <c r="I63" s="38">
        <v>0.3846</v>
      </c>
      <c r="J63" s="38" t="s">
        <v>4</v>
      </c>
      <c r="K63" s="38" t="s">
        <v>4</v>
      </c>
      <c r="L63" s="38" t="s">
        <v>4</v>
      </c>
      <c r="M63" s="38">
        <v>8.2135523613963042E-3</v>
      </c>
      <c r="N63" s="38">
        <v>1.646090534979424E-2</v>
      </c>
      <c r="O63" s="38">
        <v>1</v>
      </c>
      <c r="P63" s="38">
        <v>1</v>
      </c>
      <c r="Q63" s="38">
        <v>1</v>
      </c>
      <c r="R63" s="38">
        <v>1</v>
      </c>
    </row>
    <row r="64" spans="1:18">
      <c r="A64" s="18" t="s">
        <v>61</v>
      </c>
      <c r="B64" s="38">
        <v>1</v>
      </c>
      <c r="C64" s="38">
        <v>1</v>
      </c>
      <c r="D64" s="38">
        <v>0.63629999999999998</v>
      </c>
      <c r="E64" s="38">
        <v>0.71419999999999995</v>
      </c>
      <c r="F64" s="38">
        <v>0.76470000000000005</v>
      </c>
      <c r="G64" s="38">
        <v>0.52380000000000004</v>
      </c>
      <c r="H64" s="38">
        <v>0.8</v>
      </c>
      <c r="I64" s="38">
        <v>0.76190000000000002</v>
      </c>
      <c r="J64" s="38" t="s">
        <v>4</v>
      </c>
      <c r="K64" s="38" t="s">
        <v>4</v>
      </c>
      <c r="L64" s="38" t="s">
        <v>4</v>
      </c>
      <c r="M64" s="38">
        <v>2.2309711286089239E-2</v>
      </c>
      <c r="N64" s="38">
        <v>2.8393966282165041E-2</v>
      </c>
      <c r="O64" s="38">
        <v>1</v>
      </c>
      <c r="P64" s="38">
        <v>1</v>
      </c>
      <c r="Q64" s="38">
        <v>1</v>
      </c>
      <c r="R64" s="38">
        <v>1</v>
      </c>
    </row>
    <row r="65" spans="1:18">
      <c r="A65" s="18" t="s">
        <v>62</v>
      </c>
      <c r="B65" s="38">
        <v>1</v>
      </c>
      <c r="C65" s="38">
        <v>1</v>
      </c>
      <c r="D65" s="38">
        <v>0.38879999999999998</v>
      </c>
      <c r="E65" s="38">
        <v>0.48</v>
      </c>
      <c r="F65" s="38">
        <v>0.56520000000000004</v>
      </c>
      <c r="G65" s="38">
        <v>0.48</v>
      </c>
      <c r="H65" s="38">
        <v>0.5</v>
      </c>
      <c r="I65" s="38">
        <v>0.52</v>
      </c>
      <c r="J65" s="38">
        <v>1</v>
      </c>
      <c r="K65" s="38">
        <v>1</v>
      </c>
      <c r="L65" s="38">
        <v>1</v>
      </c>
      <c r="M65" s="38">
        <v>1.8844221105527637E-2</v>
      </c>
      <c r="N65" s="38">
        <v>2.7960526315789474E-2</v>
      </c>
      <c r="O65" s="38">
        <v>1</v>
      </c>
      <c r="P65" s="38">
        <v>1</v>
      </c>
      <c r="Q65" s="38">
        <v>1</v>
      </c>
      <c r="R65" s="38">
        <v>1</v>
      </c>
    </row>
    <row r="66" spans="1:18">
      <c r="A66" s="18" t="s">
        <v>63</v>
      </c>
      <c r="B66" s="38">
        <v>1</v>
      </c>
      <c r="C66" s="38">
        <v>0.95450000000000002</v>
      </c>
      <c r="D66" s="38">
        <v>0.77769999999999995</v>
      </c>
      <c r="E66" s="38">
        <v>0.33329999999999999</v>
      </c>
      <c r="F66" s="38">
        <v>0.66659999999999997</v>
      </c>
      <c r="G66" s="38">
        <v>0.33329999999999999</v>
      </c>
      <c r="H66" s="38">
        <v>0.75</v>
      </c>
      <c r="I66" s="38">
        <v>0.44440000000000002</v>
      </c>
      <c r="J66" s="38">
        <v>0.5</v>
      </c>
      <c r="K66" s="38">
        <v>0.5</v>
      </c>
      <c r="L66" s="38">
        <v>0.5</v>
      </c>
      <c r="M66" s="38">
        <v>3.273809523809524E-2</v>
      </c>
      <c r="N66" s="38">
        <v>4.1904761904761903E-2</v>
      </c>
      <c r="O66" s="38">
        <v>0.95238095238095233</v>
      </c>
      <c r="P66" s="38">
        <v>1</v>
      </c>
      <c r="Q66" s="38">
        <v>1</v>
      </c>
      <c r="R66" s="38">
        <v>0.77769999999999995</v>
      </c>
    </row>
    <row r="67" spans="1:18">
      <c r="A67" s="18" t="s">
        <v>64</v>
      </c>
      <c r="B67" s="38">
        <v>1</v>
      </c>
      <c r="C67" s="38">
        <v>1</v>
      </c>
      <c r="D67" s="38">
        <v>0.49180000000000001</v>
      </c>
      <c r="E67" s="38">
        <v>0.40570000000000001</v>
      </c>
      <c r="F67" s="38">
        <v>0.46260000000000001</v>
      </c>
      <c r="G67" s="38">
        <v>0.24629999999999999</v>
      </c>
      <c r="H67" s="38">
        <v>0.56059999999999999</v>
      </c>
      <c r="I67" s="38">
        <v>0.42020000000000002</v>
      </c>
      <c r="J67" s="38">
        <v>0.6</v>
      </c>
      <c r="K67" s="38">
        <v>0.6</v>
      </c>
      <c r="L67" s="38">
        <v>0.6</v>
      </c>
      <c r="M67" s="38">
        <v>1.6658500734933857E-2</v>
      </c>
      <c r="N67" s="38">
        <v>2.765556253928347E-2</v>
      </c>
      <c r="O67" s="38">
        <v>1</v>
      </c>
      <c r="P67" s="38">
        <v>0.98850000000000005</v>
      </c>
      <c r="Q67" s="38">
        <v>0.98629999999999995</v>
      </c>
      <c r="R67" s="38">
        <v>0.95579999999999998</v>
      </c>
    </row>
    <row r="68" spans="1:18">
      <c r="A68" s="18" t="s">
        <v>65</v>
      </c>
      <c r="B68" s="38">
        <v>1</v>
      </c>
      <c r="C68" s="38">
        <v>0.92300000000000004</v>
      </c>
      <c r="D68" s="38">
        <v>0.5</v>
      </c>
      <c r="E68" s="38">
        <v>0.57140000000000002</v>
      </c>
      <c r="F68" s="38">
        <v>0.66659999999999997</v>
      </c>
      <c r="G68" s="38">
        <v>0.57140000000000002</v>
      </c>
      <c r="H68" s="38">
        <v>0.61529999999999996</v>
      </c>
      <c r="I68" s="38">
        <v>0.42849999999999999</v>
      </c>
      <c r="J68" s="38">
        <v>1</v>
      </c>
      <c r="K68" s="38">
        <v>1</v>
      </c>
      <c r="L68" s="38">
        <v>0.66659999999999997</v>
      </c>
      <c r="M68" s="38">
        <v>3.0769230769230771E-2</v>
      </c>
      <c r="N68" s="38">
        <v>3.0805687203791468E-2</v>
      </c>
      <c r="O68" s="38">
        <v>1</v>
      </c>
      <c r="P68" s="38">
        <v>1</v>
      </c>
      <c r="Q68" s="38">
        <v>1</v>
      </c>
      <c r="R68" s="38">
        <v>1</v>
      </c>
    </row>
    <row r="69" spans="1:18">
      <c r="A69" s="18" t="s">
        <v>66</v>
      </c>
      <c r="B69" s="38">
        <v>1</v>
      </c>
      <c r="C69" s="38">
        <v>1</v>
      </c>
      <c r="D69" s="38">
        <v>0.55220000000000002</v>
      </c>
      <c r="E69" s="38">
        <v>0.47249999999999998</v>
      </c>
      <c r="F69" s="38">
        <v>0.68600000000000005</v>
      </c>
      <c r="G69" s="38">
        <v>0.34060000000000001</v>
      </c>
      <c r="H69" s="38">
        <v>0.72150000000000003</v>
      </c>
      <c r="I69" s="38">
        <v>0.5494</v>
      </c>
      <c r="J69" s="38">
        <v>1</v>
      </c>
      <c r="K69" s="38">
        <v>1</v>
      </c>
      <c r="L69" s="38">
        <v>1</v>
      </c>
      <c r="M69" s="38">
        <v>2.2586520947176687E-2</v>
      </c>
      <c r="N69" s="38">
        <v>3.3777354900095147E-2</v>
      </c>
      <c r="O69" s="38">
        <v>1</v>
      </c>
      <c r="P69" s="38">
        <v>1</v>
      </c>
      <c r="Q69" s="38">
        <v>1</v>
      </c>
      <c r="R69" s="38">
        <v>1</v>
      </c>
    </row>
    <row r="70" spans="1:18">
      <c r="A70" s="18" t="s">
        <v>67</v>
      </c>
      <c r="B70" s="38">
        <v>1</v>
      </c>
      <c r="C70" s="38">
        <v>0.99560000000000004</v>
      </c>
      <c r="D70" s="38">
        <v>0.72</v>
      </c>
      <c r="E70" s="38">
        <v>0.3846</v>
      </c>
      <c r="F70" s="38">
        <v>0.70860000000000001</v>
      </c>
      <c r="G70" s="38">
        <v>0.28839999999999999</v>
      </c>
      <c r="H70" s="38">
        <v>0.7712</v>
      </c>
      <c r="I70" s="38">
        <v>0.46150000000000002</v>
      </c>
      <c r="J70" s="38">
        <v>0.57140000000000002</v>
      </c>
      <c r="K70" s="38">
        <v>0.64280000000000004</v>
      </c>
      <c r="L70" s="38">
        <v>0.57140000000000002</v>
      </c>
      <c r="M70" s="38">
        <v>1.1290534331101483E-2</v>
      </c>
      <c r="N70" s="38">
        <v>1.9815628500043078E-2</v>
      </c>
      <c r="O70" s="38">
        <v>1</v>
      </c>
      <c r="P70" s="38">
        <v>0.99060000000000004</v>
      </c>
      <c r="Q70" s="38">
        <v>0.99399999999999999</v>
      </c>
      <c r="R70" s="38">
        <v>0.98460000000000003</v>
      </c>
    </row>
    <row r="71" spans="1:18">
      <c r="A71" s="18" t="s">
        <v>68</v>
      </c>
      <c r="B71" s="38">
        <v>1</v>
      </c>
      <c r="C71" s="38">
        <v>0.98029999999999995</v>
      </c>
      <c r="D71" s="38">
        <v>0.54159999999999997</v>
      </c>
      <c r="E71" s="38">
        <v>0.53120000000000001</v>
      </c>
      <c r="F71" s="38">
        <v>0.48270000000000002</v>
      </c>
      <c r="G71" s="38">
        <v>0.28120000000000001</v>
      </c>
      <c r="H71" s="38">
        <v>0.7</v>
      </c>
      <c r="I71" s="38">
        <v>0.40620000000000001</v>
      </c>
      <c r="J71" s="38">
        <v>0.66659999999999997</v>
      </c>
      <c r="K71" s="38">
        <v>0.66659999999999997</v>
      </c>
      <c r="L71" s="38">
        <v>0.66659999999999997</v>
      </c>
      <c r="M71" s="38">
        <v>1.5182186234817813E-2</v>
      </c>
      <c r="N71" s="38">
        <v>3.406813627254509E-2</v>
      </c>
      <c r="O71" s="38">
        <v>1</v>
      </c>
      <c r="P71" s="38">
        <v>1</v>
      </c>
      <c r="Q71" s="38">
        <v>1</v>
      </c>
      <c r="R71" s="38">
        <v>1</v>
      </c>
    </row>
    <row r="72" spans="1:18">
      <c r="A72" s="18" t="s">
        <v>69</v>
      </c>
      <c r="B72" s="38">
        <v>1</v>
      </c>
      <c r="C72" s="38">
        <v>1</v>
      </c>
      <c r="D72" s="38">
        <v>0.1666</v>
      </c>
      <c r="E72" s="38">
        <v>0.28570000000000001</v>
      </c>
      <c r="F72" s="38">
        <v>0.1666</v>
      </c>
      <c r="G72" s="38">
        <v>0.28570000000000001</v>
      </c>
      <c r="H72" s="38">
        <v>0.28570000000000001</v>
      </c>
      <c r="I72" s="38">
        <v>0.28570000000000001</v>
      </c>
      <c r="J72" s="38">
        <v>1</v>
      </c>
      <c r="K72" s="38">
        <v>1</v>
      </c>
      <c r="L72" s="38">
        <v>1</v>
      </c>
      <c r="M72" s="38">
        <v>2.1582733812949641E-2</v>
      </c>
      <c r="N72" s="38">
        <v>2.2488755622188907E-2</v>
      </c>
      <c r="O72" s="38">
        <v>1</v>
      </c>
      <c r="P72" s="38">
        <v>1</v>
      </c>
      <c r="Q72" s="38">
        <v>1</v>
      </c>
      <c r="R72" s="38">
        <v>1</v>
      </c>
    </row>
    <row r="73" spans="1:18">
      <c r="A73" s="18" t="s">
        <v>70</v>
      </c>
      <c r="B73" s="38">
        <v>1</v>
      </c>
      <c r="C73" s="38">
        <v>1</v>
      </c>
      <c r="D73" s="38">
        <v>0.42199999999999999</v>
      </c>
      <c r="E73" s="38">
        <v>0.29459999999999997</v>
      </c>
      <c r="F73" s="38">
        <v>0.37030000000000002</v>
      </c>
      <c r="G73" s="38">
        <v>0.24099999999999999</v>
      </c>
      <c r="H73" s="38">
        <v>0.46360000000000001</v>
      </c>
      <c r="I73" s="38">
        <v>0.2767</v>
      </c>
      <c r="J73" s="38">
        <v>0.75</v>
      </c>
      <c r="K73" s="38">
        <v>0.625</v>
      </c>
      <c r="L73" s="38">
        <v>0.625</v>
      </c>
      <c r="M73" s="38">
        <v>1.4015053205294576E-2</v>
      </c>
      <c r="N73" s="38">
        <v>2.4385964912280702E-2</v>
      </c>
      <c r="O73" s="38">
        <v>0.98888888888888893</v>
      </c>
      <c r="P73" s="38">
        <v>1</v>
      </c>
      <c r="Q73" s="38">
        <v>0.98</v>
      </c>
      <c r="R73" s="38">
        <v>0.96260000000000001</v>
      </c>
    </row>
    <row r="74" spans="1:18">
      <c r="A74" s="18" t="s">
        <v>71</v>
      </c>
      <c r="B74" s="38">
        <v>0.96719999999999995</v>
      </c>
      <c r="C74" s="38">
        <v>1</v>
      </c>
      <c r="D74" s="38">
        <v>0.5</v>
      </c>
      <c r="E74" s="38">
        <v>0.5</v>
      </c>
      <c r="F74" s="38">
        <v>0.51780000000000004</v>
      </c>
      <c r="G74" s="38">
        <v>0.31030000000000002</v>
      </c>
      <c r="H74" s="38">
        <v>0.52170000000000005</v>
      </c>
      <c r="I74" s="38">
        <v>0.48270000000000002</v>
      </c>
      <c r="J74" s="38">
        <v>0.33329999999999999</v>
      </c>
      <c r="K74" s="38">
        <v>0.66659999999999997</v>
      </c>
      <c r="L74" s="38">
        <v>0.66659999999999997</v>
      </c>
      <c r="M74" s="38">
        <v>2.0871700429711478E-2</v>
      </c>
      <c r="N74" s="38">
        <v>3.2813781788351107E-2</v>
      </c>
      <c r="O74" s="38">
        <v>0.96261682242990654</v>
      </c>
      <c r="P74" s="38">
        <v>1</v>
      </c>
      <c r="Q74" s="38">
        <v>1</v>
      </c>
      <c r="R74" s="3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topLeftCell="A2" zoomScale="85" zoomScaleNormal="85" workbookViewId="0"/>
  </sheetViews>
  <sheetFormatPr defaultRowHeight="14.4"/>
  <cols>
    <col min="1" max="1" width="12.6640625" style="31" customWidth="1"/>
  </cols>
  <sheetData>
    <row r="1" spans="1:26" ht="102" customHeight="1" thickBot="1">
      <c r="A1" s="24" t="s">
        <v>112</v>
      </c>
      <c r="B1" s="28" t="s">
        <v>113</v>
      </c>
      <c r="C1" s="28" t="s">
        <v>114</v>
      </c>
      <c r="D1" s="28" t="s">
        <v>115</v>
      </c>
      <c r="E1" s="28" t="s">
        <v>116</v>
      </c>
      <c r="F1" s="28" t="s">
        <v>117</v>
      </c>
      <c r="G1" s="28" t="s">
        <v>118</v>
      </c>
      <c r="H1" s="28" t="s">
        <v>119</v>
      </c>
      <c r="I1" s="28" t="s">
        <v>120</v>
      </c>
      <c r="J1" s="28" t="s">
        <v>121</v>
      </c>
      <c r="K1" s="28" t="s">
        <v>122</v>
      </c>
      <c r="L1" s="28" t="s">
        <v>123</v>
      </c>
      <c r="M1" s="28" t="s">
        <v>124</v>
      </c>
      <c r="N1" s="28" t="s">
        <v>125</v>
      </c>
      <c r="O1" s="28" t="s">
        <v>126</v>
      </c>
      <c r="P1" s="28" t="s">
        <v>127</v>
      </c>
      <c r="Q1" s="24" t="s">
        <v>128</v>
      </c>
    </row>
    <row r="2" spans="1:26" ht="15" thickBot="1">
      <c r="A2" s="30" t="s">
        <v>129</v>
      </c>
      <c r="B2" s="18">
        <v>2575</v>
      </c>
      <c r="C2" s="18">
        <v>234</v>
      </c>
      <c r="D2" s="18">
        <v>209</v>
      </c>
      <c r="E2" s="18">
        <v>580</v>
      </c>
      <c r="F2" s="18">
        <v>1125</v>
      </c>
      <c r="G2" s="18">
        <v>730</v>
      </c>
      <c r="H2" s="18">
        <v>201</v>
      </c>
      <c r="I2" s="18">
        <v>145</v>
      </c>
      <c r="J2" s="18">
        <v>16</v>
      </c>
      <c r="K2" s="18">
        <v>411</v>
      </c>
      <c r="L2" s="18">
        <v>104</v>
      </c>
      <c r="M2" s="18">
        <v>190</v>
      </c>
      <c r="N2" s="18">
        <v>4</v>
      </c>
      <c r="O2" s="18">
        <v>47</v>
      </c>
      <c r="P2" s="18">
        <v>5</v>
      </c>
      <c r="Q2" s="18">
        <v>6576</v>
      </c>
    </row>
    <row r="3" spans="1:26" ht="14.4" customHeight="1">
      <c r="A3" s="29" t="s">
        <v>0</v>
      </c>
      <c r="B3" s="21">
        <v>14</v>
      </c>
      <c r="C3" s="21">
        <v>0</v>
      </c>
      <c r="D3" s="21">
        <v>4</v>
      </c>
      <c r="E3" s="21">
        <v>2</v>
      </c>
      <c r="F3" s="21">
        <v>9</v>
      </c>
      <c r="G3" s="21">
        <v>0</v>
      </c>
      <c r="H3" s="21">
        <v>4</v>
      </c>
      <c r="I3" s="21">
        <v>0</v>
      </c>
      <c r="J3" s="21">
        <v>0</v>
      </c>
      <c r="K3" s="21">
        <v>0</v>
      </c>
      <c r="L3" s="21">
        <v>0</v>
      </c>
      <c r="M3" s="21">
        <v>3</v>
      </c>
      <c r="N3" s="21">
        <v>0</v>
      </c>
      <c r="O3" s="21">
        <v>0</v>
      </c>
      <c r="P3" s="21">
        <v>0</v>
      </c>
      <c r="Q3" s="21">
        <v>36</v>
      </c>
      <c r="S3" s="43" t="s">
        <v>130</v>
      </c>
      <c r="T3" s="44"/>
      <c r="U3" s="44"/>
      <c r="V3" s="44"/>
      <c r="W3" s="44"/>
      <c r="X3" s="44"/>
      <c r="Y3" s="44"/>
      <c r="Z3" s="45"/>
    </row>
    <row r="4" spans="1:26">
      <c r="A4" s="30" t="s">
        <v>1</v>
      </c>
      <c r="B4" s="18">
        <v>2</v>
      </c>
      <c r="C4" s="18">
        <v>0</v>
      </c>
      <c r="D4" s="18">
        <v>0</v>
      </c>
      <c r="E4" s="18">
        <v>4</v>
      </c>
      <c r="F4" s="18">
        <v>0</v>
      </c>
      <c r="G4" s="18">
        <v>1</v>
      </c>
      <c r="H4" s="18">
        <v>2</v>
      </c>
      <c r="I4" s="18">
        <v>1</v>
      </c>
      <c r="J4" s="18">
        <v>0</v>
      </c>
      <c r="K4" s="18">
        <v>3</v>
      </c>
      <c r="L4" s="18">
        <v>0</v>
      </c>
      <c r="M4" s="18">
        <v>0</v>
      </c>
      <c r="N4" s="18">
        <v>0</v>
      </c>
      <c r="O4" s="18">
        <v>0</v>
      </c>
      <c r="P4" s="18">
        <v>0</v>
      </c>
      <c r="Q4" s="18">
        <v>13</v>
      </c>
      <c r="S4" s="46"/>
      <c r="T4" s="47"/>
      <c r="U4" s="47"/>
      <c r="V4" s="47"/>
      <c r="W4" s="47"/>
      <c r="X4" s="47"/>
      <c r="Y4" s="47"/>
      <c r="Z4" s="48"/>
    </row>
    <row r="5" spans="1:26">
      <c r="A5" s="30" t="s">
        <v>2</v>
      </c>
      <c r="B5" s="18">
        <v>23</v>
      </c>
      <c r="C5" s="18">
        <v>2</v>
      </c>
      <c r="D5" s="18">
        <v>5</v>
      </c>
      <c r="E5" s="18">
        <v>8</v>
      </c>
      <c r="F5" s="18">
        <v>11</v>
      </c>
      <c r="G5" s="18">
        <v>2</v>
      </c>
      <c r="H5" s="18">
        <v>2</v>
      </c>
      <c r="I5" s="18">
        <v>4</v>
      </c>
      <c r="J5" s="18">
        <v>0</v>
      </c>
      <c r="K5" s="18">
        <v>0</v>
      </c>
      <c r="L5" s="18">
        <v>0</v>
      </c>
      <c r="M5" s="18">
        <v>5</v>
      </c>
      <c r="N5" s="18">
        <v>0</v>
      </c>
      <c r="O5" s="18">
        <v>2</v>
      </c>
      <c r="P5" s="18">
        <v>0</v>
      </c>
      <c r="Q5" s="18">
        <v>64</v>
      </c>
      <c r="S5" s="46"/>
      <c r="T5" s="47"/>
      <c r="U5" s="47"/>
      <c r="V5" s="47"/>
      <c r="W5" s="47"/>
      <c r="X5" s="47"/>
      <c r="Y5" s="47"/>
      <c r="Z5" s="48"/>
    </row>
    <row r="6" spans="1:26">
      <c r="A6" s="30" t="s">
        <v>3</v>
      </c>
      <c r="B6" s="18">
        <v>5</v>
      </c>
      <c r="C6" s="18">
        <v>0</v>
      </c>
      <c r="D6" s="18">
        <v>1</v>
      </c>
      <c r="E6" s="18">
        <v>0</v>
      </c>
      <c r="F6" s="18">
        <v>1</v>
      </c>
      <c r="G6" s="18">
        <v>1</v>
      </c>
      <c r="H6" s="18">
        <v>0</v>
      </c>
      <c r="I6" s="18">
        <v>0</v>
      </c>
      <c r="J6" s="18">
        <v>0</v>
      </c>
      <c r="K6" s="18">
        <v>0</v>
      </c>
      <c r="L6" s="18">
        <v>0</v>
      </c>
      <c r="M6" s="18">
        <v>1</v>
      </c>
      <c r="N6" s="18">
        <v>0</v>
      </c>
      <c r="O6" s="18">
        <v>0</v>
      </c>
      <c r="P6" s="18">
        <v>0</v>
      </c>
      <c r="Q6" s="18">
        <v>9</v>
      </c>
      <c r="S6" s="46"/>
      <c r="T6" s="47"/>
      <c r="U6" s="47"/>
      <c r="V6" s="47"/>
      <c r="W6" s="47"/>
      <c r="X6" s="47"/>
      <c r="Y6" s="47"/>
      <c r="Z6" s="48"/>
    </row>
    <row r="7" spans="1:26">
      <c r="A7" s="30" t="s">
        <v>5</v>
      </c>
      <c r="B7" s="18">
        <v>127</v>
      </c>
      <c r="C7" s="18">
        <v>3</v>
      </c>
      <c r="D7" s="18">
        <v>7</v>
      </c>
      <c r="E7" s="18">
        <v>16</v>
      </c>
      <c r="F7" s="18">
        <v>74</v>
      </c>
      <c r="G7" s="18">
        <v>69</v>
      </c>
      <c r="H7" s="18">
        <v>6</v>
      </c>
      <c r="I7" s="18">
        <v>13</v>
      </c>
      <c r="J7" s="18">
        <v>0</v>
      </c>
      <c r="K7" s="18">
        <v>20</v>
      </c>
      <c r="L7" s="18">
        <v>8</v>
      </c>
      <c r="M7" s="18">
        <v>7</v>
      </c>
      <c r="N7" s="18">
        <v>0</v>
      </c>
      <c r="O7" s="18">
        <v>1</v>
      </c>
      <c r="P7" s="18">
        <v>0</v>
      </c>
      <c r="Q7" s="18">
        <v>351</v>
      </c>
      <c r="S7" s="46"/>
      <c r="T7" s="47"/>
      <c r="U7" s="47"/>
      <c r="V7" s="47"/>
      <c r="W7" s="47"/>
      <c r="X7" s="47"/>
      <c r="Y7" s="47"/>
      <c r="Z7" s="48"/>
    </row>
    <row r="8" spans="1:26">
      <c r="A8" s="30" t="s">
        <v>6</v>
      </c>
      <c r="B8" s="18">
        <v>3</v>
      </c>
      <c r="C8" s="18">
        <v>0</v>
      </c>
      <c r="D8" s="18">
        <v>1</v>
      </c>
      <c r="E8" s="18">
        <v>3</v>
      </c>
      <c r="F8" s="18">
        <v>4</v>
      </c>
      <c r="G8" s="18">
        <v>5</v>
      </c>
      <c r="H8" s="18">
        <v>0</v>
      </c>
      <c r="I8" s="18">
        <v>0</v>
      </c>
      <c r="J8" s="18">
        <v>0</v>
      </c>
      <c r="K8" s="18">
        <v>0</v>
      </c>
      <c r="L8" s="18">
        <v>0</v>
      </c>
      <c r="M8" s="18">
        <v>0</v>
      </c>
      <c r="N8" s="18">
        <v>0</v>
      </c>
      <c r="O8" s="18">
        <v>0</v>
      </c>
      <c r="P8" s="18">
        <v>0</v>
      </c>
      <c r="Q8" s="18">
        <v>16</v>
      </c>
      <c r="S8" s="46"/>
      <c r="T8" s="47"/>
      <c r="U8" s="47"/>
      <c r="V8" s="47"/>
      <c r="W8" s="47"/>
      <c r="X8" s="47"/>
      <c r="Y8" s="47"/>
      <c r="Z8" s="48"/>
    </row>
    <row r="9" spans="1:26">
      <c r="A9" s="30" t="s">
        <v>7</v>
      </c>
      <c r="B9" s="18">
        <v>9</v>
      </c>
      <c r="C9" s="18">
        <v>2</v>
      </c>
      <c r="D9" s="18">
        <v>0</v>
      </c>
      <c r="E9" s="18">
        <v>0</v>
      </c>
      <c r="F9" s="18">
        <v>3</v>
      </c>
      <c r="G9" s="18">
        <v>2</v>
      </c>
      <c r="H9" s="18">
        <v>1</v>
      </c>
      <c r="I9" s="18">
        <v>3</v>
      </c>
      <c r="J9" s="18">
        <v>0</v>
      </c>
      <c r="K9" s="18">
        <v>3</v>
      </c>
      <c r="L9" s="18">
        <v>0</v>
      </c>
      <c r="M9" s="18">
        <v>1</v>
      </c>
      <c r="N9" s="18">
        <v>0</v>
      </c>
      <c r="O9" s="18">
        <v>0</v>
      </c>
      <c r="P9" s="18">
        <v>0</v>
      </c>
      <c r="Q9" s="18">
        <v>24</v>
      </c>
      <c r="S9" s="46"/>
      <c r="T9" s="47"/>
      <c r="U9" s="47"/>
      <c r="V9" s="47"/>
      <c r="W9" s="47"/>
      <c r="X9" s="47"/>
      <c r="Y9" s="47"/>
      <c r="Z9" s="48"/>
    </row>
    <row r="10" spans="1:26">
      <c r="A10" s="30" t="s">
        <v>8</v>
      </c>
      <c r="B10" s="18">
        <v>21</v>
      </c>
      <c r="C10" s="18">
        <v>1</v>
      </c>
      <c r="D10" s="18">
        <v>6</v>
      </c>
      <c r="E10" s="18">
        <v>1</v>
      </c>
      <c r="F10" s="18">
        <v>17</v>
      </c>
      <c r="G10" s="18">
        <v>10</v>
      </c>
      <c r="H10" s="18">
        <v>3</v>
      </c>
      <c r="I10" s="18">
        <v>1</v>
      </c>
      <c r="J10" s="18">
        <v>0</v>
      </c>
      <c r="K10" s="18">
        <v>1</v>
      </c>
      <c r="L10" s="18">
        <v>0</v>
      </c>
      <c r="M10" s="18">
        <v>0</v>
      </c>
      <c r="N10" s="18">
        <v>0</v>
      </c>
      <c r="O10" s="18">
        <v>2</v>
      </c>
      <c r="P10" s="18">
        <v>0</v>
      </c>
      <c r="Q10" s="18">
        <v>63</v>
      </c>
      <c r="S10" s="46"/>
      <c r="T10" s="47"/>
      <c r="U10" s="47"/>
      <c r="V10" s="47"/>
      <c r="W10" s="47"/>
      <c r="X10" s="47"/>
      <c r="Y10" s="47"/>
      <c r="Z10" s="48"/>
    </row>
    <row r="11" spans="1:26">
      <c r="A11" s="30" t="s">
        <v>9</v>
      </c>
      <c r="B11" s="18">
        <v>40</v>
      </c>
      <c r="C11" s="18">
        <v>4</v>
      </c>
      <c r="D11" s="18">
        <v>5</v>
      </c>
      <c r="E11" s="18">
        <v>8</v>
      </c>
      <c r="F11" s="18">
        <v>18</v>
      </c>
      <c r="G11" s="18">
        <v>0</v>
      </c>
      <c r="H11" s="18">
        <v>2</v>
      </c>
      <c r="I11" s="18">
        <v>0</v>
      </c>
      <c r="J11" s="18">
        <v>0</v>
      </c>
      <c r="K11" s="18">
        <v>2</v>
      </c>
      <c r="L11" s="18">
        <v>0</v>
      </c>
      <c r="M11" s="18">
        <v>0</v>
      </c>
      <c r="N11" s="18">
        <v>0</v>
      </c>
      <c r="O11" s="18">
        <v>0</v>
      </c>
      <c r="P11" s="18">
        <v>1</v>
      </c>
      <c r="Q11" s="18">
        <v>80</v>
      </c>
      <c r="S11" s="46"/>
      <c r="T11" s="47"/>
      <c r="U11" s="47"/>
      <c r="V11" s="47"/>
      <c r="W11" s="47"/>
      <c r="X11" s="47"/>
      <c r="Y11" s="47"/>
      <c r="Z11" s="48"/>
    </row>
    <row r="12" spans="1:26">
      <c r="A12" s="30" t="s">
        <v>10</v>
      </c>
      <c r="B12" s="18">
        <v>10</v>
      </c>
      <c r="C12" s="18">
        <v>0</v>
      </c>
      <c r="D12" s="18">
        <v>0</v>
      </c>
      <c r="E12" s="18">
        <v>7</v>
      </c>
      <c r="F12" s="18">
        <v>6</v>
      </c>
      <c r="G12" s="18">
        <v>10</v>
      </c>
      <c r="H12" s="18">
        <v>5</v>
      </c>
      <c r="I12" s="18">
        <v>1</v>
      </c>
      <c r="J12" s="18">
        <v>0</v>
      </c>
      <c r="K12" s="18">
        <v>1</v>
      </c>
      <c r="L12" s="18">
        <v>1</v>
      </c>
      <c r="M12" s="18">
        <v>1</v>
      </c>
      <c r="N12" s="18">
        <v>0</v>
      </c>
      <c r="O12" s="18">
        <v>0</v>
      </c>
      <c r="P12" s="18">
        <v>0</v>
      </c>
      <c r="Q12" s="18">
        <v>42</v>
      </c>
      <c r="S12" s="46"/>
      <c r="T12" s="47"/>
      <c r="U12" s="47"/>
      <c r="V12" s="47"/>
      <c r="W12" s="47"/>
      <c r="X12" s="47"/>
      <c r="Y12" s="47"/>
      <c r="Z12" s="48"/>
    </row>
    <row r="13" spans="1:26">
      <c r="A13" s="30" t="s">
        <v>11</v>
      </c>
      <c r="B13" s="18">
        <v>28</v>
      </c>
      <c r="C13" s="18">
        <v>0</v>
      </c>
      <c r="D13" s="18">
        <v>5</v>
      </c>
      <c r="E13" s="18">
        <v>2</v>
      </c>
      <c r="F13" s="18">
        <v>3</v>
      </c>
      <c r="G13" s="18">
        <v>2</v>
      </c>
      <c r="H13" s="18">
        <v>4</v>
      </c>
      <c r="I13" s="18">
        <v>0</v>
      </c>
      <c r="J13" s="18">
        <v>0</v>
      </c>
      <c r="K13" s="18">
        <v>0</v>
      </c>
      <c r="L13" s="18">
        <v>0</v>
      </c>
      <c r="M13" s="18">
        <v>3</v>
      </c>
      <c r="N13" s="18">
        <v>0</v>
      </c>
      <c r="O13" s="18">
        <v>1</v>
      </c>
      <c r="P13" s="18">
        <v>0</v>
      </c>
      <c r="Q13" s="18">
        <v>48</v>
      </c>
      <c r="S13" s="46"/>
      <c r="T13" s="47"/>
      <c r="U13" s="47"/>
      <c r="V13" s="47"/>
      <c r="W13" s="47"/>
      <c r="X13" s="47"/>
      <c r="Y13" s="47"/>
      <c r="Z13" s="48"/>
    </row>
    <row r="14" spans="1:26">
      <c r="A14" s="30" t="s">
        <v>12</v>
      </c>
      <c r="B14" s="18">
        <v>7</v>
      </c>
      <c r="C14" s="18">
        <v>0</v>
      </c>
      <c r="D14" s="18">
        <v>1</v>
      </c>
      <c r="E14" s="18">
        <v>4</v>
      </c>
      <c r="F14" s="18">
        <v>1</v>
      </c>
      <c r="G14" s="18">
        <v>0</v>
      </c>
      <c r="H14" s="18">
        <v>0</v>
      </c>
      <c r="I14" s="18">
        <v>0</v>
      </c>
      <c r="J14" s="18">
        <v>0</v>
      </c>
      <c r="K14" s="18">
        <v>0</v>
      </c>
      <c r="L14" s="18">
        <v>0</v>
      </c>
      <c r="M14" s="18">
        <v>2</v>
      </c>
      <c r="N14" s="18">
        <v>0</v>
      </c>
      <c r="O14" s="18">
        <v>1</v>
      </c>
      <c r="P14" s="18">
        <v>0</v>
      </c>
      <c r="Q14" s="18">
        <v>16</v>
      </c>
      <c r="S14" s="46"/>
      <c r="T14" s="47"/>
      <c r="U14" s="47"/>
      <c r="V14" s="47"/>
      <c r="W14" s="47"/>
      <c r="X14" s="47"/>
      <c r="Y14" s="47"/>
      <c r="Z14" s="48"/>
    </row>
    <row r="15" spans="1:26">
      <c r="A15" s="30" t="s">
        <v>13</v>
      </c>
      <c r="B15" s="18">
        <v>142</v>
      </c>
      <c r="C15" s="18">
        <v>6</v>
      </c>
      <c r="D15" s="18">
        <v>24</v>
      </c>
      <c r="E15" s="18">
        <v>36</v>
      </c>
      <c r="F15" s="18">
        <v>94</v>
      </c>
      <c r="G15" s="18">
        <v>68</v>
      </c>
      <c r="H15" s="18">
        <v>16</v>
      </c>
      <c r="I15" s="18">
        <v>16</v>
      </c>
      <c r="J15" s="18">
        <v>1</v>
      </c>
      <c r="K15" s="18">
        <v>18</v>
      </c>
      <c r="L15" s="18">
        <v>18</v>
      </c>
      <c r="M15" s="18">
        <v>22</v>
      </c>
      <c r="N15" s="18">
        <v>2</v>
      </c>
      <c r="O15" s="18">
        <v>10</v>
      </c>
      <c r="P15" s="18">
        <v>0</v>
      </c>
      <c r="Q15" s="18">
        <v>473</v>
      </c>
      <c r="S15" s="46"/>
      <c r="T15" s="47"/>
      <c r="U15" s="47"/>
      <c r="V15" s="47"/>
      <c r="W15" s="47"/>
      <c r="X15" s="47"/>
      <c r="Y15" s="47"/>
      <c r="Z15" s="48"/>
    </row>
    <row r="16" spans="1:26">
      <c r="A16" s="30" t="s">
        <v>14</v>
      </c>
      <c r="B16" s="18">
        <v>35</v>
      </c>
      <c r="C16" s="18">
        <v>1</v>
      </c>
      <c r="D16" s="18">
        <v>5</v>
      </c>
      <c r="E16" s="18">
        <v>8</v>
      </c>
      <c r="F16" s="18">
        <v>23</v>
      </c>
      <c r="G16" s="18">
        <v>4</v>
      </c>
      <c r="H16" s="18">
        <v>2</v>
      </c>
      <c r="I16" s="18">
        <v>0</v>
      </c>
      <c r="J16" s="18">
        <v>1</v>
      </c>
      <c r="K16" s="18">
        <v>7</v>
      </c>
      <c r="L16" s="18">
        <v>1</v>
      </c>
      <c r="M16" s="18">
        <v>6</v>
      </c>
      <c r="N16" s="18">
        <v>0</v>
      </c>
      <c r="O16" s="18">
        <v>2</v>
      </c>
      <c r="P16" s="18">
        <v>0</v>
      </c>
      <c r="Q16" s="18">
        <v>95</v>
      </c>
      <c r="S16" s="46"/>
      <c r="T16" s="47"/>
      <c r="U16" s="47"/>
      <c r="V16" s="47"/>
      <c r="W16" s="47"/>
      <c r="X16" s="47"/>
      <c r="Y16" s="47"/>
      <c r="Z16" s="48"/>
    </row>
    <row r="17" spans="1:26">
      <c r="A17" s="30" t="s">
        <v>15</v>
      </c>
      <c r="B17" s="18">
        <v>9</v>
      </c>
      <c r="C17" s="18">
        <v>0</v>
      </c>
      <c r="D17" s="18">
        <v>1</v>
      </c>
      <c r="E17" s="18">
        <v>3</v>
      </c>
      <c r="F17" s="18">
        <v>2</v>
      </c>
      <c r="G17" s="18">
        <v>3</v>
      </c>
      <c r="H17" s="18">
        <v>2</v>
      </c>
      <c r="I17" s="18">
        <v>3</v>
      </c>
      <c r="J17" s="18">
        <v>0</v>
      </c>
      <c r="K17" s="18">
        <v>1</v>
      </c>
      <c r="L17" s="18">
        <v>0</v>
      </c>
      <c r="M17" s="18">
        <v>0</v>
      </c>
      <c r="N17" s="18">
        <v>1</v>
      </c>
      <c r="O17" s="18">
        <v>3</v>
      </c>
      <c r="P17" s="18">
        <v>0</v>
      </c>
      <c r="Q17" s="18">
        <v>28</v>
      </c>
      <c r="S17" s="46"/>
      <c r="T17" s="47"/>
      <c r="U17" s="47"/>
      <c r="V17" s="47"/>
      <c r="W17" s="47"/>
      <c r="X17" s="47"/>
      <c r="Y17" s="47"/>
      <c r="Z17" s="48"/>
    </row>
    <row r="18" spans="1:26">
      <c r="A18" s="30" t="s">
        <v>16</v>
      </c>
      <c r="B18" s="18">
        <v>20</v>
      </c>
      <c r="C18" s="18">
        <v>0</v>
      </c>
      <c r="D18" s="18">
        <v>4</v>
      </c>
      <c r="E18" s="18">
        <v>1</v>
      </c>
      <c r="F18" s="18">
        <v>14</v>
      </c>
      <c r="G18" s="18">
        <v>8</v>
      </c>
      <c r="H18" s="18">
        <v>1</v>
      </c>
      <c r="I18" s="18">
        <v>5</v>
      </c>
      <c r="J18" s="18">
        <v>1</v>
      </c>
      <c r="K18" s="18">
        <v>4</v>
      </c>
      <c r="L18" s="18">
        <v>0</v>
      </c>
      <c r="M18" s="18">
        <v>1</v>
      </c>
      <c r="N18" s="18">
        <v>0</v>
      </c>
      <c r="O18" s="18">
        <v>0</v>
      </c>
      <c r="P18" s="18">
        <v>0</v>
      </c>
      <c r="Q18" s="18">
        <v>59</v>
      </c>
      <c r="S18" s="46"/>
      <c r="T18" s="47"/>
      <c r="U18" s="47"/>
      <c r="V18" s="47"/>
      <c r="W18" s="47"/>
      <c r="X18" s="47"/>
      <c r="Y18" s="47"/>
      <c r="Z18" s="48"/>
    </row>
    <row r="19" spans="1:26">
      <c r="A19" s="30" t="s">
        <v>17</v>
      </c>
      <c r="B19" s="18">
        <v>30</v>
      </c>
      <c r="C19" s="18">
        <v>4</v>
      </c>
      <c r="D19" s="18">
        <v>1</v>
      </c>
      <c r="E19" s="18">
        <v>3</v>
      </c>
      <c r="F19" s="18">
        <v>10</v>
      </c>
      <c r="G19" s="18">
        <v>6</v>
      </c>
      <c r="H19" s="18">
        <v>4</v>
      </c>
      <c r="I19" s="18">
        <v>2</v>
      </c>
      <c r="J19" s="18">
        <v>0</v>
      </c>
      <c r="K19" s="18">
        <v>1</v>
      </c>
      <c r="L19" s="18">
        <v>0</v>
      </c>
      <c r="M19" s="18">
        <v>6</v>
      </c>
      <c r="N19" s="18">
        <v>0</v>
      </c>
      <c r="O19" s="18">
        <v>0</v>
      </c>
      <c r="P19" s="18">
        <v>1</v>
      </c>
      <c r="Q19" s="18">
        <v>68</v>
      </c>
      <c r="S19" s="46"/>
      <c r="T19" s="47"/>
      <c r="U19" s="47"/>
      <c r="V19" s="47"/>
      <c r="W19" s="47"/>
      <c r="X19" s="47"/>
      <c r="Y19" s="47"/>
      <c r="Z19" s="48"/>
    </row>
    <row r="20" spans="1:26">
      <c r="A20" s="30" t="s">
        <v>18</v>
      </c>
      <c r="B20" s="18">
        <v>52</v>
      </c>
      <c r="C20" s="18">
        <v>5</v>
      </c>
      <c r="D20" s="18">
        <v>4</v>
      </c>
      <c r="E20" s="18">
        <v>3</v>
      </c>
      <c r="F20" s="18">
        <v>45</v>
      </c>
      <c r="G20" s="18">
        <v>13</v>
      </c>
      <c r="H20" s="18">
        <v>5</v>
      </c>
      <c r="I20" s="18">
        <v>2</v>
      </c>
      <c r="J20" s="18">
        <v>1</v>
      </c>
      <c r="K20" s="18">
        <v>6</v>
      </c>
      <c r="L20" s="18">
        <v>0</v>
      </c>
      <c r="M20" s="18">
        <v>4</v>
      </c>
      <c r="N20" s="18">
        <v>0</v>
      </c>
      <c r="O20" s="18">
        <v>0</v>
      </c>
      <c r="P20" s="18">
        <v>0</v>
      </c>
      <c r="Q20" s="18">
        <v>140</v>
      </c>
      <c r="S20" s="46"/>
      <c r="T20" s="47"/>
      <c r="U20" s="47"/>
      <c r="V20" s="47"/>
      <c r="W20" s="47"/>
      <c r="X20" s="47"/>
      <c r="Y20" s="47"/>
      <c r="Z20" s="48"/>
    </row>
    <row r="21" spans="1:26">
      <c r="A21" s="30" t="s">
        <v>19</v>
      </c>
      <c r="B21" s="18">
        <v>1</v>
      </c>
      <c r="C21" s="18">
        <v>0</v>
      </c>
      <c r="D21" s="18">
        <v>0</v>
      </c>
      <c r="E21" s="18">
        <v>0</v>
      </c>
      <c r="F21" s="18">
        <v>0</v>
      </c>
      <c r="G21" s="18">
        <v>0</v>
      </c>
      <c r="H21" s="18">
        <v>0</v>
      </c>
      <c r="I21" s="18">
        <v>0</v>
      </c>
      <c r="J21" s="18">
        <v>0</v>
      </c>
      <c r="K21" s="18">
        <v>0</v>
      </c>
      <c r="L21" s="18">
        <v>0</v>
      </c>
      <c r="M21" s="18">
        <v>0</v>
      </c>
      <c r="N21" s="18">
        <v>0</v>
      </c>
      <c r="O21" s="18">
        <v>0</v>
      </c>
      <c r="P21" s="18">
        <v>0</v>
      </c>
      <c r="Q21" s="18">
        <v>1</v>
      </c>
      <c r="S21" s="46"/>
      <c r="T21" s="47"/>
      <c r="U21" s="47"/>
      <c r="V21" s="47"/>
      <c r="W21" s="47"/>
      <c r="X21" s="47"/>
      <c r="Y21" s="47"/>
      <c r="Z21" s="48"/>
    </row>
    <row r="22" spans="1:26">
      <c r="A22" s="30" t="s">
        <v>20</v>
      </c>
      <c r="B22" s="18">
        <v>46</v>
      </c>
      <c r="C22" s="18">
        <v>2</v>
      </c>
      <c r="D22" s="18">
        <v>1</v>
      </c>
      <c r="E22" s="18">
        <v>4</v>
      </c>
      <c r="F22" s="18">
        <v>24</v>
      </c>
      <c r="G22" s="18">
        <v>5</v>
      </c>
      <c r="H22" s="18">
        <v>1</v>
      </c>
      <c r="I22" s="18">
        <v>1</v>
      </c>
      <c r="J22" s="18">
        <v>0</v>
      </c>
      <c r="K22" s="18">
        <v>6</v>
      </c>
      <c r="L22" s="18">
        <v>1</v>
      </c>
      <c r="M22" s="18">
        <v>2</v>
      </c>
      <c r="N22" s="18">
        <v>0</v>
      </c>
      <c r="O22" s="18">
        <v>0</v>
      </c>
      <c r="P22" s="18">
        <v>0</v>
      </c>
      <c r="Q22" s="18">
        <v>93</v>
      </c>
      <c r="S22" s="46"/>
      <c r="T22" s="47"/>
      <c r="U22" s="47"/>
      <c r="V22" s="47"/>
      <c r="W22" s="47"/>
      <c r="X22" s="47"/>
      <c r="Y22" s="47"/>
      <c r="Z22" s="48"/>
    </row>
    <row r="23" spans="1:26">
      <c r="A23" s="30" t="s">
        <v>21</v>
      </c>
      <c r="B23" s="18">
        <v>1</v>
      </c>
      <c r="C23" s="18">
        <v>0</v>
      </c>
      <c r="D23" s="18">
        <v>0</v>
      </c>
      <c r="E23" s="18">
        <v>1</v>
      </c>
      <c r="F23" s="18">
        <v>0</v>
      </c>
      <c r="G23" s="18">
        <v>2</v>
      </c>
      <c r="H23" s="18">
        <v>5</v>
      </c>
      <c r="I23" s="18">
        <v>0</v>
      </c>
      <c r="J23" s="18">
        <v>0</v>
      </c>
      <c r="K23" s="18">
        <v>0</v>
      </c>
      <c r="L23" s="18">
        <v>0</v>
      </c>
      <c r="M23" s="18">
        <v>0</v>
      </c>
      <c r="N23" s="18">
        <v>0</v>
      </c>
      <c r="O23" s="18">
        <v>0</v>
      </c>
      <c r="P23" s="18">
        <v>0</v>
      </c>
      <c r="Q23" s="18">
        <v>9</v>
      </c>
      <c r="S23" s="46"/>
      <c r="T23" s="47"/>
      <c r="U23" s="47"/>
      <c r="V23" s="47"/>
      <c r="W23" s="47"/>
      <c r="X23" s="47"/>
      <c r="Y23" s="47"/>
      <c r="Z23" s="48"/>
    </row>
    <row r="24" spans="1:26">
      <c r="A24" s="30" t="s">
        <v>22</v>
      </c>
      <c r="B24" s="18">
        <v>25</v>
      </c>
      <c r="C24" s="18">
        <v>0</v>
      </c>
      <c r="D24" s="18">
        <v>0</v>
      </c>
      <c r="E24" s="18">
        <v>3</v>
      </c>
      <c r="F24" s="18">
        <v>6</v>
      </c>
      <c r="G24" s="18">
        <v>2</v>
      </c>
      <c r="H24" s="18">
        <v>0</v>
      </c>
      <c r="I24" s="18">
        <v>0</v>
      </c>
      <c r="J24" s="18">
        <v>0</v>
      </c>
      <c r="K24" s="18">
        <v>0</v>
      </c>
      <c r="L24" s="18">
        <v>0</v>
      </c>
      <c r="M24" s="18">
        <v>0</v>
      </c>
      <c r="N24" s="18">
        <v>0</v>
      </c>
      <c r="O24" s="18">
        <v>0</v>
      </c>
      <c r="P24" s="18">
        <v>0</v>
      </c>
      <c r="Q24" s="18">
        <v>36</v>
      </c>
      <c r="S24" s="46"/>
      <c r="T24" s="47"/>
      <c r="U24" s="47"/>
      <c r="V24" s="47"/>
      <c r="W24" s="47"/>
      <c r="X24" s="47"/>
      <c r="Y24" s="47"/>
      <c r="Z24" s="48"/>
    </row>
    <row r="25" spans="1:26">
      <c r="A25" s="30" t="s">
        <v>23</v>
      </c>
      <c r="B25" s="18">
        <v>19</v>
      </c>
      <c r="C25" s="18">
        <v>1</v>
      </c>
      <c r="D25" s="18">
        <v>3</v>
      </c>
      <c r="E25" s="18">
        <v>6</v>
      </c>
      <c r="F25" s="18">
        <v>8</v>
      </c>
      <c r="G25" s="18">
        <v>1</v>
      </c>
      <c r="H25" s="18">
        <v>0</v>
      </c>
      <c r="I25" s="18">
        <v>0</v>
      </c>
      <c r="J25" s="18">
        <v>0</v>
      </c>
      <c r="K25" s="18">
        <v>0</v>
      </c>
      <c r="L25" s="18">
        <v>0</v>
      </c>
      <c r="M25" s="18">
        <v>4</v>
      </c>
      <c r="N25" s="18">
        <v>0</v>
      </c>
      <c r="O25" s="18">
        <v>0</v>
      </c>
      <c r="P25" s="18">
        <v>0</v>
      </c>
      <c r="Q25" s="18">
        <v>42</v>
      </c>
      <c r="S25" s="46"/>
      <c r="T25" s="47"/>
      <c r="U25" s="47"/>
      <c r="V25" s="47"/>
      <c r="W25" s="47"/>
      <c r="X25" s="47"/>
      <c r="Y25" s="47"/>
      <c r="Z25" s="48"/>
    </row>
    <row r="26" spans="1:26">
      <c r="A26" s="30" t="s">
        <v>24</v>
      </c>
      <c r="B26" s="18">
        <v>6</v>
      </c>
      <c r="C26" s="18">
        <v>0</v>
      </c>
      <c r="D26" s="18">
        <v>0</v>
      </c>
      <c r="E26" s="18">
        <v>0</v>
      </c>
      <c r="F26" s="18">
        <v>0</v>
      </c>
      <c r="G26" s="18">
        <v>0</v>
      </c>
      <c r="H26" s="18">
        <v>1</v>
      </c>
      <c r="I26" s="18">
        <v>0</v>
      </c>
      <c r="J26" s="18">
        <v>0</v>
      </c>
      <c r="K26" s="18">
        <v>0</v>
      </c>
      <c r="L26" s="18">
        <v>0</v>
      </c>
      <c r="M26" s="18">
        <v>1</v>
      </c>
      <c r="N26" s="18">
        <v>0</v>
      </c>
      <c r="O26" s="18">
        <v>0</v>
      </c>
      <c r="P26" s="18">
        <v>0</v>
      </c>
      <c r="Q26" s="18">
        <v>8</v>
      </c>
      <c r="S26" s="46"/>
      <c r="T26" s="47"/>
      <c r="U26" s="47"/>
      <c r="V26" s="47"/>
      <c r="W26" s="47"/>
      <c r="X26" s="47"/>
      <c r="Y26" s="47"/>
      <c r="Z26" s="48"/>
    </row>
    <row r="27" spans="1:26" ht="15" thickBot="1">
      <c r="A27" s="30" t="s">
        <v>25</v>
      </c>
      <c r="B27" s="18">
        <v>6</v>
      </c>
      <c r="C27" s="18">
        <v>0</v>
      </c>
      <c r="D27" s="18">
        <v>0</v>
      </c>
      <c r="E27" s="18">
        <v>0</v>
      </c>
      <c r="F27" s="18">
        <v>3</v>
      </c>
      <c r="G27" s="18">
        <v>1</v>
      </c>
      <c r="H27" s="18">
        <v>0</v>
      </c>
      <c r="I27" s="18">
        <v>0</v>
      </c>
      <c r="J27" s="18">
        <v>0</v>
      </c>
      <c r="K27" s="18">
        <v>0</v>
      </c>
      <c r="L27" s="18">
        <v>0</v>
      </c>
      <c r="M27" s="18">
        <v>0</v>
      </c>
      <c r="N27" s="18">
        <v>0</v>
      </c>
      <c r="O27" s="18">
        <v>0</v>
      </c>
      <c r="P27" s="18">
        <v>0</v>
      </c>
      <c r="Q27" s="18">
        <v>10</v>
      </c>
      <c r="S27" s="49"/>
      <c r="T27" s="50"/>
      <c r="U27" s="50"/>
      <c r="V27" s="50"/>
      <c r="W27" s="50"/>
      <c r="X27" s="50"/>
      <c r="Y27" s="50"/>
      <c r="Z27" s="51"/>
    </row>
    <row r="28" spans="1:26">
      <c r="A28" s="30" t="s">
        <v>26</v>
      </c>
      <c r="B28" s="18">
        <v>1</v>
      </c>
      <c r="C28" s="18">
        <v>0</v>
      </c>
      <c r="D28" s="18">
        <v>0</v>
      </c>
      <c r="E28" s="18">
        <v>0</v>
      </c>
      <c r="F28" s="18">
        <v>0</v>
      </c>
      <c r="G28" s="18">
        <v>0</v>
      </c>
      <c r="H28" s="18">
        <v>1</v>
      </c>
      <c r="I28" s="18">
        <v>0</v>
      </c>
      <c r="J28" s="18">
        <v>0</v>
      </c>
      <c r="K28" s="18">
        <v>0</v>
      </c>
      <c r="L28" s="18">
        <v>0</v>
      </c>
      <c r="M28" s="18">
        <v>0</v>
      </c>
      <c r="N28" s="18">
        <v>0</v>
      </c>
      <c r="O28" s="18">
        <v>0</v>
      </c>
      <c r="P28" s="18">
        <v>0</v>
      </c>
      <c r="Q28" s="18">
        <v>2</v>
      </c>
    </row>
    <row r="29" spans="1:26">
      <c r="A29" s="30" t="s">
        <v>27</v>
      </c>
      <c r="B29" s="18">
        <v>5</v>
      </c>
      <c r="C29" s="18">
        <v>2</v>
      </c>
      <c r="D29" s="18">
        <v>0</v>
      </c>
      <c r="E29" s="18">
        <v>0</v>
      </c>
      <c r="F29" s="18">
        <v>2</v>
      </c>
      <c r="G29" s="18">
        <v>0</v>
      </c>
      <c r="H29" s="18">
        <v>2</v>
      </c>
      <c r="I29" s="18">
        <v>0</v>
      </c>
      <c r="J29" s="18">
        <v>0</v>
      </c>
      <c r="K29" s="18">
        <v>1</v>
      </c>
      <c r="L29" s="18">
        <v>0</v>
      </c>
      <c r="M29" s="18">
        <v>0</v>
      </c>
      <c r="N29" s="18">
        <v>0</v>
      </c>
      <c r="O29" s="18">
        <v>0</v>
      </c>
      <c r="P29" s="18">
        <v>0</v>
      </c>
      <c r="Q29" s="18">
        <v>12</v>
      </c>
    </row>
    <row r="30" spans="1:26">
      <c r="A30" s="30" t="s">
        <v>28</v>
      </c>
      <c r="B30" s="18">
        <v>55</v>
      </c>
      <c r="C30" s="18">
        <v>2</v>
      </c>
      <c r="D30" s="18">
        <v>4</v>
      </c>
      <c r="E30" s="18">
        <v>5</v>
      </c>
      <c r="F30" s="18">
        <v>28</v>
      </c>
      <c r="G30" s="18">
        <v>14</v>
      </c>
      <c r="H30" s="18">
        <v>7</v>
      </c>
      <c r="I30" s="18">
        <v>1</v>
      </c>
      <c r="J30" s="18">
        <v>0</v>
      </c>
      <c r="K30" s="18">
        <v>6</v>
      </c>
      <c r="L30" s="18">
        <v>1</v>
      </c>
      <c r="M30" s="18">
        <v>4</v>
      </c>
      <c r="N30" s="18">
        <v>0</v>
      </c>
      <c r="O30" s="18">
        <v>0</v>
      </c>
      <c r="P30" s="18">
        <v>0</v>
      </c>
      <c r="Q30" s="18">
        <v>127</v>
      </c>
    </row>
    <row r="31" spans="1:26">
      <c r="A31" s="30" t="s">
        <v>29</v>
      </c>
      <c r="B31" s="18">
        <v>11</v>
      </c>
      <c r="C31" s="18">
        <v>1</v>
      </c>
      <c r="D31" s="18">
        <v>3</v>
      </c>
      <c r="E31" s="18">
        <v>1</v>
      </c>
      <c r="F31" s="18">
        <v>0</v>
      </c>
      <c r="G31" s="18">
        <v>3</v>
      </c>
      <c r="H31" s="18">
        <v>5</v>
      </c>
      <c r="I31" s="18">
        <v>0</v>
      </c>
      <c r="J31" s="18">
        <v>0</v>
      </c>
      <c r="K31" s="18">
        <v>0</v>
      </c>
      <c r="L31" s="18">
        <v>0</v>
      </c>
      <c r="M31" s="18">
        <v>3</v>
      </c>
      <c r="N31" s="18">
        <v>0</v>
      </c>
      <c r="O31" s="18">
        <v>0</v>
      </c>
      <c r="P31" s="18">
        <v>1</v>
      </c>
      <c r="Q31" s="18">
        <v>28</v>
      </c>
    </row>
    <row r="32" spans="1:26">
      <c r="A32" s="30" t="s">
        <v>30</v>
      </c>
      <c r="B32" s="18">
        <v>82</v>
      </c>
      <c r="C32" s="18">
        <v>6</v>
      </c>
      <c r="D32" s="18">
        <v>0</v>
      </c>
      <c r="E32" s="18">
        <v>12</v>
      </c>
      <c r="F32" s="18">
        <v>39</v>
      </c>
      <c r="G32" s="18">
        <v>18</v>
      </c>
      <c r="H32" s="18">
        <v>7</v>
      </c>
      <c r="I32" s="18">
        <v>3</v>
      </c>
      <c r="J32" s="18">
        <v>0</v>
      </c>
      <c r="K32" s="18">
        <v>11</v>
      </c>
      <c r="L32" s="18">
        <v>0</v>
      </c>
      <c r="M32" s="18">
        <v>1</v>
      </c>
      <c r="N32" s="18">
        <v>0</v>
      </c>
      <c r="O32" s="18">
        <v>2</v>
      </c>
      <c r="P32" s="18">
        <v>0</v>
      </c>
      <c r="Q32" s="18">
        <v>181</v>
      </c>
    </row>
    <row r="33" spans="1:17">
      <c r="A33" s="30" t="s">
        <v>31</v>
      </c>
      <c r="B33" s="18">
        <v>18</v>
      </c>
      <c r="C33" s="18">
        <v>0</v>
      </c>
      <c r="D33" s="18">
        <v>1</v>
      </c>
      <c r="E33" s="18">
        <v>0</v>
      </c>
      <c r="F33" s="18">
        <v>3</v>
      </c>
      <c r="G33" s="18">
        <v>2</v>
      </c>
      <c r="H33" s="18">
        <v>1</v>
      </c>
      <c r="I33" s="18">
        <v>0</v>
      </c>
      <c r="J33" s="18">
        <v>0</v>
      </c>
      <c r="K33" s="18">
        <v>3</v>
      </c>
      <c r="L33" s="18">
        <v>0</v>
      </c>
      <c r="M33" s="18">
        <v>1</v>
      </c>
      <c r="N33" s="18">
        <v>0</v>
      </c>
      <c r="O33" s="18">
        <v>1</v>
      </c>
      <c r="P33" s="18">
        <v>0</v>
      </c>
      <c r="Q33" s="18">
        <v>30</v>
      </c>
    </row>
    <row r="34" spans="1:17">
      <c r="A34" s="30" t="s">
        <v>32</v>
      </c>
      <c r="B34" s="18">
        <v>45</v>
      </c>
      <c r="C34" s="18">
        <v>0</v>
      </c>
      <c r="D34" s="18">
        <v>5</v>
      </c>
      <c r="E34" s="18">
        <v>8</v>
      </c>
      <c r="F34" s="18">
        <v>5</v>
      </c>
      <c r="G34" s="18">
        <v>16</v>
      </c>
      <c r="H34" s="18">
        <v>2</v>
      </c>
      <c r="I34" s="18">
        <v>6</v>
      </c>
      <c r="J34" s="18">
        <v>0</v>
      </c>
      <c r="K34" s="18">
        <v>6</v>
      </c>
      <c r="L34" s="18">
        <v>0</v>
      </c>
      <c r="M34" s="18">
        <v>12</v>
      </c>
      <c r="N34" s="18">
        <v>0</v>
      </c>
      <c r="O34" s="18">
        <v>0</v>
      </c>
      <c r="P34" s="18">
        <v>0</v>
      </c>
      <c r="Q34" s="18">
        <v>105</v>
      </c>
    </row>
    <row r="35" spans="1:17">
      <c r="A35" s="30" t="s">
        <v>33</v>
      </c>
      <c r="B35" s="18">
        <v>1</v>
      </c>
      <c r="C35" s="18">
        <v>0</v>
      </c>
      <c r="D35" s="18">
        <v>0</v>
      </c>
      <c r="E35" s="18">
        <v>0</v>
      </c>
      <c r="F35" s="18">
        <v>1</v>
      </c>
      <c r="G35" s="18">
        <v>0</v>
      </c>
      <c r="H35" s="18">
        <v>0</v>
      </c>
      <c r="I35" s="18">
        <v>0</v>
      </c>
      <c r="J35" s="18">
        <v>0</v>
      </c>
      <c r="K35" s="18">
        <v>0</v>
      </c>
      <c r="L35" s="18">
        <v>0</v>
      </c>
      <c r="M35" s="18">
        <v>1</v>
      </c>
      <c r="N35" s="18">
        <v>0</v>
      </c>
      <c r="O35" s="18">
        <v>0</v>
      </c>
      <c r="P35" s="18">
        <v>0</v>
      </c>
      <c r="Q35" s="18">
        <v>3</v>
      </c>
    </row>
    <row r="36" spans="1:17">
      <c r="A36" s="30" t="s">
        <v>34</v>
      </c>
      <c r="B36" s="18">
        <v>6</v>
      </c>
      <c r="C36" s="18">
        <v>2</v>
      </c>
      <c r="D36" s="18">
        <v>2</v>
      </c>
      <c r="E36" s="18">
        <v>0</v>
      </c>
      <c r="F36" s="18">
        <v>2</v>
      </c>
      <c r="G36" s="18">
        <v>7</v>
      </c>
      <c r="H36" s="18">
        <v>1</v>
      </c>
      <c r="I36" s="18">
        <v>1</v>
      </c>
      <c r="J36" s="18">
        <v>0</v>
      </c>
      <c r="K36" s="18">
        <v>1</v>
      </c>
      <c r="L36" s="18">
        <v>0</v>
      </c>
      <c r="M36" s="18">
        <v>0</v>
      </c>
      <c r="N36" s="18">
        <v>0</v>
      </c>
      <c r="O36" s="18">
        <v>0</v>
      </c>
      <c r="P36" s="18">
        <v>0</v>
      </c>
      <c r="Q36" s="18">
        <v>22</v>
      </c>
    </row>
    <row r="37" spans="1:17">
      <c r="A37" s="30" t="s">
        <v>35</v>
      </c>
      <c r="B37" s="18">
        <v>9</v>
      </c>
      <c r="C37" s="18">
        <v>0</v>
      </c>
      <c r="D37" s="18">
        <v>0</v>
      </c>
      <c r="E37" s="18">
        <v>0</v>
      </c>
      <c r="F37" s="18">
        <v>6</v>
      </c>
      <c r="G37" s="18">
        <v>6</v>
      </c>
      <c r="H37" s="18">
        <v>0</v>
      </c>
      <c r="I37" s="18">
        <v>0</v>
      </c>
      <c r="J37" s="18">
        <v>0</v>
      </c>
      <c r="K37" s="18">
        <v>0</v>
      </c>
      <c r="L37" s="18">
        <v>0</v>
      </c>
      <c r="M37" s="18">
        <v>0</v>
      </c>
      <c r="N37" s="18">
        <v>0</v>
      </c>
      <c r="O37" s="18">
        <v>0</v>
      </c>
      <c r="P37" s="18">
        <v>0</v>
      </c>
      <c r="Q37" s="18">
        <v>21</v>
      </c>
    </row>
    <row r="38" spans="1:17">
      <c r="A38" s="30" t="s">
        <v>36</v>
      </c>
      <c r="B38" s="18">
        <v>46</v>
      </c>
      <c r="C38" s="18">
        <v>5</v>
      </c>
      <c r="D38" s="18">
        <v>9</v>
      </c>
      <c r="E38" s="18">
        <v>8</v>
      </c>
      <c r="F38" s="18">
        <v>27</v>
      </c>
      <c r="G38" s="18">
        <v>7</v>
      </c>
      <c r="H38" s="18">
        <v>2</v>
      </c>
      <c r="I38" s="18">
        <v>2</v>
      </c>
      <c r="J38" s="18">
        <v>0</v>
      </c>
      <c r="K38" s="18">
        <v>3</v>
      </c>
      <c r="L38" s="18">
        <v>0</v>
      </c>
      <c r="M38" s="18">
        <v>5</v>
      </c>
      <c r="N38" s="18">
        <v>0</v>
      </c>
      <c r="O38" s="18">
        <v>2</v>
      </c>
      <c r="P38" s="18">
        <v>0</v>
      </c>
      <c r="Q38" s="18">
        <v>116</v>
      </c>
    </row>
    <row r="39" spans="1:17">
      <c r="A39" s="30" t="s">
        <v>37</v>
      </c>
      <c r="B39" s="18">
        <v>43</v>
      </c>
      <c r="C39" s="18">
        <v>5</v>
      </c>
      <c r="D39" s="18">
        <v>7</v>
      </c>
      <c r="E39" s="18">
        <v>8</v>
      </c>
      <c r="F39" s="18">
        <v>11</v>
      </c>
      <c r="G39" s="18">
        <v>40</v>
      </c>
      <c r="H39" s="18">
        <v>4</v>
      </c>
      <c r="I39" s="18">
        <v>3</v>
      </c>
      <c r="J39" s="18">
        <v>0</v>
      </c>
      <c r="K39" s="18">
        <v>7</v>
      </c>
      <c r="L39" s="18">
        <v>2</v>
      </c>
      <c r="M39" s="18">
        <v>0</v>
      </c>
      <c r="N39" s="18">
        <v>0</v>
      </c>
      <c r="O39" s="18">
        <v>3</v>
      </c>
      <c r="P39" s="18">
        <v>0</v>
      </c>
      <c r="Q39" s="18">
        <v>133</v>
      </c>
    </row>
    <row r="40" spans="1:17">
      <c r="A40" s="30" t="s">
        <v>38</v>
      </c>
      <c r="B40" s="18">
        <v>27</v>
      </c>
      <c r="C40" s="18">
        <v>2</v>
      </c>
      <c r="D40" s="18">
        <v>3</v>
      </c>
      <c r="E40" s="18">
        <v>2</v>
      </c>
      <c r="F40" s="18">
        <v>4</v>
      </c>
      <c r="G40" s="18">
        <v>5</v>
      </c>
      <c r="H40" s="18">
        <v>2</v>
      </c>
      <c r="I40" s="18">
        <v>2</v>
      </c>
      <c r="J40" s="18">
        <v>0</v>
      </c>
      <c r="K40" s="18">
        <v>0</v>
      </c>
      <c r="L40" s="18">
        <v>0</v>
      </c>
      <c r="M40" s="18">
        <v>2</v>
      </c>
      <c r="N40" s="18">
        <v>0</v>
      </c>
      <c r="O40" s="18">
        <v>0</v>
      </c>
      <c r="P40" s="18">
        <v>0</v>
      </c>
      <c r="Q40" s="18">
        <v>49</v>
      </c>
    </row>
    <row r="41" spans="1:17">
      <c r="A41" s="30" t="s">
        <v>39</v>
      </c>
      <c r="B41" s="18">
        <v>4</v>
      </c>
      <c r="C41" s="18">
        <v>2</v>
      </c>
      <c r="D41" s="18">
        <v>0</v>
      </c>
      <c r="E41" s="18">
        <v>0</v>
      </c>
      <c r="F41" s="18">
        <v>0</v>
      </c>
      <c r="G41" s="18">
        <v>2</v>
      </c>
      <c r="H41" s="18">
        <v>0</v>
      </c>
      <c r="I41" s="18">
        <v>0</v>
      </c>
      <c r="J41" s="18">
        <v>0</v>
      </c>
      <c r="K41" s="18">
        <v>0</v>
      </c>
      <c r="L41" s="18">
        <v>0</v>
      </c>
      <c r="M41" s="18">
        <v>0</v>
      </c>
      <c r="N41" s="18">
        <v>0</v>
      </c>
      <c r="O41" s="18">
        <v>0</v>
      </c>
      <c r="P41" s="18">
        <v>0</v>
      </c>
      <c r="Q41" s="18">
        <v>8</v>
      </c>
    </row>
    <row r="42" spans="1:17">
      <c r="A42" s="30" t="s">
        <v>72</v>
      </c>
      <c r="B42" s="18">
        <v>3</v>
      </c>
      <c r="C42" s="18">
        <v>2</v>
      </c>
      <c r="D42" s="18">
        <v>0</v>
      </c>
      <c r="E42" s="18">
        <v>0</v>
      </c>
      <c r="F42" s="18">
        <v>2</v>
      </c>
      <c r="G42" s="18">
        <v>1</v>
      </c>
      <c r="H42" s="18">
        <v>0</v>
      </c>
      <c r="I42" s="18">
        <v>0</v>
      </c>
      <c r="J42" s="18">
        <v>0</v>
      </c>
      <c r="K42" s="18">
        <v>0</v>
      </c>
      <c r="L42" s="18">
        <v>0</v>
      </c>
      <c r="M42" s="18">
        <v>0</v>
      </c>
      <c r="N42" s="18">
        <v>0</v>
      </c>
      <c r="O42" s="18">
        <v>0</v>
      </c>
      <c r="P42" s="18">
        <v>0</v>
      </c>
      <c r="Q42" s="18">
        <v>8</v>
      </c>
    </row>
    <row r="43" spans="1:17">
      <c r="A43" s="30" t="s">
        <v>40</v>
      </c>
      <c r="B43" s="18">
        <v>547</v>
      </c>
      <c r="C43" s="18">
        <v>97</v>
      </c>
      <c r="D43" s="18">
        <v>26</v>
      </c>
      <c r="E43" s="18">
        <v>170</v>
      </c>
      <c r="F43" s="18">
        <v>197</v>
      </c>
      <c r="G43" s="18">
        <v>85</v>
      </c>
      <c r="H43" s="18">
        <v>24</v>
      </c>
      <c r="I43" s="18">
        <v>26</v>
      </c>
      <c r="J43" s="18">
        <v>6</v>
      </c>
      <c r="K43" s="18">
        <v>170</v>
      </c>
      <c r="L43" s="18">
        <v>44</v>
      </c>
      <c r="M43" s="18">
        <v>26</v>
      </c>
      <c r="N43" s="18">
        <v>0</v>
      </c>
      <c r="O43" s="18">
        <v>11</v>
      </c>
      <c r="P43" s="18">
        <v>0</v>
      </c>
      <c r="Q43" s="18">
        <v>1429</v>
      </c>
    </row>
    <row r="44" spans="1:17">
      <c r="A44" s="30" t="s">
        <v>41</v>
      </c>
      <c r="B44" s="18">
        <v>21</v>
      </c>
      <c r="C44" s="18">
        <v>2</v>
      </c>
      <c r="D44" s="18">
        <v>2</v>
      </c>
      <c r="E44" s="18">
        <v>8</v>
      </c>
      <c r="F44" s="18">
        <v>4</v>
      </c>
      <c r="G44" s="18">
        <v>4</v>
      </c>
      <c r="H44" s="18">
        <v>6</v>
      </c>
      <c r="I44" s="18">
        <v>1</v>
      </c>
      <c r="J44" s="18">
        <v>0</v>
      </c>
      <c r="K44" s="18">
        <v>1</v>
      </c>
      <c r="L44" s="18">
        <v>4</v>
      </c>
      <c r="M44" s="18">
        <v>1</v>
      </c>
      <c r="N44" s="18">
        <v>0</v>
      </c>
      <c r="O44" s="18">
        <v>0</v>
      </c>
      <c r="P44" s="18">
        <v>0</v>
      </c>
      <c r="Q44" s="18">
        <v>54</v>
      </c>
    </row>
    <row r="45" spans="1:17">
      <c r="A45" s="30" t="s">
        <v>42</v>
      </c>
      <c r="B45" s="18">
        <v>21</v>
      </c>
      <c r="C45" s="18">
        <v>0</v>
      </c>
      <c r="D45" s="18">
        <v>0</v>
      </c>
      <c r="E45" s="18">
        <v>2</v>
      </c>
      <c r="F45" s="18">
        <v>0</v>
      </c>
      <c r="G45" s="18">
        <v>2</v>
      </c>
      <c r="H45" s="18">
        <v>7</v>
      </c>
      <c r="I45" s="18">
        <v>0</v>
      </c>
      <c r="J45" s="18">
        <v>1</v>
      </c>
      <c r="K45" s="18">
        <v>2</v>
      </c>
      <c r="L45" s="18">
        <v>0</v>
      </c>
      <c r="M45" s="18">
        <v>1</v>
      </c>
      <c r="N45" s="18">
        <v>0</v>
      </c>
      <c r="O45" s="18">
        <v>0</v>
      </c>
      <c r="P45" s="18">
        <v>0</v>
      </c>
      <c r="Q45" s="18">
        <v>36</v>
      </c>
    </row>
    <row r="46" spans="1:17">
      <c r="A46" s="30" t="s">
        <v>43</v>
      </c>
      <c r="B46" s="18">
        <v>7</v>
      </c>
      <c r="C46" s="18">
        <v>0</v>
      </c>
      <c r="D46" s="18">
        <v>3</v>
      </c>
      <c r="E46" s="18">
        <v>4</v>
      </c>
      <c r="F46" s="18">
        <v>4</v>
      </c>
      <c r="G46" s="18">
        <v>3</v>
      </c>
      <c r="H46" s="18">
        <v>2</v>
      </c>
      <c r="I46" s="18">
        <v>1</v>
      </c>
      <c r="J46" s="18">
        <v>0</v>
      </c>
      <c r="K46" s="18">
        <v>0</v>
      </c>
      <c r="L46" s="18">
        <v>0</v>
      </c>
      <c r="M46" s="18">
        <v>1</v>
      </c>
      <c r="N46" s="18">
        <v>0</v>
      </c>
      <c r="O46" s="18">
        <v>0</v>
      </c>
      <c r="P46" s="18">
        <v>0</v>
      </c>
      <c r="Q46" s="18">
        <v>25</v>
      </c>
    </row>
    <row r="47" spans="1:17">
      <c r="A47" s="30" t="s">
        <v>44</v>
      </c>
      <c r="B47" s="18">
        <v>114</v>
      </c>
      <c r="C47" s="18">
        <v>12</v>
      </c>
      <c r="D47" s="18">
        <v>9</v>
      </c>
      <c r="E47" s="18">
        <v>7</v>
      </c>
      <c r="F47" s="18">
        <v>29</v>
      </c>
      <c r="G47" s="18">
        <v>13</v>
      </c>
      <c r="H47" s="18">
        <v>8</v>
      </c>
      <c r="I47" s="18">
        <v>6</v>
      </c>
      <c r="J47" s="18">
        <v>2</v>
      </c>
      <c r="K47" s="18">
        <v>12</v>
      </c>
      <c r="L47" s="18">
        <v>3</v>
      </c>
      <c r="M47" s="18">
        <v>6</v>
      </c>
      <c r="N47" s="18">
        <v>1</v>
      </c>
      <c r="O47" s="18">
        <v>1</v>
      </c>
      <c r="P47" s="18">
        <v>1</v>
      </c>
      <c r="Q47" s="18">
        <v>224</v>
      </c>
    </row>
    <row r="48" spans="1:17">
      <c r="A48" s="30" t="s">
        <v>45</v>
      </c>
      <c r="B48" s="18">
        <v>38</v>
      </c>
      <c r="C48" s="18">
        <v>2</v>
      </c>
      <c r="D48" s="18">
        <v>2</v>
      </c>
      <c r="E48" s="18">
        <v>8</v>
      </c>
      <c r="F48" s="18">
        <v>24</v>
      </c>
      <c r="G48" s="18">
        <v>20</v>
      </c>
      <c r="H48" s="18">
        <v>0</v>
      </c>
      <c r="I48" s="18">
        <v>3</v>
      </c>
      <c r="J48" s="18">
        <v>0</v>
      </c>
      <c r="K48" s="18">
        <v>2</v>
      </c>
      <c r="L48" s="18">
        <v>4</v>
      </c>
      <c r="M48" s="18">
        <v>1</v>
      </c>
      <c r="N48" s="18">
        <v>0</v>
      </c>
      <c r="O48" s="18">
        <v>1</v>
      </c>
      <c r="P48" s="18">
        <v>0</v>
      </c>
      <c r="Q48" s="18">
        <v>105</v>
      </c>
    </row>
    <row r="49" spans="1:17">
      <c r="A49" s="30" t="s">
        <v>46</v>
      </c>
      <c r="B49" s="18">
        <v>4</v>
      </c>
      <c r="C49" s="18">
        <v>0</v>
      </c>
      <c r="D49" s="18">
        <v>0</v>
      </c>
      <c r="E49" s="18">
        <v>1</v>
      </c>
      <c r="F49" s="18">
        <v>1</v>
      </c>
      <c r="G49" s="18">
        <v>1</v>
      </c>
      <c r="H49" s="18">
        <v>2</v>
      </c>
      <c r="I49" s="18">
        <v>0</v>
      </c>
      <c r="J49" s="18">
        <v>0</v>
      </c>
      <c r="K49" s="18">
        <v>0</v>
      </c>
      <c r="L49" s="18">
        <v>0</v>
      </c>
      <c r="M49" s="18">
        <v>0</v>
      </c>
      <c r="N49" s="18">
        <v>0</v>
      </c>
      <c r="O49" s="18">
        <v>0</v>
      </c>
      <c r="P49" s="18">
        <v>0</v>
      </c>
      <c r="Q49" s="18">
        <v>9</v>
      </c>
    </row>
    <row r="50" spans="1:17">
      <c r="A50" s="30" t="s">
        <v>47</v>
      </c>
      <c r="B50" s="18">
        <v>7</v>
      </c>
      <c r="C50" s="18">
        <v>4</v>
      </c>
      <c r="D50" s="18">
        <v>0</v>
      </c>
      <c r="E50" s="18">
        <v>6</v>
      </c>
      <c r="F50" s="18">
        <v>13</v>
      </c>
      <c r="G50" s="18">
        <v>3</v>
      </c>
      <c r="H50" s="18">
        <v>1</v>
      </c>
      <c r="I50" s="18">
        <v>1</v>
      </c>
      <c r="J50" s="18">
        <v>0</v>
      </c>
      <c r="K50" s="18">
        <v>0</v>
      </c>
      <c r="L50" s="18">
        <v>0</v>
      </c>
      <c r="M50" s="18">
        <v>0</v>
      </c>
      <c r="N50" s="18">
        <v>0</v>
      </c>
      <c r="O50" s="18">
        <v>0</v>
      </c>
      <c r="P50" s="18">
        <v>0</v>
      </c>
      <c r="Q50" s="18">
        <v>35</v>
      </c>
    </row>
    <row r="51" spans="1:17">
      <c r="A51" s="30" t="s">
        <v>48</v>
      </c>
      <c r="B51" s="18">
        <v>14</v>
      </c>
      <c r="C51" s="18">
        <v>2</v>
      </c>
      <c r="D51" s="18">
        <v>0</v>
      </c>
      <c r="E51" s="18">
        <v>1</v>
      </c>
      <c r="F51" s="18">
        <v>5</v>
      </c>
      <c r="G51" s="18">
        <v>2</v>
      </c>
      <c r="H51" s="18">
        <v>0</v>
      </c>
      <c r="I51" s="18">
        <v>3</v>
      </c>
      <c r="J51" s="18">
        <v>0</v>
      </c>
      <c r="K51" s="18">
        <v>8</v>
      </c>
      <c r="L51" s="18">
        <v>0</v>
      </c>
      <c r="M51" s="18">
        <v>5</v>
      </c>
      <c r="N51" s="18">
        <v>0</v>
      </c>
      <c r="O51" s="18">
        <v>0</v>
      </c>
      <c r="P51" s="18">
        <v>1</v>
      </c>
      <c r="Q51" s="18">
        <v>41</v>
      </c>
    </row>
    <row r="52" spans="1:17">
      <c r="A52" s="30" t="s">
        <v>49</v>
      </c>
      <c r="B52" s="18">
        <v>24</v>
      </c>
      <c r="C52" s="18">
        <v>3</v>
      </c>
      <c r="D52" s="18">
        <v>5</v>
      </c>
      <c r="E52" s="18">
        <v>2</v>
      </c>
      <c r="F52" s="18">
        <v>8</v>
      </c>
      <c r="G52" s="18">
        <v>6</v>
      </c>
      <c r="H52" s="18">
        <v>1</v>
      </c>
      <c r="I52" s="18">
        <v>1</v>
      </c>
      <c r="J52" s="18">
        <v>0</v>
      </c>
      <c r="K52" s="18">
        <v>1</v>
      </c>
      <c r="L52" s="18">
        <v>0</v>
      </c>
      <c r="M52" s="18">
        <v>1</v>
      </c>
      <c r="N52" s="18">
        <v>0</v>
      </c>
      <c r="O52" s="18">
        <v>0</v>
      </c>
      <c r="P52" s="18">
        <v>0</v>
      </c>
      <c r="Q52" s="18">
        <v>52</v>
      </c>
    </row>
    <row r="53" spans="1:17">
      <c r="A53" s="30" t="s">
        <v>50</v>
      </c>
      <c r="B53" s="18">
        <v>5</v>
      </c>
      <c r="C53" s="18">
        <v>1</v>
      </c>
      <c r="D53" s="18">
        <v>1</v>
      </c>
      <c r="E53" s="18">
        <v>1</v>
      </c>
      <c r="F53" s="18">
        <v>4</v>
      </c>
      <c r="G53" s="18">
        <v>1</v>
      </c>
      <c r="H53" s="18">
        <v>0</v>
      </c>
      <c r="I53" s="18">
        <v>1</v>
      </c>
      <c r="J53" s="18">
        <v>0</v>
      </c>
      <c r="K53" s="18">
        <v>0</v>
      </c>
      <c r="L53" s="18">
        <v>0</v>
      </c>
      <c r="M53" s="18">
        <v>0</v>
      </c>
      <c r="N53" s="18">
        <v>0</v>
      </c>
      <c r="O53" s="18">
        <v>0</v>
      </c>
      <c r="P53" s="18">
        <v>0</v>
      </c>
      <c r="Q53" s="18">
        <v>14</v>
      </c>
    </row>
    <row r="54" spans="1:17">
      <c r="A54" s="30" t="s">
        <v>51</v>
      </c>
      <c r="B54" s="18">
        <v>47</v>
      </c>
      <c r="C54" s="18">
        <v>8</v>
      </c>
      <c r="D54" s="18">
        <v>5</v>
      </c>
      <c r="E54" s="18">
        <v>41</v>
      </c>
      <c r="F54" s="18">
        <v>44</v>
      </c>
      <c r="G54" s="18">
        <v>16</v>
      </c>
      <c r="H54" s="18">
        <v>3</v>
      </c>
      <c r="I54" s="18">
        <v>4</v>
      </c>
      <c r="J54" s="18">
        <v>1</v>
      </c>
      <c r="K54" s="18">
        <v>24</v>
      </c>
      <c r="L54" s="18">
        <v>2</v>
      </c>
      <c r="M54" s="18">
        <v>4</v>
      </c>
      <c r="N54" s="18">
        <v>0</v>
      </c>
      <c r="O54" s="18">
        <v>2</v>
      </c>
      <c r="P54" s="18">
        <v>0</v>
      </c>
      <c r="Q54" s="18">
        <v>201</v>
      </c>
    </row>
    <row r="55" spans="1:17">
      <c r="A55" s="30" t="s">
        <v>52</v>
      </c>
      <c r="B55" s="18">
        <v>11</v>
      </c>
      <c r="C55" s="18">
        <v>0</v>
      </c>
      <c r="D55" s="18">
        <v>0</v>
      </c>
      <c r="E55" s="18">
        <v>3</v>
      </c>
      <c r="F55" s="18">
        <v>3</v>
      </c>
      <c r="G55" s="18">
        <v>6</v>
      </c>
      <c r="H55" s="18">
        <v>1</v>
      </c>
      <c r="I55" s="18">
        <v>1</v>
      </c>
      <c r="J55" s="18">
        <v>0</v>
      </c>
      <c r="K55" s="18">
        <v>0</v>
      </c>
      <c r="L55" s="18">
        <v>0</v>
      </c>
      <c r="M55" s="18">
        <v>0</v>
      </c>
      <c r="N55" s="18">
        <v>0</v>
      </c>
      <c r="O55" s="18">
        <v>0</v>
      </c>
      <c r="P55" s="18">
        <v>0</v>
      </c>
      <c r="Q55" s="18">
        <v>25</v>
      </c>
    </row>
    <row r="56" spans="1:17">
      <c r="A56" s="30" t="s">
        <v>53</v>
      </c>
      <c r="B56" s="18">
        <v>81</v>
      </c>
      <c r="C56" s="18">
        <v>9</v>
      </c>
      <c r="D56" s="18">
        <v>8</v>
      </c>
      <c r="E56" s="18">
        <v>13</v>
      </c>
      <c r="F56" s="18">
        <v>19</v>
      </c>
      <c r="G56" s="18">
        <v>23</v>
      </c>
      <c r="H56" s="18">
        <v>3</v>
      </c>
      <c r="I56" s="18">
        <v>4</v>
      </c>
      <c r="J56" s="18">
        <v>0</v>
      </c>
      <c r="K56" s="18">
        <v>10</v>
      </c>
      <c r="L56" s="18">
        <v>3</v>
      </c>
      <c r="M56" s="18">
        <v>3</v>
      </c>
      <c r="N56" s="18">
        <v>0</v>
      </c>
      <c r="O56" s="18">
        <v>0</v>
      </c>
      <c r="P56" s="18">
        <v>0</v>
      </c>
      <c r="Q56" s="18">
        <v>176</v>
      </c>
    </row>
    <row r="57" spans="1:17">
      <c r="A57" s="30" t="s">
        <v>54</v>
      </c>
      <c r="B57" s="18">
        <v>6</v>
      </c>
      <c r="C57" s="18">
        <v>1</v>
      </c>
      <c r="D57" s="18">
        <v>0</v>
      </c>
      <c r="E57" s="18">
        <v>0</v>
      </c>
      <c r="F57" s="18">
        <v>3</v>
      </c>
      <c r="G57" s="18">
        <v>7</v>
      </c>
      <c r="H57" s="18">
        <v>0</v>
      </c>
      <c r="I57" s="18">
        <v>1</v>
      </c>
      <c r="J57" s="18">
        <v>0</v>
      </c>
      <c r="K57" s="18">
        <v>0</v>
      </c>
      <c r="L57" s="18">
        <v>0</v>
      </c>
      <c r="M57" s="18">
        <v>0</v>
      </c>
      <c r="N57" s="18">
        <v>0</v>
      </c>
      <c r="O57" s="18">
        <v>0</v>
      </c>
      <c r="P57" s="18">
        <v>0</v>
      </c>
      <c r="Q57" s="18">
        <v>18</v>
      </c>
    </row>
    <row r="58" spans="1:17">
      <c r="A58" s="30" t="s">
        <v>55</v>
      </c>
      <c r="B58" s="18">
        <v>43</v>
      </c>
      <c r="C58" s="18">
        <v>3</v>
      </c>
      <c r="D58" s="18">
        <v>1</v>
      </c>
      <c r="E58" s="18">
        <v>3</v>
      </c>
      <c r="F58" s="18">
        <v>21</v>
      </c>
      <c r="G58" s="18">
        <v>8</v>
      </c>
      <c r="H58" s="18">
        <v>1</v>
      </c>
      <c r="I58" s="18">
        <v>4</v>
      </c>
      <c r="J58" s="18">
        <v>0</v>
      </c>
      <c r="K58" s="18">
        <v>2</v>
      </c>
      <c r="L58" s="18">
        <v>2</v>
      </c>
      <c r="M58" s="18">
        <v>8</v>
      </c>
      <c r="N58" s="18">
        <v>0</v>
      </c>
      <c r="O58" s="18">
        <v>0</v>
      </c>
      <c r="P58" s="18">
        <v>0</v>
      </c>
      <c r="Q58" s="18">
        <v>96</v>
      </c>
    </row>
    <row r="59" spans="1:17">
      <c r="A59" s="30" t="s">
        <v>56</v>
      </c>
      <c r="B59" s="18">
        <v>35</v>
      </c>
      <c r="C59" s="18">
        <v>2</v>
      </c>
      <c r="D59" s="18">
        <v>2</v>
      </c>
      <c r="E59" s="18">
        <v>9</v>
      </c>
      <c r="F59" s="18">
        <v>17</v>
      </c>
      <c r="G59" s="18">
        <v>13</v>
      </c>
      <c r="H59" s="18">
        <v>4</v>
      </c>
      <c r="I59" s="18">
        <v>1</v>
      </c>
      <c r="J59" s="18">
        <v>0</v>
      </c>
      <c r="K59" s="18">
        <v>9</v>
      </c>
      <c r="L59" s="18">
        <v>0</v>
      </c>
      <c r="M59" s="18">
        <v>0</v>
      </c>
      <c r="N59" s="18">
        <v>0</v>
      </c>
      <c r="O59" s="18">
        <v>1</v>
      </c>
      <c r="P59" s="18">
        <v>0</v>
      </c>
      <c r="Q59" s="18">
        <v>93</v>
      </c>
    </row>
    <row r="60" spans="1:17">
      <c r="A60" s="30" t="s">
        <v>57</v>
      </c>
      <c r="B60" s="18">
        <v>5</v>
      </c>
      <c r="C60" s="18">
        <v>2</v>
      </c>
      <c r="D60" s="18">
        <v>1</v>
      </c>
      <c r="E60" s="18">
        <v>1</v>
      </c>
      <c r="F60" s="18">
        <v>2</v>
      </c>
      <c r="G60" s="18">
        <v>3</v>
      </c>
      <c r="H60" s="18">
        <v>2</v>
      </c>
      <c r="I60" s="18">
        <v>0</v>
      </c>
      <c r="J60" s="18">
        <v>0</v>
      </c>
      <c r="K60" s="18">
        <v>1</v>
      </c>
      <c r="L60" s="18">
        <v>0</v>
      </c>
      <c r="M60" s="18">
        <v>1</v>
      </c>
      <c r="N60" s="18">
        <v>0</v>
      </c>
      <c r="O60" s="18">
        <v>0</v>
      </c>
      <c r="P60" s="18">
        <v>0</v>
      </c>
      <c r="Q60" s="18">
        <v>18</v>
      </c>
    </row>
    <row r="61" spans="1:17">
      <c r="A61" s="30" t="s">
        <v>58</v>
      </c>
      <c r="B61" s="18">
        <v>39</v>
      </c>
      <c r="C61" s="18">
        <v>1</v>
      </c>
      <c r="D61" s="18">
        <v>2</v>
      </c>
      <c r="E61" s="18">
        <v>6</v>
      </c>
      <c r="F61" s="18">
        <v>12</v>
      </c>
      <c r="G61" s="18">
        <v>6</v>
      </c>
      <c r="H61" s="18">
        <v>4</v>
      </c>
      <c r="I61" s="18">
        <v>0</v>
      </c>
      <c r="J61" s="18">
        <v>1</v>
      </c>
      <c r="K61" s="18">
        <v>0</v>
      </c>
      <c r="L61" s="18">
        <v>1</v>
      </c>
      <c r="M61" s="18">
        <v>0</v>
      </c>
      <c r="N61" s="18">
        <v>0</v>
      </c>
      <c r="O61" s="18">
        <v>0</v>
      </c>
      <c r="P61" s="18">
        <v>0</v>
      </c>
      <c r="Q61" s="18">
        <v>72</v>
      </c>
    </row>
    <row r="62" spans="1:17">
      <c r="A62" s="30" t="s">
        <v>59</v>
      </c>
      <c r="B62" s="18">
        <v>58</v>
      </c>
      <c r="C62" s="18">
        <v>4</v>
      </c>
      <c r="D62" s="18">
        <v>3</v>
      </c>
      <c r="E62" s="18">
        <v>8</v>
      </c>
      <c r="F62" s="18">
        <v>28</v>
      </c>
      <c r="G62" s="18">
        <v>12</v>
      </c>
      <c r="H62" s="18">
        <v>0</v>
      </c>
      <c r="I62" s="18">
        <v>1</v>
      </c>
      <c r="J62" s="18">
        <v>0</v>
      </c>
      <c r="K62" s="18">
        <v>1</v>
      </c>
      <c r="L62" s="18">
        <v>0</v>
      </c>
      <c r="M62" s="18">
        <v>8</v>
      </c>
      <c r="N62" s="18">
        <v>0</v>
      </c>
      <c r="O62" s="18">
        <v>0</v>
      </c>
      <c r="P62" s="18">
        <v>0</v>
      </c>
      <c r="Q62" s="18">
        <v>123</v>
      </c>
    </row>
    <row r="63" spans="1:17">
      <c r="A63" s="30" t="s">
        <v>60</v>
      </c>
      <c r="B63" s="18">
        <v>9</v>
      </c>
      <c r="C63" s="18">
        <v>3</v>
      </c>
      <c r="D63" s="18">
        <v>0</v>
      </c>
      <c r="E63" s="18">
        <v>0</v>
      </c>
      <c r="F63" s="18">
        <v>1</v>
      </c>
      <c r="G63" s="18">
        <v>4</v>
      </c>
      <c r="H63" s="18">
        <v>3</v>
      </c>
      <c r="I63" s="18">
        <v>0</v>
      </c>
      <c r="J63" s="18">
        <v>0</v>
      </c>
      <c r="K63" s="18">
        <v>0</v>
      </c>
      <c r="L63" s="18">
        <v>0</v>
      </c>
      <c r="M63" s="18">
        <v>0</v>
      </c>
      <c r="N63" s="18">
        <v>0</v>
      </c>
      <c r="O63" s="18">
        <v>0</v>
      </c>
      <c r="P63" s="18">
        <v>0</v>
      </c>
      <c r="Q63" s="18">
        <v>20</v>
      </c>
    </row>
    <row r="64" spans="1:17">
      <c r="A64" s="30" t="s">
        <v>61</v>
      </c>
      <c r="B64" s="18">
        <v>8</v>
      </c>
      <c r="C64" s="18">
        <v>2</v>
      </c>
      <c r="D64" s="18">
        <v>1</v>
      </c>
      <c r="E64" s="18">
        <v>3</v>
      </c>
      <c r="F64" s="18">
        <v>8</v>
      </c>
      <c r="G64" s="18">
        <v>5</v>
      </c>
      <c r="H64" s="18">
        <v>1</v>
      </c>
      <c r="I64" s="18">
        <v>1</v>
      </c>
      <c r="J64" s="18">
        <v>0</v>
      </c>
      <c r="K64" s="18">
        <v>1</v>
      </c>
      <c r="L64" s="18">
        <v>0</v>
      </c>
      <c r="M64" s="18">
        <v>0</v>
      </c>
      <c r="N64" s="18">
        <v>0</v>
      </c>
      <c r="O64" s="18">
        <v>0</v>
      </c>
      <c r="P64" s="18">
        <v>0</v>
      </c>
      <c r="Q64" s="18">
        <v>30</v>
      </c>
    </row>
    <row r="65" spans="1:17">
      <c r="A65" s="30" t="s">
        <v>62</v>
      </c>
      <c r="B65" s="18">
        <v>8</v>
      </c>
      <c r="C65" s="18">
        <v>1</v>
      </c>
      <c r="D65" s="18">
        <v>0</v>
      </c>
      <c r="E65" s="18">
        <v>2</v>
      </c>
      <c r="F65" s="18">
        <v>5</v>
      </c>
      <c r="G65" s="18">
        <v>6</v>
      </c>
      <c r="H65" s="18">
        <v>0</v>
      </c>
      <c r="I65" s="18">
        <v>0</v>
      </c>
      <c r="J65" s="18">
        <v>0</v>
      </c>
      <c r="K65" s="18">
        <v>0</v>
      </c>
      <c r="L65" s="18">
        <v>4</v>
      </c>
      <c r="M65" s="18">
        <v>2</v>
      </c>
      <c r="N65" s="18">
        <v>0</v>
      </c>
      <c r="O65" s="18">
        <v>0</v>
      </c>
      <c r="P65" s="18">
        <v>0</v>
      </c>
      <c r="Q65" s="18">
        <v>28</v>
      </c>
    </row>
    <row r="66" spans="1:17">
      <c r="A66" s="30" t="s">
        <v>63</v>
      </c>
      <c r="B66" s="18">
        <v>7</v>
      </c>
      <c r="C66" s="18">
        <v>0</v>
      </c>
      <c r="D66" s="18">
        <v>1</v>
      </c>
      <c r="E66" s="18">
        <v>1</v>
      </c>
      <c r="F66" s="18">
        <v>4</v>
      </c>
      <c r="G66" s="18">
        <v>1</v>
      </c>
      <c r="H66" s="18">
        <v>1</v>
      </c>
      <c r="I66" s="18">
        <v>0</v>
      </c>
      <c r="J66" s="18">
        <v>0</v>
      </c>
      <c r="K66" s="18">
        <v>3</v>
      </c>
      <c r="L66" s="18">
        <v>0</v>
      </c>
      <c r="M66" s="18">
        <v>0</v>
      </c>
      <c r="N66" s="18">
        <v>0</v>
      </c>
      <c r="O66" s="18">
        <v>0</v>
      </c>
      <c r="P66" s="18">
        <v>0</v>
      </c>
      <c r="Q66" s="18">
        <v>18</v>
      </c>
    </row>
    <row r="67" spans="1:17">
      <c r="A67" s="30" t="s">
        <v>64</v>
      </c>
      <c r="B67" s="18">
        <v>63</v>
      </c>
      <c r="C67" s="18">
        <v>4</v>
      </c>
      <c r="D67" s="18">
        <v>4</v>
      </c>
      <c r="E67" s="18">
        <v>4</v>
      </c>
      <c r="F67" s="18">
        <v>16</v>
      </c>
      <c r="G67" s="18">
        <v>14</v>
      </c>
      <c r="H67" s="18">
        <v>1</v>
      </c>
      <c r="I67" s="18">
        <v>4</v>
      </c>
      <c r="J67" s="18">
        <v>1</v>
      </c>
      <c r="K67" s="18">
        <v>5</v>
      </c>
      <c r="L67" s="18">
        <v>0</v>
      </c>
      <c r="M67" s="18">
        <v>1</v>
      </c>
      <c r="N67" s="18">
        <v>0</v>
      </c>
      <c r="O67" s="18">
        <v>0</v>
      </c>
      <c r="P67" s="18">
        <v>0</v>
      </c>
      <c r="Q67" s="18">
        <v>117</v>
      </c>
    </row>
    <row r="68" spans="1:17">
      <c r="A68" s="30" t="s">
        <v>65</v>
      </c>
      <c r="B68" s="18">
        <v>8</v>
      </c>
      <c r="C68" s="18">
        <v>0</v>
      </c>
      <c r="D68" s="18">
        <v>2</v>
      </c>
      <c r="E68" s="18">
        <v>2</v>
      </c>
      <c r="F68" s="18">
        <v>2</v>
      </c>
      <c r="G68" s="18">
        <v>2</v>
      </c>
      <c r="H68" s="18">
        <v>0</v>
      </c>
      <c r="I68" s="18">
        <v>1</v>
      </c>
      <c r="J68" s="18">
        <v>0</v>
      </c>
      <c r="K68" s="18">
        <v>3</v>
      </c>
      <c r="L68" s="18">
        <v>0</v>
      </c>
      <c r="M68" s="18">
        <v>2</v>
      </c>
      <c r="N68" s="18">
        <v>0</v>
      </c>
      <c r="O68" s="18">
        <v>0</v>
      </c>
      <c r="P68" s="18">
        <v>0</v>
      </c>
      <c r="Q68" s="18">
        <v>22</v>
      </c>
    </row>
    <row r="69" spans="1:17">
      <c r="A69" s="30" t="s">
        <v>66</v>
      </c>
      <c r="B69" s="18">
        <v>59</v>
      </c>
      <c r="C69" s="18">
        <v>2</v>
      </c>
      <c r="D69" s="18">
        <v>3</v>
      </c>
      <c r="E69" s="18">
        <v>18</v>
      </c>
      <c r="F69" s="18">
        <v>34</v>
      </c>
      <c r="G69" s="18">
        <v>13</v>
      </c>
      <c r="H69" s="18">
        <v>6</v>
      </c>
      <c r="I69" s="18">
        <v>1</v>
      </c>
      <c r="J69" s="18">
        <v>0</v>
      </c>
      <c r="K69" s="18">
        <v>3</v>
      </c>
      <c r="L69" s="18">
        <v>2</v>
      </c>
      <c r="M69" s="18">
        <v>2</v>
      </c>
      <c r="N69" s="18">
        <v>0</v>
      </c>
      <c r="O69" s="18">
        <v>0</v>
      </c>
      <c r="P69" s="18">
        <v>0</v>
      </c>
      <c r="Q69" s="18">
        <v>143</v>
      </c>
    </row>
    <row r="70" spans="1:17">
      <c r="A70" s="30" t="s">
        <v>67</v>
      </c>
      <c r="B70" s="18">
        <v>112</v>
      </c>
      <c r="C70" s="18">
        <v>1</v>
      </c>
      <c r="D70" s="18">
        <v>7</v>
      </c>
      <c r="E70" s="18">
        <v>56</v>
      </c>
      <c r="F70" s="18">
        <v>61</v>
      </c>
      <c r="G70" s="18">
        <v>62</v>
      </c>
      <c r="H70" s="18">
        <v>5</v>
      </c>
      <c r="I70" s="18">
        <v>3</v>
      </c>
      <c r="J70" s="18">
        <v>0</v>
      </c>
      <c r="K70" s="18">
        <v>14</v>
      </c>
      <c r="L70" s="18">
        <v>1</v>
      </c>
      <c r="M70" s="18">
        <v>0</v>
      </c>
      <c r="N70" s="18">
        <v>0</v>
      </c>
      <c r="O70" s="18">
        <v>0</v>
      </c>
      <c r="P70" s="18">
        <v>0</v>
      </c>
      <c r="Q70" s="18">
        <v>322</v>
      </c>
    </row>
    <row r="71" spans="1:17">
      <c r="A71" s="30" t="s">
        <v>68</v>
      </c>
      <c r="B71" s="18">
        <v>24</v>
      </c>
      <c r="C71" s="18">
        <v>2</v>
      </c>
      <c r="D71" s="18">
        <v>0</v>
      </c>
      <c r="E71" s="18">
        <v>3</v>
      </c>
      <c r="F71" s="18">
        <v>2</v>
      </c>
      <c r="G71" s="18">
        <v>5</v>
      </c>
      <c r="H71" s="18">
        <v>4</v>
      </c>
      <c r="I71" s="18">
        <v>1</v>
      </c>
      <c r="J71" s="18">
        <v>0</v>
      </c>
      <c r="K71" s="18">
        <v>4</v>
      </c>
      <c r="L71" s="18">
        <v>2</v>
      </c>
      <c r="M71" s="18">
        <v>6</v>
      </c>
      <c r="N71" s="18">
        <v>0</v>
      </c>
      <c r="O71" s="18">
        <v>0</v>
      </c>
      <c r="P71" s="18">
        <v>0</v>
      </c>
      <c r="Q71" s="18">
        <v>53</v>
      </c>
    </row>
    <row r="72" spans="1:17">
      <c r="A72" s="30" t="s">
        <v>69</v>
      </c>
      <c r="B72" s="18">
        <v>5</v>
      </c>
      <c r="C72" s="18">
        <v>2</v>
      </c>
      <c r="D72" s="18">
        <v>0</v>
      </c>
      <c r="E72" s="18">
        <v>1</v>
      </c>
      <c r="F72" s="18">
        <v>1</v>
      </c>
      <c r="G72" s="18">
        <v>0</v>
      </c>
      <c r="H72" s="18">
        <v>1</v>
      </c>
      <c r="I72" s="18">
        <v>0</v>
      </c>
      <c r="J72" s="18">
        <v>0</v>
      </c>
      <c r="K72" s="18">
        <v>1</v>
      </c>
      <c r="L72" s="18">
        <v>0</v>
      </c>
      <c r="M72" s="18">
        <v>0</v>
      </c>
      <c r="N72" s="18">
        <v>0</v>
      </c>
      <c r="O72" s="18">
        <v>0</v>
      </c>
      <c r="P72" s="18">
        <v>0</v>
      </c>
      <c r="Q72" s="18">
        <v>11</v>
      </c>
    </row>
    <row r="73" spans="1:17">
      <c r="A73" s="30" t="s">
        <v>70</v>
      </c>
      <c r="B73" s="18">
        <v>82</v>
      </c>
      <c r="C73" s="18">
        <v>3</v>
      </c>
      <c r="D73" s="18">
        <v>8</v>
      </c>
      <c r="E73" s="18">
        <v>15</v>
      </c>
      <c r="F73" s="18">
        <v>27</v>
      </c>
      <c r="G73" s="18">
        <v>19</v>
      </c>
      <c r="H73" s="18">
        <v>5</v>
      </c>
      <c r="I73" s="18">
        <v>3</v>
      </c>
      <c r="J73" s="18">
        <v>0</v>
      </c>
      <c r="K73" s="18">
        <v>16</v>
      </c>
      <c r="L73" s="18">
        <v>0</v>
      </c>
      <c r="M73" s="18">
        <v>9</v>
      </c>
      <c r="N73" s="18">
        <v>0</v>
      </c>
      <c r="O73" s="18">
        <v>0</v>
      </c>
      <c r="P73" s="18">
        <v>0</v>
      </c>
      <c r="Q73" s="18">
        <v>187</v>
      </c>
    </row>
    <row r="74" spans="1:17">
      <c r="A74" s="30" t="s">
        <v>71</v>
      </c>
      <c r="B74" s="18">
        <v>26</v>
      </c>
      <c r="C74" s="18">
        <v>1</v>
      </c>
      <c r="D74" s="18">
        <v>1</v>
      </c>
      <c r="E74" s="18">
        <v>14</v>
      </c>
      <c r="F74" s="18">
        <v>20</v>
      </c>
      <c r="G74" s="18">
        <v>29</v>
      </c>
      <c r="H74" s="18">
        <v>5</v>
      </c>
      <c r="I74" s="18">
        <v>2</v>
      </c>
      <c r="J74" s="18">
        <v>0</v>
      </c>
      <c r="K74" s="18">
        <v>7</v>
      </c>
      <c r="L74" s="18">
        <v>0</v>
      </c>
      <c r="M74" s="18">
        <v>4</v>
      </c>
      <c r="N74" s="18">
        <v>0</v>
      </c>
      <c r="O74" s="18">
        <v>1</v>
      </c>
      <c r="P74" s="18">
        <v>0</v>
      </c>
      <c r="Q74" s="18">
        <v>110</v>
      </c>
    </row>
  </sheetData>
  <mergeCells count="1">
    <mergeCell ref="S3:Z27"/>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Dashboard</vt:lpstr>
      <vt:lpstr>17-18 Indicator Data</vt:lpstr>
      <vt:lpstr>17-18 Exit Reason Data</vt:lpstr>
      <vt:lpstr>counties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Matthew G</dc:creator>
  <cp:lastModifiedBy>Rundle, Matthew G</cp:lastModifiedBy>
  <dcterms:created xsi:type="dcterms:W3CDTF">2020-11-18T14:51:47Z</dcterms:created>
  <dcterms:modified xsi:type="dcterms:W3CDTF">2020-11-24T17:48:24Z</dcterms:modified>
</cp:coreProperties>
</file>