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autoCompressPictures="0"/>
  <mc:AlternateContent xmlns:mc="http://schemas.openxmlformats.org/markup-compatibility/2006">
    <mc:Choice Requires="x15">
      <x15ac:absPath xmlns:x15ac="http://schemas.microsoft.com/office/spreadsheetml/2010/11/ac" url="L:\DigitalComms\Team\Ward\Publish\"/>
    </mc:Choice>
  </mc:AlternateContent>
  <xr:revisionPtr revIDLastSave="0" documentId="8_{FBA71E12-8E7F-43A4-B214-AAFD98097340}" xr6:coauthVersionLast="47" xr6:coauthVersionMax="47" xr10:uidLastSave="{00000000-0000-0000-0000-000000000000}"/>
  <bookViews>
    <workbookView xWindow="-108" yWindow="-108" windowWidth="23256" windowHeight="12576" xr2:uid="{0D94D0CE-7647-4B3A-AA6B-1566AB3CA27F}"/>
  </bookViews>
  <sheets>
    <sheet name=" Instructions" sheetId="5" r:id="rId1"/>
    <sheet name="MCO ID &amp; Cross Checks" sheetId="10" r:id="rId2"/>
    <sheet name="Consol. Bal Sheet" sheetId="31" r:id="rId3"/>
    <sheet name="Consol. Rev &amp; Exp" sheetId="32" r:id="rId4"/>
    <sheet name="Balance Sheet" sheetId="2" r:id="rId5"/>
    <sheet name="Rev &amp; Exp All Mult Prog" sheetId="34" r:id="rId6"/>
    <sheet name="Rev &amp; Exp All" sheetId="1" r:id="rId7"/>
    <sheet name="Cash Flow" sheetId="4" r:id="rId8"/>
    <sheet name="Notes" sheetId="3" r:id="rId9"/>
    <sheet name="Sch. of Serv Pmts" sheetId="8" r:id="rId10"/>
    <sheet name=" Aging Schedules" sheetId="7" r:id="rId11"/>
    <sheet name="Encounter to Finan Rec- Prog 1" sheetId="40" r:id="rId12"/>
    <sheet name="Encounter to Finan Rec- Prog 2" sheetId="39" r:id="rId13"/>
    <sheet name="Encounter to Finan Rec- Prog 3" sheetId="41" r:id="rId14"/>
    <sheet name="Rev Exp Region GSR A" sheetId="13" r:id="rId15"/>
    <sheet name="Rev Exp Region B " sheetId="14" r:id="rId16"/>
    <sheet name="Rev Exp Region C  " sheetId="15" r:id="rId17"/>
    <sheet name="Rev Exp Region D" sheetId="16" r:id="rId18"/>
    <sheet name="Rev Exp Region E" sheetId="17" r:id="rId19"/>
    <sheet name="Rev Exp Region F" sheetId="18" r:id="rId20"/>
    <sheet name="Rev Exp Region G" sheetId="19" r:id="rId21"/>
    <sheet name="Rev Exp Region H" sheetId="20" r:id="rId22"/>
    <sheet name="Rev Exp Region I" sheetId="21" r:id="rId23"/>
    <sheet name="Rev Exp Region J" sheetId="22" r:id="rId24"/>
    <sheet name="Rev Exp Region K" sheetId="23" r:id="rId25"/>
    <sheet name="Rev Exp Region L" sheetId="35" r:id="rId26"/>
    <sheet name="Rev Exp Region M" sheetId="36" r:id="rId27"/>
    <sheet name="Rev Exp Region N" sheetId="37" r:id="rId28"/>
    <sheet name="Rev Exp Region O" sheetId="38" r:id="rId29"/>
    <sheet name="MLR" sheetId="12" r:id="rId30"/>
    <sheet name="MLR Instructions" sheetId="25" r:id="rId31"/>
    <sheet name="dropdown" sheetId="29" state="hidden" r:id="rId32"/>
    <sheet name="MLR Certification" sheetId="30" r:id="rId33"/>
    <sheet name="Crediblity Adjustment " sheetId="33" r:id="rId34"/>
    <sheet name="PY Closing Adj" sheetId="11" r:id="rId35"/>
  </sheets>
  <externalReferences>
    <externalReference r:id="rId36"/>
  </externalReferences>
  <definedNames>
    <definedName name="_xlnm._FilterDatabase" localSheetId="4" hidden="1">'Balance Sheet'!$K$5:$K$7</definedName>
    <definedName name="_xlnm._FilterDatabase" localSheetId="1" hidden="1">'MCO ID &amp; Cross Checks'!#REF!</definedName>
    <definedName name="Initial">dropdown!$A$3:$A$5</definedName>
    <definedName name="_xlnm.Print_Area" localSheetId="10">' Aging Schedules'!$A$1:$J$63</definedName>
    <definedName name="_xlnm.Print_Area" localSheetId="0">' Instructions'!$A$2:$M$41</definedName>
    <definedName name="_xlnm.Print_Area" localSheetId="4">'Balance Sheet'!$A$1:$E$118</definedName>
    <definedName name="_xlnm.Print_Area" localSheetId="3">'Consol. Rev &amp; Exp'!$A$1:$L$138</definedName>
    <definedName name="_xlnm.Print_Area" localSheetId="29">MLR!$A$3:$B$71</definedName>
    <definedName name="_xlnm.Print_Area" localSheetId="17">'Rev Exp Region D'!$A$1:$H$101</definedName>
    <definedName name="_xlnm.Print_Area" localSheetId="20">'Rev Exp Region G'!$A$1:$H$101</definedName>
    <definedName name="_xlnm.Print_Area" localSheetId="14">'Rev Exp Region GSR A'!$A$1:$H$101</definedName>
    <definedName name="_xlnm.Print_Area" localSheetId="23">'Rev Exp Region J'!$A$1:$H$101</definedName>
    <definedName name="_xlnm.Print_Titles" localSheetId="4">'Balance Sheet'!$1:$6</definedName>
    <definedName name="_xlnm.Print_Titles" localSheetId="2">'Consol. Bal Sheet'!$1:$6</definedName>
    <definedName name="_xlnm.Print_Titles" localSheetId="3">'Consol. Rev &amp; Exp'!$1:$8</definedName>
    <definedName name="_xlnm.Print_Titles" localSheetId="6">'Rev &amp; Exp All'!$1:$8</definedName>
    <definedName name="_xlnm.Print_Titles" localSheetId="5">'Rev &amp; Exp All Mult Prog'!$1:$8</definedName>
    <definedName name="_xlnm.Print_Titles" localSheetId="15">'Rev Exp Region B '!$1:$9</definedName>
    <definedName name="_xlnm.Print_Titles" localSheetId="16">'Rev Exp Region C  '!$1:$9</definedName>
    <definedName name="_xlnm.Print_Titles" localSheetId="17">'Rev Exp Region D'!$1:$9</definedName>
    <definedName name="_xlnm.Print_Titles" localSheetId="18">'Rev Exp Region E'!$1:$9</definedName>
    <definedName name="_xlnm.Print_Titles" localSheetId="19">'Rev Exp Region F'!$1:$9</definedName>
    <definedName name="_xlnm.Print_Titles" localSheetId="20">'Rev Exp Region G'!$1:$9</definedName>
    <definedName name="_xlnm.Print_Titles" localSheetId="14">'Rev Exp Region GSR A'!$1:$9</definedName>
    <definedName name="_xlnm.Print_Titles" localSheetId="21">'Rev Exp Region H'!$1:$9</definedName>
    <definedName name="_xlnm.Print_Titles" localSheetId="22">'Rev Exp Region I'!$1:$9</definedName>
    <definedName name="_xlnm.Print_Titles" localSheetId="23">'Rev Exp Region J'!$1:$9</definedName>
    <definedName name="_xlnm.Print_Titles" localSheetId="24">'Rev Exp Region K'!$1:$9</definedName>
    <definedName name="_xlnm.Print_Titles" localSheetId="25">'Rev Exp Region L'!$1:$9</definedName>
    <definedName name="_xlnm.Print_Titles" localSheetId="26">'Rev Exp Region M'!$1:$9</definedName>
    <definedName name="_xlnm.Print_Titles" localSheetId="27">'Rev Exp Region N'!$1:$9</definedName>
    <definedName name="_xlnm.Print_Titles" localSheetId="28">'Rev Exp Region O'!$1:$9</definedName>
    <definedName name="Submission">dropdown!$A$3:$A$5</definedName>
    <definedName name="Year" localSheetId="5">[1]dropdown!$A$7:$A$20</definedName>
    <definedName name="Year">dropdown!$A$7:$A$20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J27" i="7" l="1"/>
  <c r="I27" i="7"/>
  <c r="I25" i="7"/>
  <c r="I42" i="7" l="1"/>
  <c r="H45" i="7"/>
  <c r="F62" i="41"/>
  <c r="H14" i="40"/>
  <c r="H14" i="39"/>
  <c r="H14" i="41"/>
  <c r="U41" i="7"/>
  <c r="AD41" i="7"/>
  <c r="AM41" i="7"/>
  <c r="AV41" i="7"/>
  <c r="H41" i="7"/>
  <c r="F158" i="34"/>
  <c r="AQ86" i="34"/>
  <c r="AQ85" i="34"/>
  <c r="AQ84" i="34"/>
  <c r="AQ83" i="34"/>
  <c r="AQ82" i="34"/>
  <c r="AQ81" i="34"/>
  <c r="AQ80" i="34"/>
  <c r="AQ79" i="34"/>
  <c r="AQ78" i="34"/>
  <c r="AQ77" i="34"/>
  <c r="AQ75" i="34"/>
  <c r="AQ74" i="34"/>
  <c r="AQ73" i="34"/>
  <c r="AQ72" i="34"/>
  <c r="AQ71" i="34"/>
  <c r="AR70" i="34"/>
  <c r="AQ70" i="34"/>
  <c r="G53" i="3"/>
  <c r="G56" i="3"/>
  <c r="F63" i="41" l="1"/>
  <c r="S64" i="3"/>
  <c r="R64" i="3"/>
  <c r="Q64" i="3"/>
  <c r="T63" i="3"/>
  <c r="T62" i="3"/>
  <c r="T64" i="3" s="1"/>
  <c r="T61" i="3"/>
  <c r="T60" i="3"/>
  <c r="T56" i="3"/>
  <c r="T55" i="3"/>
  <c r="T54" i="3"/>
  <c r="T53" i="3"/>
  <c r="Q59" i="3"/>
  <c r="S59" i="3" s="1"/>
  <c r="Q52" i="3"/>
  <c r="R52" i="3" s="1"/>
  <c r="Q58" i="3"/>
  <c r="Q51" i="3"/>
  <c r="O30" i="3"/>
  <c r="Q30" i="3" s="1"/>
  <c r="P29" i="3"/>
  <c r="R31" i="3"/>
  <c r="Q13" i="3"/>
  <c r="R13" i="3" s="1"/>
  <c r="Q12" i="3"/>
  <c r="S19" i="3"/>
  <c r="R19" i="3"/>
  <c r="Q19" i="3"/>
  <c r="T18" i="3"/>
  <c r="T17" i="3"/>
  <c r="T16" i="3"/>
  <c r="T15" i="3"/>
  <c r="T14" i="3"/>
  <c r="G63" i="41"/>
  <c r="E6" i="41"/>
  <c r="E60" i="41"/>
  <c r="D60" i="41"/>
  <c r="G60" i="41" s="1"/>
  <c r="H60" i="41" s="1"/>
  <c r="J60" i="41" s="1"/>
  <c r="F59" i="41"/>
  <c r="B59" i="41"/>
  <c r="D59" i="41" s="1"/>
  <c r="D58" i="41"/>
  <c r="G58" i="41" s="1"/>
  <c r="H58" i="41" s="1"/>
  <c r="J58" i="41" s="1"/>
  <c r="G57" i="41"/>
  <c r="H57" i="41" s="1"/>
  <c r="J57" i="41" s="1"/>
  <c r="E57" i="41"/>
  <c r="D57" i="41"/>
  <c r="D56" i="41"/>
  <c r="G56" i="41" s="1"/>
  <c r="H56" i="41" s="1"/>
  <c r="J56" i="41" s="1"/>
  <c r="J55" i="41"/>
  <c r="H55" i="41"/>
  <c r="G55" i="41"/>
  <c r="E55" i="41"/>
  <c r="D55" i="41"/>
  <c r="E54" i="41"/>
  <c r="D54" i="41"/>
  <c r="G54" i="41" s="1"/>
  <c r="H54" i="41" s="1"/>
  <c r="J54" i="41" s="1"/>
  <c r="J53" i="41"/>
  <c r="H53" i="41"/>
  <c r="G53" i="41"/>
  <c r="E53" i="41"/>
  <c r="D53" i="41"/>
  <c r="H52" i="41"/>
  <c r="J52" i="41" s="1"/>
  <c r="G52" i="41"/>
  <c r="E52" i="41"/>
  <c r="D52" i="41"/>
  <c r="D51" i="41"/>
  <c r="E51" i="41" s="1"/>
  <c r="D50" i="41"/>
  <c r="G50" i="41" s="1"/>
  <c r="H50" i="41" s="1"/>
  <c r="J50" i="41" s="1"/>
  <c r="G49" i="41"/>
  <c r="H49" i="41" s="1"/>
  <c r="J49" i="41" s="1"/>
  <c r="D49" i="41"/>
  <c r="E49" i="41" s="1"/>
  <c r="D48" i="41"/>
  <c r="G48" i="41" s="1"/>
  <c r="H48" i="41" s="1"/>
  <c r="J48" i="41" s="1"/>
  <c r="G47" i="41"/>
  <c r="H47" i="41" s="1"/>
  <c r="J47" i="41" s="1"/>
  <c r="E47" i="41"/>
  <c r="D47" i="41"/>
  <c r="F45" i="41"/>
  <c r="D45" i="41"/>
  <c r="E45" i="41" s="1"/>
  <c r="B45" i="41"/>
  <c r="D44" i="41"/>
  <c r="E44" i="41" s="1"/>
  <c r="D43" i="41"/>
  <c r="G43" i="41" s="1"/>
  <c r="H43" i="41" s="1"/>
  <c r="J43" i="41" s="1"/>
  <c r="G42" i="41"/>
  <c r="H42" i="41" s="1"/>
  <c r="J42" i="41" s="1"/>
  <c r="D42" i="41"/>
  <c r="E42" i="41" s="1"/>
  <c r="D41" i="41"/>
  <c r="G41" i="41" s="1"/>
  <c r="H41" i="41" s="1"/>
  <c r="J41" i="41" s="1"/>
  <c r="G40" i="41"/>
  <c r="H40" i="41" s="1"/>
  <c r="J40" i="41" s="1"/>
  <c r="E40" i="41"/>
  <c r="D40" i="41"/>
  <c r="E39" i="41"/>
  <c r="D39" i="41"/>
  <c r="G39" i="41" s="1"/>
  <c r="H39" i="41" s="1"/>
  <c r="J39" i="41" s="1"/>
  <c r="E38" i="41"/>
  <c r="D38" i="41"/>
  <c r="G38" i="41" s="1"/>
  <c r="H38" i="41" s="1"/>
  <c r="J38" i="41" s="1"/>
  <c r="H37" i="41"/>
  <c r="J37" i="41" s="1"/>
  <c r="G37" i="41"/>
  <c r="E37" i="41"/>
  <c r="D37" i="41"/>
  <c r="D36" i="41"/>
  <c r="E36" i="41" s="1"/>
  <c r="A36" i="41"/>
  <c r="F32" i="41"/>
  <c r="D31" i="41"/>
  <c r="G31" i="41" s="1"/>
  <c r="H31" i="41" s="1"/>
  <c r="J31" i="41" s="1"/>
  <c r="G30" i="41"/>
  <c r="H30" i="41" s="1"/>
  <c r="J30" i="41" s="1"/>
  <c r="E30" i="41"/>
  <c r="D30" i="41"/>
  <c r="E29" i="41"/>
  <c r="D29" i="41"/>
  <c r="G29" i="41" s="1"/>
  <c r="H29" i="41" s="1"/>
  <c r="J29" i="41" s="1"/>
  <c r="E28" i="41"/>
  <c r="D28" i="41"/>
  <c r="G28" i="41" s="1"/>
  <c r="H28" i="41" s="1"/>
  <c r="J28" i="41" s="1"/>
  <c r="H27" i="41"/>
  <c r="J27" i="41" s="1"/>
  <c r="G27" i="41"/>
  <c r="E27" i="41"/>
  <c r="D27" i="41"/>
  <c r="D26" i="41"/>
  <c r="E26" i="41" s="1"/>
  <c r="D25" i="41"/>
  <c r="G25" i="41" s="1"/>
  <c r="H25" i="41" s="1"/>
  <c r="J25" i="41" s="1"/>
  <c r="G24" i="41"/>
  <c r="H24" i="41" s="1"/>
  <c r="J24" i="41" s="1"/>
  <c r="D24" i="41"/>
  <c r="E24" i="41" s="1"/>
  <c r="D23" i="41"/>
  <c r="G23" i="41" s="1"/>
  <c r="H23" i="41" s="1"/>
  <c r="J23" i="41" s="1"/>
  <c r="G22" i="41"/>
  <c r="H22" i="41" s="1"/>
  <c r="J22" i="41" s="1"/>
  <c r="E22" i="41"/>
  <c r="D22" i="41"/>
  <c r="E21" i="41"/>
  <c r="D21" i="41"/>
  <c r="G21" i="41" s="1"/>
  <c r="H21" i="41" s="1"/>
  <c r="J21" i="41" s="1"/>
  <c r="E20" i="41"/>
  <c r="D20" i="41"/>
  <c r="G20" i="41" s="1"/>
  <c r="H20" i="41" s="1"/>
  <c r="J20" i="41" s="1"/>
  <c r="H19" i="41"/>
  <c r="J19" i="41" s="1"/>
  <c r="G19" i="41"/>
  <c r="E19" i="41"/>
  <c r="D19" i="41"/>
  <c r="D18" i="41"/>
  <c r="E18" i="41" s="1"/>
  <c r="D17" i="41"/>
  <c r="G17" i="41" s="1"/>
  <c r="H17" i="41" s="1"/>
  <c r="J17" i="41" s="1"/>
  <c r="J16" i="41"/>
  <c r="J15" i="41"/>
  <c r="J14" i="41"/>
  <c r="E14" i="41"/>
  <c r="J13" i="41"/>
  <c r="J12" i="41"/>
  <c r="D12" i="41"/>
  <c r="E12" i="41" s="1"/>
  <c r="D11" i="41"/>
  <c r="J11" i="41" s="1"/>
  <c r="A4" i="41"/>
  <c r="AH2" i="7"/>
  <c r="AL45" i="7"/>
  <c r="AK45" i="7"/>
  <c r="AJ45" i="7"/>
  <c r="AI45" i="7"/>
  <c r="AH45" i="7"/>
  <c r="AM44" i="7"/>
  <c r="AM43" i="7"/>
  <c r="AM42" i="7"/>
  <c r="AM40" i="7"/>
  <c r="AM39" i="7"/>
  <c r="AH26" i="7"/>
  <c r="AM25" i="7"/>
  <c r="AL25" i="7"/>
  <c r="AK25" i="7"/>
  <c r="AJ25" i="7"/>
  <c r="AI25" i="7"/>
  <c r="AH25" i="7"/>
  <c r="AM23" i="7"/>
  <c r="AM22" i="7"/>
  <c r="AM20" i="7"/>
  <c r="AL20" i="7"/>
  <c r="AK20" i="7"/>
  <c r="AJ20" i="7"/>
  <c r="AI20" i="7"/>
  <c r="AH20" i="7"/>
  <c r="AM18" i="7"/>
  <c r="AM16" i="7"/>
  <c r="AN15" i="7" s="1"/>
  <c r="AL14" i="7"/>
  <c r="AL26" i="7" s="1"/>
  <c r="AK14" i="7"/>
  <c r="AJ14" i="7"/>
  <c r="AJ26" i="7" s="1"/>
  <c r="AI14" i="7"/>
  <c r="AI26" i="7" s="1"/>
  <c r="AH14" i="7"/>
  <c r="AM12" i="7"/>
  <c r="AM11" i="7"/>
  <c r="AF11" i="7"/>
  <c r="AM10" i="7"/>
  <c r="AM9" i="7"/>
  <c r="AM14" i="7" s="1"/>
  <c r="AF9" i="7"/>
  <c r="M35" i="8"/>
  <c r="M34" i="8"/>
  <c r="M33" i="8"/>
  <c r="M32" i="8"/>
  <c r="M31" i="8"/>
  <c r="M30" i="8"/>
  <c r="M29" i="8"/>
  <c r="M28" i="8"/>
  <c r="R59" i="3" l="1"/>
  <c r="AK26" i="7"/>
  <c r="AM45" i="7"/>
  <c r="AM26" i="7"/>
  <c r="S52" i="3"/>
  <c r="P30" i="3"/>
  <c r="T19" i="3"/>
  <c r="S13" i="3"/>
  <c r="G59" i="41"/>
  <c r="H59" i="41" s="1"/>
  <c r="J59" i="41" s="1"/>
  <c r="E59" i="41"/>
  <c r="F64" i="41"/>
  <c r="F68" i="41"/>
  <c r="G18" i="41"/>
  <c r="H18" i="41" s="1"/>
  <c r="J18" i="41" s="1"/>
  <c r="E23" i="41"/>
  <c r="G26" i="41"/>
  <c r="H26" i="41" s="1"/>
  <c r="J26" i="41" s="1"/>
  <c r="E31" i="41"/>
  <c r="G36" i="41"/>
  <c r="H36" i="41" s="1"/>
  <c r="J36" i="41" s="1"/>
  <c r="E41" i="41"/>
  <c r="G44" i="41"/>
  <c r="H44" i="41" s="1"/>
  <c r="J44" i="41" s="1"/>
  <c r="E48" i="41"/>
  <c r="G51" i="41"/>
  <c r="H51" i="41" s="1"/>
  <c r="J51" i="41" s="1"/>
  <c r="E56" i="41"/>
  <c r="E17" i="41"/>
  <c r="E25" i="41"/>
  <c r="E43" i="41"/>
  <c r="E50" i="41"/>
  <c r="E58" i="41"/>
  <c r="G45" i="41"/>
  <c r="H45" i="41" s="1"/>
  <c r="J45" i="41" s="1"/>
  <c r="E11" i="41"/>
  <c r="H40" i="8"/>
  <c r="G40" i="8"/>
  <c r="F40" i="8"/>
  <c r="E40" i="8"/>
  <c r="D40" i="8"/>
  <c r="C40" i="8"/>
  <c r="C27" i="8"/>
  <c r="H35" i="8"/>
  <c r="F35" i="8"/>
  <c r="E35" i="8"/>
  <c r="D35" i="8"/>
  <c r="C35" i="8"/>
  <c r="G34" i="8"/>
  <c r="G33" i="8"/>
  <c r="G32" i="8"/>
  <c r="G35" i="8" s="1"/>
  <c r="G31" i="8"/>
  <c r="G30" i="8"/>
  <c r="G29" i="8"/>
  <c r="G28" i="8"/>
  <c r="B35" i="8"/>
  <c r="F114" i="34"/>
  <c r="F53" i="34"/>
  <c r="A1" i="34"/>
  <c r="AG127" i="34"/>
  <c r="AG126" i="34"/>
  <c r="AG125" i="34"/>
  <c r="AG128" i="34" s="1"/>
  <c r="AG122" i="34"/>
  <c r="AG121" i="34"/>
  <c r="AG120" i="34"/>
  <c r="AG119" i="34"/>
  <c r="AC119" i="34"/>
  <c r="AC127" i="34"/>
  <c r="AC126" i="34"/>
  <c r="AC125" i="34"/>
  <c r="AC122" i="34"/>
  <c r="AC121" i="34"/>
  <c r="AC120" i="34"/>
  <c r="Y127" i="34"/>
  <c r="Y128" i="34" s="1"/>
  <c r="Y126" i="34"/>
  <c r="Y125" i="34"/>
  <c r="Y121" i="34"/>
  <c r="Y120" i="34"/>
  <c r="Y119" i="34"/>
  <c r="Y122" i="34" s="1"/>
  <c r="U127" i="34"/>
  <c r="U126" i="34"/>
  <c r="U125" i="34"/>
  <c r="U121" i="34"/>
  <c r="U120" i="34"/>
  <c r="U119" i="34"/>
  <c r="Z7" i="34"/>
  <c r="AH7" i="34"/>
  <c r="AG7" i="34"/>
  <c r="AD7" i="34"/>
  <c r="AC7" i="34"/>
  <c r="Y7" i="34"/>
  <c r="L128" i="34"/>
  <c r="L122" i="34"/>
  <c r="L111" i="34"/>
  <c r="L88" i="34"/>
  <c r="L69" i="34"/>
  <c r="L64" i="34"/>
  <c r="L56" i="34"/>
  <c r="L41" i="34"/>
  <c r="L27" i="34"/>
  <c r="M7" i="34"/>
  <c r="L7" i="34"/>
  <c r="P128" i="34"/>
  <c r="P122" i="34"/>
  <c r="P111" i="34"/>
  <c r="P88" i="34"/>
  <c r="P69" i="34"/>
  <c r="P64" i="34"/>
  <c r="P56" i="34"/>
  <c r="P41" i="34"/>
  <c r="P27" i="34"/>
  <c r="P8" i="34"/>
  <c r="Q7" i="34"/>
  <c r="P7" i="34"/>
  <c r="H88" i="34"/>
  <c r="H111" i="34"/>
  <c r="H122" i="34"/>
  <c r="H128" i="34"/>
  <c r="H69" i="34"/>
  <c r="H41" i="34"/>
  <c r="H56" i="34"/>
  <c r="H64" i="34"/>
  <c r="H27" i="34"/>
  <c r="I7" i="34"/>
  <c r="H7" i="34"/>
  <c r="V7" i="34"/>
  <c r="U7" i="34"/>
  <c r="AL7" i="34" s="1"/>
  <c r="C104" i="2"/>
  <c r="D122" i="34"/>
  <c r="D128" i="34"/>
  <c r="D111" i="34"/>
  <c r="D88" i="34"/>
  <c r="D69" i="34"/>
  <c r="D64" i="34"/>
  <c r="D56" i="34"/>
  <c r="D41" i="34"/>
  <c r="D27" i="34"/>
  <c r="E8" i="34"/>
  <c r="D8" i="34"/>
  <c r="B102" i="32"/>
  <c r="L102" i="32" s="1"/>
  <c r="C102" i="32"/>
  <c r="B102" i="34"/>
  <c r="F102" i="34" s="1"/>
  <c r="J102" i="1"/>
  <c r="N102" i="1" s="1"/>
  <c r="K102" i="1"/>
  <c r="L102" i="1"/>
  <c r="D102" i="1"/>
  <c r="B129" i="3"/>
  <c r="C79" i="3"/>
  <c r="Z54" i="3"/>
  <c r="N54" i="3"/>
  <c r="F54" i="3"/>
  <c r="C114" i="32"/>
  <c r="B114" i="32"/>
  <c r="L103" i="32"/>
  <c r="B103" i="32"/>
  <c r="C103" i="32"/>
  <c r="B103" i="34"/>
  <c r="F103" i="34" s="1"/>
  <c r="D103" i="1"/>
  <c r="B100" i="32"/>
  <c r="C100" i="32"/>
  <c r="B101" i="32"/>
  <c r="C101" i="32"/>
  <c r="C25" i="32"/>
  <c r="B25" i="32"/>
  <c r="L25" i="32" s="1"/>
  <c r="B100" i="34"/>
  <c r="F100" i="34" s="1"/>
  <c r="B101" i="34"/>
  <c r="F101" i="34" s="1"/>
  <c r="B25" i="34"/>
  <c r="F25" i="34" s="1"/>
  <c r="D25" i="1"/>
  <c r="D101" i="1"/>
  <c r="AG111" i="34" l="1"/>
  <c r="AC69" i="34"/>
  <c r="AG130" i="34"/>
  <c r="U122" i="34"/>
  <c r="U130" i="34" s="1"/>
  <c r="AC128" i="34"/>
  <c r="AC130" i="34" s="1"/>
  <c r="U128" i="34"/>
  <c r="Y130" i="34"/>
  <c r="L58" i="34"/>
  <c r="H58" i="34"/>
  <c r="P130" i="34"/>
  <c r="L134" i="34"/>
  <c r="L136" i="34"/>
  <c r="H130" i="34"/>
  <c r="Y27" i="34" s="1"/>
  <c r="P58" i="34"/>
  <c r="L130" i="34"/>
  <c r="AC56" i="34" s="1"/>
  <c r="H134" i="34"/>
  <c r="P134" i="34"/>
  <c r="P136" i="34"/>
  <c r="H136" i="34"/>
  <c r="D136" i="34"/>
  <c r="D134" i="34"/>
  <c r="D58" i="34"/>
  <c r="D130" i="34"/>
  <c r="U41" i="34" s="1"/>
  <c r="L101" i="32"/>
  <c r="L100" i="32"/>
  <c r="D67" i="1"/>
  <c r="D100" i="1"/>
  <c r="Y41" i="34" l="1"/>
  <c r="AL41" i="34" s="1"/>
  <c r="Y56" i="34"/>
  <c r="U69" i="34"/>
  <c r="AC111" i="34"/>
  <c r="Y64" i="34"/>
  <c r="AG108" i="34"/>
  <c r="AG100" i="34"/>
  <c r="AG80" i="34"/>
  <c r="AG72" i="34"/>
  <c r="AG50" i="34"/>
  <c r="AG33" i="34"/>
  <c r="AG20" i="34"/>
  <c r="AG12" i="34"/>
  <c r="AG107" i="34"/>
  <c r="AG99" i="34"/>
  <c r="AG87" i="34"/>
  <c r="AG79" i="34"/>
  <c r="AG57" i="34"/>
  <c r="AG49" i="34"/>
  <c r="AG40" i="34"/>
  <c r="AG32" i="34"/>
  <c r="AG19" i="34"/>
  <c r="AG11" i="34"/>
  <c r="AG106" i="34"/>
  <c r="AG98" i="34"/>
  <c r="AG86" i="34"/>
  <c r="AG78" i="34"/>
  <c r="AG68" i="34"/>
  <c r="AG48" i="34"/>
  <c r="AG39" i="34"/>
  <c r="AG26" i="34"/>
  <c r="AG18" i="34"/>
  <c r="AG10" i="34"/>
  <c r="AG105" i="34"/>
  <c r="AG97" i="34"/>
  <c r="AG85" i="34"/>
  <c r="AG77" i="34"/>
  <c r="AG67" i="34"/>
  <c r="AG55" i="34"/>
  <c r="AG47" i="34"/>
  <c r="AG38" i="34"/>
  <c r="AG25" i="34"/>
  <c r="AG17" i="34"/>
  <c r="AG114" i="34"/>
  <c r="AG104" i="34"/>
  <c r="AG96" i="34"/>
  <c r="AG84" i="34"/>
  <c r="AG76" i="34"/>
  <c r="AG54" i="34"/>
  <c r="AG46" i="34"/>
  <c r="AG37" i="34"/>
  <c r="AG24" i="34"/>
  <c r="AG16" i="34"/>
  <c r="AG103" i="34"/>
  <c r="AG95" i="34"/>
  <c r="AG83" i="34"/>
  <c r="AG75" i="34"/>
  <c r="AG63" i="34"/>
  <c r="AG53" i="34"/>
  <c r="AG45" i="34"/>
  <c r="AG36" i="34"/>
  <c r="AG23" i="34"/>
  <c r="AG15" i="34"/>
  <c r="AG110" i="34"/>
  <c r="AG102" i="34"/>
  <c r="AG82" i="34"/>
  <c r="AG74" i="34"/>
  <c r="AG62" i="34"/>
  <c r="AG52" i="34"/>
  <c r="AG44" i="34"/>
  <c r="AG35" i="34"/>
  <c r="AG22" i="34"/>
  <c r="AG14" i="34"/>
  <c r="AG109" i="34"/>
  <c r="AG101" i="34"/>
  <c r="AG81" i="34"/>
  <c r="AG73" i="34"/>
  <c r="AG61" i="34"/>
  <c r="AG51" i="34"/>
  <c r="AG43" i="34"/>
  <c r="AG34" i="34"/>
  <c r="AG21" i="34"/>
  <c r="AG13" i="34"/>
  <c r="AG27" i="34"/>
  <c r="L133" i="34"/>
  <c r="L135" i="34" s="1"/>
  <c r="AC58" i="34"/>
  <c r="AG41" i="34"/>
  <c r="AG69" i="34"/>
  <c r="U114" i="34"/>
  <c r="U104" i="34"/>
  <c r="U96" i="34"/>
  <c r="U84" i="34"/>
  <c r="U76" i="34"/>
  <c r="U54" i="34"/>
  <c r="U46" i="34"/>
  <c r="U37" i="34"/>
  <c r="U103" i="34"/>
  <c r="U95" i="34"/>
  <c r="U83" i="34"/>
  <c r="U75" i="34"/>
  <c r="U63" i="34"/>
  <c r="U53" i="34"/>
  <c r="U45" i="34"/>
  <c r="U36" i="34"/>
  <c r="U110" i="34"/>
  <c r="U102" i="34"/>
  <c r="U82" i="34"/>
  <c r="U74" i="34"/>
  <c r="U62" i="34"/>
  <c r="U52" i="34"/>
  <c r="U44" i="34"/>
  <c r="U35" i="34"/>
  <c r="U109" i="34"/>
  <c r="U101" i="34"/>
  <c r="U81" i="34"/>
  <c r="U73" i="34"/>
  <c r="U61" i="34"/>
  <c r="U51" i="34"/>
  <c r="U43" i="34"/>
  <c r="U34" i="34"/>
  <c r="U108" i="34"/>
  <c r="U100" i="34"/>
  <c r="U80" i="34"/>
  <c r="U72" i="34"/>
  <c r="U50" i="34"/>
  <c r="U33" i="34"/>
  <c r="U107" i="34"/>
  <c r="U99" i="34"/>
  <c r="U87" i="34"/>
  <c r="U79" i="34"/>
  <c r="U57" i="34"/>
  <c r="U49" i="34"/>
  <c r="U40" i="34"/>
  <c r="U32" i="34"/>
  <c r="U106" i="34"/>
  <c r="U98" i="34"/>
  <c r="U86" i="34"/>
  <c r="U78" i="34"/>
  <c r="U68" i="34"/>
  <c r="U48" i="34"/>
  <c r="U39" i="34"/>
  <c r="U105" i="34"/>
  <c r="U97" i="34"/>
  <c r="U85" i="34"/>
  <c r="U77" i="34"/>
  <c r="U67" i="34"/>
  <c r="U55" i="34"/>
  <c r="U47" i="34"/>
  <c r="U38" i="34"/>
  <c r="AC114" i="34"/>
  <c r="AC104" i="34"/>
  <c r="AC96" i="34"/>
  <c r="AC84" i="34"/>
  <c r="AC76" i="34"/>
  <c r="AC54" i="34"/>
  <c r="AC46" i="34"/>
  <c r="AC36" i="34"/>
  <c r="AC12" i="34"/>
  <c r="AC20" i="34"/>
  <c r="AC103" i="34"/>
  <c r="AC95" i="34"/>
  <c r="AC83" i="34"/>
  <c r="AC75" i="34"/>
  <c r="AC63" i="34"/>
  <c r="AC53" i="34"/>
  <c r="AC45" i="34"/>
  <c r="AC37" i="34"/>
  <c r="AC13" i="34"/>
  <c r="AC21" i="34"/>
  <c r="AC110" i="34"/>
  <c r="AC102" i="34"/>
  <c r="AC82" i="34"/>
  <c r="AC74" i="34"/>
  <c r="AC62" i="34"/>
  <c r="AC52" i="34"/>
  <c r="AC44" i="34"/>
  <c r="AC38" i="34"/>
  <c r="AC14" i="34"/>
  <c r="AC22" i="34"/>
  <c r="AC109" i="34"/>
  <c r="AC101" i="34"/>
  <c r="AC81" i="34"/>
  <c r="AC73" i="34"/>
  <c r="AC61" i="34"/>
  <c r="AC51" i="34"/>
  <c r="AC43" i="34"/>
  <c r="AC39" i="34"/>
  <c r="AC15" i="34"/>
  <c r="AC23" i="34"/>
  <c r="AC108" i="34"/>
  <c r="AC100" i="34"/>
  <c r="AC80" i="34"/>
  <c r="AC72" i="34"/>
  <c r="AC50" i="34"/>
  <c r="AC40" i="34"/>
  <c r="AC16" i="34"/>
  <c r="AC24" i="34"/>
  <c r="AC107" i="34"/>
  <c r="AC99" i="34"/>
  <c r="AC87" i="34"/>
  <c r="AC79" i="34"/>
  <c r="AC57" i="34"/>
  <c r="AC49" i="34"/>
  <c r="AC33" i="34"/>
  <c r="AC32" i="34"/>
  <c r="AC17" i="34"/>
  <c r="AC25" i="34"/>
  <c r="AC106" i="34"/>
  <c r="AC98" i="34"/>
  <c r="AC86" i="34"/>
  <c r="AC78" i="34"/>
  <c r="AC68" i="34"/>
  <c r="AC48" i="34"/>
  <c r="AC34" i="34"/>
  <c r="AC18" i="34"/>
  <c r="AC26" i="34"/>
  <c r="AC105" i="34"/>
  <c r="AC97" i="34"/>
  <c r="AC85" i="34"/>
  <c r="AC77" i="34"/>
  <c r="AC67" i="34"/>
  <c r="AC55" i="34"/>
  <c r="AC47" i="34"/>
  <c r="AC35" i="34"/>
  <c r="AC11" i="34"/>
  <c r="AC19" i="34"/>
  <c r="AC10" i="34"/>
  <c r="U64" i="34"/>
  <c r="AC41" i="34"/>
  <c r="Y88" i="34"/>
  <c r="AG88" i="34"/>
  <c r="D90" i="34"/>
  <c r="U58" i="34"/>
  <c r="P90" i="34"/>
  <c r="AG58" i="34"/>
  <c r="AC88" i="34"/>
  <c r="U111" i="34"/>
  <c r="Y110" i="34"/>
  <c r="Y102" i="34"/>
  <c r="Y80" i="34"/>
  <c r="Y72" i="34"/>
  <c r="Y57" i="34"/>
  <c r="Y47" i="34"/>
  <c r="Y38" i="34"/>
  <c r="Y25" i="34"/>
  <c r="Y17" i="34"/>
  <c r="Y109" i="34"/>
  <c r="Y101" i="34"/>
  <c r="Y87" i="34"/>
  <c r="AL87" i="34" s="1"/>
  <c r="Y79" i="34"/>
  <c r="Y55" i="34"/>
  <c r="Y46" i="34"/>
  <c r="Y37" i="34"/>
  <c r="Y24" i="34"/>
  <c r="Y16" i="34"/>
  <c r="Y108" i="34"/>
  <c r="Y100" i="34"/>
  <c r="Y86" i="34"/>
  <c r="Y78" i="34"/>
  <c r="Y68" i="34"/>
  <c r="AL68" i="34" s="1"/>
  <c r="Y54" i="34"/>
  <c r="Y45" i="34"/>
  <c r="Y36" i="34"/>
  <c r="Y23" i="34"/>
  <c r="Y15" i="34"/>
  <c r="Y107" i="34"/>
  <c r="AL107" i="34" s="1"/>
  <c r="Y99" i="34"/>
  <c r="Y85" i="34"/>
  <c r="Y77" i="34"/>
  <c r="Y67" i="34"/>
  <c r="Y52" i="34"/>
  <c r="Y44" i="34"/>
  <c r="AL44" i="34" s="1"/>
  <c r="Y35" i="34"/>
  <c r="Y22" i="34"/>
  <c r="Y14" i="34"/>
  <c r="Y106" i="34"/>
  <c r="AL106" i="34" s="1"/>
  <c r="Y98" i="34"/>
  <c r="Y84" i="34"/>
  <c r="AL84" i="34" s="1"/>
  <c r="Y76" i="34"/>
  <c r="Y51" i="34"/>
  <c r="Y43" i="34"/>
  <c r="Y34" i="34"/>
  <c r="Y21" i="34"/>
  <c r="Y13" i="34"/>
  <c r="Y105" i="34"/>
  <c r="Y97" i="34"/>
  <c r="Y83" i="34"/>
  <c r="Y75" i="34"/>
  <c r="Y63" i="34"/>
  <c r="AL63" i="34" s="1"/>
  <c r="Y50" i="34"/>
  <c r="AL50" i="34" s="1"/>
  <c r="Y33" i="34"/>
  <c r="Y20" i="34"/>
  <c r="Y12" i="34"/>
  <c r="Y114" i="34"/>
  <c r="Y104" i="34"/>
  <c r="Y96" i="34"/>
  <c r="Y82" i="34"/>
  <c r="AL82" i="34" s="1"/>
  <c r="Y74" i="34"/>
  <c r="Y62" i="34"/>
  <c r="Y49" i="34"/>
  <c r="Y40" i="34"/>
  <c r="AL40" i="34" s="1"/>
  <c r="Y32" i="34"/>
  <c r="AL32" i="34" s="1"/>
  <c r="Y19" i="34"/>
  <c r="Y11" i="34"/>
  <c r="Y111" i="34"/>
  <c r="Y103" i="34"/>
  <c r="Y95" i="34"/>
  <c r="Y81" i="34"/>
  <c r="Y73" i="34"/>
  <c r="Y61" i="34"/>
  <c r="AL61" i="34" s="1"/>
  <c r="Y48" i="34"/>
  <c r="Y39" i="34"/>
  <c r="Y26" i="34"/>
  <c r="Y18" i="34"/>
  <c r="Y10" i="34"/>
  <c r="Y69" i="34"/>
  <c r="AL69" i="34" s="1"/>
  <c r="AG64" i="34"/>
  <c r="AC27" i="34"/>
  <c r="AG56" i="34"/>
  <c r="U56" i="34"/>
  <c r="AL56" i="34" s="1"/>
  <c r="AC64" i="34"/>
  <c r="U88" i="34"/>
  <c r="L90" i="34"/>
  <c r="H133" i="34"/>
  <c r="H135" i="34" s="1"/>
  <c r="Y58" i="34"/>
  <c r="H90" i="34"/>
  <c r="P133" i="34"/>
  <c r="P135" i="34" s="1"/>
  <c r="U17" i="34"/>
  <c r="U25" i="34"/>
  <c r="U14" i="34"/>
  <c r="U18" i="34"/>
  <c r="U26" i="34"/>
  <c r="U22" i="34"/>
  <c r="AL22" i="34" s="1"/>
  <c r="U11" i="34"/>
  <c r="U19" i="34"/>
  <c r="U10" i="34"/>
  <c r="U12" i="34"/>
  <c r="U20" i="34"/>
  <c r="U13" i="34"/>
  <c r="U21" i="34"/>
  <c r="AL21" i="34" s="1"/>
  <c r="U15" i="34"/>
  <c r="AL15" i="34" s="1"/>
  <c r="U23" i="34"/>
  <c r="U16" i="34"/>
  <c r="AL16" i="34" s="1"/>
  <c r="U24" i="34"/>
  <c r="D133" i="34"/>
  <c r="D135" i="34" s="1"/>
  <c r="B68" i="32"/>
  <c r="C67" i="32"/>
  <c r="B67" i="32"/>
  <c r="AL23" i="34" l="1"/>
  <c r="AL20" i="34"/>
  <c r="AL25" i="34"/>
  <c r="AL64" i="34"/>
  <c r="AL12" i="34"/>
  <c r="AL105" i="34"/>
  <c r="AL33" i="34"/>
  <c r="AL54" i="34"/>
  <c r="AL85" i="34"/>
  <c r="AL99" i="34"/>
  <c r="AL34" i="34"/>
  <c r="AL35" i="34"/>
  <c r="AL36" i="34"/>
  <c r="AL37" i="34"/>
  <c r="U27" i="34"/>
  <c r="AL27" i="34" s="1"/>
  <c r="AL108" i="34"/>
  <c r="AL114" i="34"/>
  <c r="AL17" i="34"/>
  <c r="AL58" i="34"/>
  <c r="AL10" i="34"/>
  <c r="AL103" i="34"/>
  <c r="AL19" i="34"/>
  <c r="AL52" i="34"/>
  <c r="AL97" i="34"/>
  <c r="AL43" i="34"/>
  <c r="AL45" i="34"/>
  <c r="AL46" i="34"/>
  <c r="AL51" i="34"/>
  <c r="AL98" i="34"/>
  <c r="AL111" i="34"/>
  <c r="AL38" i="34"/>
  <c r="AL39" i="34"/>
  <c r="AL62" i="34"/>
  <c r="AL76" i="34"/>
  <c r="AL13" i="34"/>
  <c r="AL47" i="34"/>
  <c r="AL48" i="34"/>
  <c r="AL49" i="34"/>
  <c r="AL72" i="34"/>
  <c r="AL73" i="34"/>
  <c r="AL74" i="34"/>
  <c r="AL75" i="34"/>
  <c r="D92" i="34"/>
  <c r="U90" i="34"/>
  <c r="AL14" i="34"/>
  <c r="AL55" i="34"/>
  <c r="AL57" i="34"/>
  <c r="AL80" i="34"/>
  <c r="AL81" i="34"/>
  <c r="AL83" i="34"/>
  <c r="AL96" i="34"/>
  <c r="AL11" i="34"/>
  <c r="L92" i="34"/>
  <c r="AC90" i="34"/>
  <c r="AL24" i="34"/>
  <c r="AL88" i="34"/>
  <c r="AL18" i="34"/>
  <c r="P92" i="34"/>
  <c r="AG90" i="34"/>
  <c r="AL67" i="34"/>
  <c r="AL78" i="34"/>
  <c r="AL79" i="34"/>
  <c r="AL100" i="34"/>
  <c r="AL101" i="34"/>
  <c r="AL102" i="34"/>
  <c r="AL95" i="34"/>
  <c r="AL104" i="34"/>
  <c r="AL26" i="34"/>
  <c r="AL77" i="34"/>
  <c r="AL86" i="34"/>
  <c r="AL109" i="34"/>
  <c r="AL110" i="34"/>
  <c r="H92" i="34"/>
  <c r="Y90" i="34"/>
  <c r="L67" i="32"/>
  <c r="R69" i="34"/>
  <c r="Q69" i="34"/>
  <c r="O69" i="34"/>
  <c r="N69" i="34"/>
  <c r="M69" i="34"/>
  <c r="K69" i="34"/>
  <c r="J69" i="34"/>
  <c r="I69" i="34"/>
  <c r="G69" i="34"/>
  <c r="E69" i="34"/>
  <c r="C69" i="34"/>
  <c r="B67" i="34"/>
  <c r="F67" i="34" s="1"/>
  <c r="F69" i="34" s="1"/>
  <c r="B68" i="34"/>
  <c r="F68" i="34" s="1"/>
  <c r="H69" i="1"/>
  <c r="B69" i="1"/>
  <c r="G68" i="1"/>
  <c r="G69" i="1" s="1"/>
  <c r="F68" i="1"/>
  <c r="F69" i="1" s="1"/>
  <c r="E68" i="1"/>
  <c r="E69" i="1" s="1"/>
  <c r="C68" i="1"/>
  <c r="AL90" i="34" l="1"/>
  <c r="L116" i="34"/>
  <c r="AC92" i="34"/>
  <c r="L137" i="34"/>
  <c r="AG92" i="34"/>
  <c r="P116" i="34"/>
  <c r="P137" i="34"/>
  <c r="D137" i="34"/>
  <c r="U92" i="34"/>
  <c r="D116" i="34"/>
  <c r="Y92" i="34"/>
  <c r="H137" i="34"/>
  <c r="H116" i="34"/>
  <c r="C68" i="32"/>
  <c r="L68" i="32" s="1"/>
  <c r="D68" i="1"/>
  <c r="C69" i="1"/>
  <c r="B69" i="34"/>
  <c r="F1" i="2"/>
  <c r="F108" i="2"/>
  <c r="F109" i="2"/>
  <c r="P138" i="34" l="1"/>
  <c r="AG116" i="34"/>
  <c r="AL92" i="34"/>
  <c r="D138" i="34"/>
  <c r="U116" i="34"/>
  <c r="L138" i="34"/>
  <c r="AC116" i="34"/>
  <c r="H138" i="34"/>
  <c r="Y116" i="34"/>
  <c r="C18" i="8"/>
  <c r="C9" i="8"/>
  <c r="E6" i="39"/>
  <c r="G63" i="39" s="1"/>
  <c r="E6" i="40"/>
  <c r="G63" i="40" s="1"/>
  <c r="A84" i="10"/>
  <c r="A83" i="10"/>
  <c r="F35" i="10"/>
  <c r="F34" i="10"/>
  <c r="F6" i="2"/>
  <c r="F4" i="2"/>
  <c r="F3" i="2"/>
  <c r="F25" i="10" s="1"/>
  <c r="G69" i="3"/>
  <c r="F62" i="10" s="1"/>
  <c r="K58" i="3"/>
  <c r="K51" i="3"/>
  <c r="K29" i="3"/>
  <c r="C58" i="3"/>
  <c r="C51" i="3"/>
  <c r="C29" i="3"/>
  <c r="K12" i="3"/>
  <c r="C12" i="3"/>
  <c r="Y2" i="7"/>
  <c r="P2" i="7"/>
  <c r="E44" i="8"/>
  <c r="AU45" i="7"/>
  <c r="AT45" i="7"/>
  <c r="AS45" i="7"/>
  <c r="AR45" i="7"/>
  <c r="AQ45" i="7"/>
  <c r="AV44" i="7"/>
  <c r="AV43" i="7"/>
  <c r="AV42" i="7"/>
  <c r="AV40" i="7"/>
  <c r="AV39" i="7"/>
  <c r="AC45" i="7"/>
  <c r="AB45" i="7"/>
  <c r="AA45" i="7"/>
  <c r="Z45" i="7"/>
  <c r="Y45" i="7"/>
  <c r="AD44" i="7"/>
  <c r="AD43" i="7"/>
  <c r="AD42" i="7"/>
  <c r="AD40" i="7"/>
  <c r="AD39" i="7"/>
  <c r="T45" i="7"/>
  <c r="S45" i="7"/>
  <c r="R45" i="7"/>
  <c r="Q45" i="7"/>
  <c r="P45" i="7"/>
  <c r="U44" i="7"/>
  <c r="U43" i="7"/>
  <c r="U42" i="7"/>
  <c r="U40" i="7"/>
  <c r="U39" i="7"/>
  <c r="AU25" i="7"/>
  <c r="AT25" i="7"/>
  <c r="AS25" i="7"/>
  <c r="AR25" i="7"/>
  <c r="AQ25" i="7"/>
  <c r="AV23" i="7"/>
  <c r="AV22" i="7"/>
  <c r="AU20" i="7"/>
  <c r="AT20" i="7"/>
  <c r="AS20" i="7"/>
  <c r="AR20" i="7"/>
  <c r="AQ20" i="7"/>
  <c r="AV18" i="7"/>
  <c r="AV16" i="7"/>
  <c r="AW15" i="7" s="1"/>
  <c r="AU14" i="7"/>
  <c r="AT14" i="7"/>
  <c r="AS14" i="7"/>
  <c r="AR14" i="7"/>
  <c r="AQ14" i="7"/>
  <c r="AV12" i="7"/>
  <c r="AV11" i="7"/>
  <c r="AO11" i="7"/>
  <c r="AV10" i="7"/>
  <c r="AV9" i="7"/>
  <c r="AO9" i="7"/>
  <c r="AC25" i="7"/>
  <c r="AB25" i="7"/>
  <c r="AA25" i="7"/>
  <c r="Z25" i="7"/>
  <c r="Y25" i="7"/>
  <c r="AD23" i="7"/>
  <c r="AD22" i="7"/>
  <c r="AC20" i="7"/>
  <c r="AB20" i="7"/>
  <c r="AA20" i="7"/>
  <c r="Z20" i="7"/>
  <c r="Y20" i="7"/>
  <c r="AD18" i="7"/>
  <c r="AD16" i="7"/>
  <c r="AC14" i="7"/>
  <c r="AB14" i="7"/>
  <c r="AA14" i="7"/>
  <c r="Z14" i="7"/>
  <c r="Y14" i="7"/>
  <c r="AD12" i="7"/>
  <c r="AD11" i="7"/>
  <c r="W11" i="7"/>
  <c r="AD10" i="7"/>
  <c r="AD9" i="7"/>
  <c r="W9" i="7"/>
  <c r="I41" i="8"/>
  <c r="W59" i="3"/>
  <c r="Y59" i="3" s="1"/>
  <c r="K59" i="3"/>
  <c r="M59" i="3" s="1"/>
  <c r="Y64" i="3"/>
  <c r="X64" i="3"/>
  <c r="W64" i="3"/>
  <c r="Z63" i="3"/>
  <c r="Z62" i="3"/>
  <c r="Z61" i="3"/>
  <c r="Z60" i="3"/>
  <c r="M64" i="3"/>
  <c r="L64" i="3"/>
  <c r="K64" i="3"/>
  <c r="N63" i="3"/>
  <c r="N62" i="3"/>
  <c r="N61" i="3"/>
  <c r="N60" i="3"/>
  <c r="W52" i="3"/>
  <c r="Y52" i="3" s="1"/>
  <c r="K52" i="3"/>
  <c r="M52" i="3" s="1"/>
  <c r="Z56" i="3"/>
  <c r="Z55" i="3"/>
  <c r="Z53" i="3"/>
  <c r="N56" i="3"/>
  <c r="N55" i="3"/>
  <c r="N53" i="3"/>
  <c r="T30" i="3"/>
  <c r="U30" i="3" s="1"/>
  <c r="J30" i="3"/>
  <c r="K30" i="3" s="1"/>
  <c r="W13" i="3"/>
  <c r="K13" i="3"/>
  <c r="M31" i="3"/>
  <c r="AL116" i="34" l="1"/>
  <c r="AD20" i="7"/>
  <c r="AR26" i="7"/>
  <c r="Y26" i="7"/>
  <c r="AE15" i="7"/>
  <c r="V30" i="3"/>
  <c r="AD14" i="7"/>
  <c r="AD25" i="7"/>
  <c r="AT26" i="7"/>
  <c r="AU26" i="7"/>
  <c r="AV25" i="7"/>
  <c r="U45" i="7"/>
  <c r="AV20" i="7"/>
  <c r="AD45" i="7"/>
  <c r="Z26" i="7"/>
  <c r="AQ26" i="7"/>
  <c r="AS26" i="7"/>
  <c r="AB26" i="7"/>
  <c r="AC26" i="7"/>
  <c r="AV14" i="7"/>
  <c r="AV45" i="7"/>
  <c r="AA26" i="7"/>
  <c r="Z64" i="3"/>
  <c r="N64" i="3"/>
  <c r="X59" i="3"/>
  <c r="L59" i="3"/>
  <c r="X52" i="3"/>
  <c r="L52" i="3"/>
  <c r="L30" i="3"/>
  <c r="AD26" i="7" l="1"/>
  <c r="AV26" i="7"/>
  <c r="T25" i="7"/>
  <c r="S25" i="7"/>
  <c r="R25" i="7"/>
  <c r="Q25" i="7"/>
  <c r="P25" i="7"/>
  <c r="U23" i="7"/>
  <c r="U22" i="7"/>
  <c r="T20" i="7"/>
  <c r="S20" i="7"/>
  <c r="R20" i="7"/>
  <c r="Q20" i="7"/>
  <c r="P20" i="7"/>
  <c r="U18" i="7"/>
  <c r="U16" i="7"/>
  <c r="V15" i="7" s="1"/>
  <c r="T14" i="7"/>
  <c r="S14" i="7"/>
  <c r="R14" i="7"/>
  <c r="Q14" i="7"/>
  <c r="P14" i="7"/>
  <c r="U12" i="7"/>
  <c r="U11" i="7"/>
  <c r="N11" i="7"/>
  <c r="U10" i="7"/>
  <c r="U9" i="7"/>
  <c r="N9" i="7"/>
  <c r="R26" i="7" l="1"/>
  <c r="T26" i="7"/>
  <c r="U20" i="7"/>
  <c r="U25" i="7"/>
  <c r="P26" i="7"/>
  <c r="Q26" i="7"/>
  <c r="S26" i="7"/>
  <c r="U14" i="7"/>
  <c r="U26" i="7" l="1"/>
  <c r="Y19" i="3" l="1"/>
  <c r="X19" i="3"/>
  <c r="W19" i="3"/>
  <c r="Z18" i="3"/>
  <c r="Z17" i="3"/>
  <c r="Z16" i="3"/>
  <c r="Z15" i="3"/>
  <c r="Z14" i="3"/>
  <c r="Y13" i="3"/>
  <c r="M19" i="3"/>
  <c r="L19" i="3"/>
  <c r="K19" i="3"/>
  <c r="N18" i="3"/>
  <c r="N17" i="3"/>
  <c r="N16" i="3"/>
  <c r="N15" i="3"/>
  <c r="N14" i="3"/>
  <c r="M13" i="3"/>
  <c r="E99" i="2"/>
  <c r="D99" i="2"/>
  <c r="C99" i="2"/>
  <c r="E93" i="2"/>
  <c r="D93" i="2"/>
  <c r="C93" i="2"/>
  <c r="H11" i="7"/>
  <c r="A11" i="7"/>
  <c r="G156" i="34"/>
  <c r="F156" i="34"/>
  <c r="E156" i="34"/>
  <c r="D156" i="34"/>
  <c r="C156" i="34"/>
  <c r="B156" i="34"/>
  <c r="G155" i="34"/>
  <c r="F155" i="34"/>
  <c r="E155" i="34"/>
  <c r="D155" i="34"/>
  <c r="C155" i="34"/>
  <c r="B155" i="34"/>
  <c r="M38" i="8"/>
  <c r="M39" i="8"/>
  <c r="B26" i="8"/>
  <c r="G38" i="8"/>
  <c r="C31" i="12"/>
  <c r="H155" i="34" l="1"/>
  <c r="Z19" i="3"/>
  <c r="N19" i="3"/>
  <c r="X13" i="3"/>
  <c r="L13" i="3"/>
  <c r="H26" i="8"/>
  <c r="I40" i="8" s="1"/>
  <c r="F26" i="8"/>
  <c r="F63" i="39" s="1"/>
  <c r="E26" i="8"/>
  <c r="D26" i="8"/>
  <c r="C26" i="8"/>
  <c r="H17" i="8"/>
  <c r="F17" i="8"/>
  <c r="F63" i="40" s="1"/>
  <c r="F64" i="40" s="1"/>
  <c r="E17" i="8"/>
  <c r="D17" i="8"/>
  <c r="C17" i="8"/>
  <c r="B17" i="8"/>
  <c r="D60" i="39" l="1"/>
  <c r="E60" i="39" s="1"/>
  <c r="J60" i="40"/>
  <c r="D60" i="40"/>
  <c r="G60" i="40" s="1"/>
  <c r="H60" i="40" s="1"/>
  <c r="M17" i="8"/>
  <c r="M16" i="8"/>
  <c r="G16" i="8"/>
  <c r="M15" i="8"/>
  <c r="G15" i="8"/>
  <c r="M14" i="8"/>
  <c r="G14" i="8"/>
  <c r="M13" i="8"/>
  <c r="G13" i="8"/>
  <c r="M12" i="8"/>
  <c r="G12" i="8"/>
  <c r="M11" i="8"/>
  <c r="G11" i="8"/>
  <c r="M10" i="8"/>
  <c r="G10" i="8"/>
  <c r="M9" i="8"/>
  <c r="M40" i="8" l="1"/>
  <c r="G17" i="8"/>
  <c r="G60" i="39"/>
  <c r="H60" i="39" s="1"/>
  <c r="J60" i="39" s="1"/>
  <c r="E60" i="40"/>
  <c r="F59" i="40" l="1"/>
  <c r="B59" i="40"/>
  <c r="D59" i="40" s="1"/>
  <c r="D58" i="40"/>
  <c r="G58" i="40" s="1"/>
  <c r="H58" i="40" s="1"/>
  <c r="J58" i="40" s="1"/>
  <c r="D57" i="40"/>
  <c r="G57" i="40" s="1"/>
  <c r="H57" i="40" s="1"/>
  <c r="J57" i="40" s="1"/>
  <c r="D56" i="40"/>
  <c r="G56" i="40" s="1"/>
  <c r="H56" i="40" s="1"/>
  <c r="J56" i="40" s="1"/>
  <c r="D55" i="40"/>
  <c r="G55" i="40" s="1"/>
  <c r="H55" i="40" s="1"/>
  <c r="J55" i="40" s="1"/>
  <c r="D54" i="40"/>
  <c r="G54" i="40" s="1"/>
  <c r="H54" i="40" s="1"/>
  <c r="J54" i="40" s="1"/>
  <c r="D53" i="40"/>
  <c r="G53" i="40" s="1"/>
  <c r="H53" i="40" s="1"/>
  <c r="J53" i="40" s="1"/>
  <c r="D52" i="40"/>
  <c r="G52" i="40" s="1"/>
  <c r="H52" i="40" s="1"/>
  <c r="J52" i="40" s="1"/>
  <c r="D51" i="40"/>
  <c r="G51" i="40" s="1"/>
  <c r="H51" i="40" s="1"/>
  <c r="J51" i="40" s="1"/>
  <c r="D50" i="40"/>
  <c r="G50" i="40" s="1"/>
  <c r="H50" i="40" s="1"/>
  <c r="J50" i="40" s="1"/>
  <c r="D49" i="40"/>
  <c r="G49" i="40" s="1"/>
  <c r="H49" i="40" s="1"/>
  <c r="J49" i="40" s="1"/>
  <c r="D48" i="40"/>
  <c r="E48" i="40" s="1"/>
  <c r="D47" i="40"/>
  <c r="G47" i="40" s="1"/>
  <c r="H47" i="40" s="1"/>
  <c r="J47" i="40" s="1"/>
  <c r="F45" i="40"/>
  <c r="B45" i="40"/>
  <c r="D45" i="40" s="1"/>
  <c r="D44" i="40"/>
  <c r="G44" i="40" s="1"/>
  <c r="H44" i="40" s="1"/>
  <c r="J44" i="40" s="1"/>
  <c r="D43" i="40"/>
  <c r="G43" i="40" s="1"/>
  <c r="H43" i="40" s="1"/>
  <c r="J43" i="40" s="1"/>
  <c r="D42" i="40"/>
  <c r="G42" i="40" s="1"/>
  <c r="H42" i="40" s="1"/>
  <c r="J42" i="40" s="1"/>
  <c r="D41" i="40"/>
  <c r="E41" i="40" s="1"/>
  <c r="D40" i="40"/>
  <c r="G40" i="40" s="1"/>
  <c r="H40" i="40" s="1"/>
  <c r="J40" i="40" s="1"/>
  <c r="D39" i="40"/>
  <c r="G39" i="40" s="1"/>
  <c r="H39" i="40" s="1"/>
  <c r="J39" i="40" s="1"/>
  <c r="D38" i="40"/>
  <c r="G38" i="40" s="1"/>
  <c r="H38" i="40" s="1"/>
  <c r="J38" i="40" s="1"/>
  <c r="D37" i="40"/>
  <c r="G37" i="40" s="1"/>
  <c r="H37" i="40" s="1"/>
  <c r="J37" i="40" s="1"/>
  <c r="D36" i="40"/>
  <c r="G36" i="40" s="1"/>
  <c r="H36" i="40" s="1"/>
  <c r="J36" i="40" s="1"/>
  <c r="A36" i="40"/>
  <c r="F32" i="40"/>
  <c r="D31" i="40"/>
  <c r="G31" i="40" s="1"/>
  <c r="H31" i="40" s="1"/>
  <c r="J31" i="40" s="1"/>
  <c r="D30" i="40"/>
  <c r="G30" i="40" s="1"/>
  <c r="H30" i="40" s="1"/>
  <c r="J30" i="40" s="1"/>
  <c r="D29" i="40"/>
  <c r="G29" i="40" s="1"/>
  <c r="H29" i="40" s="1"/>
  <c r="J29" i="40" s="1"/>
  <c r="D28" i="40"/>
  <c r="E28" i="40" s="1"/>
  <c r="D27" i="40"/>
  <c r="E27" i="40" s="1"/>
  <c r="D26" i="40"/>
  <c r="G26" i="40" s="1"/>
  <c r="H26" i="40" s="1"/>
  <c r="J26" i="40" s="1"/>
  <c r="D25" i="40"/>
  <c r="E25" i="40" s="1"/>
  <c r="D24" i="40"/>
  <c r="G24" i="40" s="1"/>
  <c r="H24" i="40" s="1"/>
  <c r="J24" i="40" s="1"/>
  <c r="D23" i="40"/>
  <c r="E23" i="40" s="1"/>
  <c r="D22" i="40"/>
  <c r="G22" i="40" s="1"/>
  <c r="H22" i="40" s="1"/>
  <c r="J22" i="40" s="1"/>
  <c r="D21" i="40"/>
  <c r="G21" i="40" s="1"/>
  <c r="H21" i="40" s="1"/>
  <c r="J21" i="40" s="1"/>
  <c r="D20" i="40"/>
  <c r="E20" i="40" s="1"/>
  <c r="D19" i="40"/>
  <c r="G19" i="40" s="1"/>
  <c r="H19" i="40" s="1"/>
  <c r="J19" i="40" s="1"/>
  <c r="D18" i="40"/>
  <c r="G18" i="40" s="1"/>
  <c r="H18" i="40" s="1"/>
  <c r="J18" i="40" s="1"/>
  <c r="D17" i="40"/>
  <c r="E17" i="40" s="1"/>
  <c r="J16" i="40"/>
  <c r="J15" i="40"/>
  <c r="D14" i="40"/>
  <c r="J14" i="40" s="1"/>
  <c r="J13" i="40"/>
  <c r="D12" i="40"/>
  <c r="J12" i="40" s="1"/>
  <c r="D11" i="40"/>
  <c r="J11" i="40" s="1"/>
  <c r="F62" i="40" l="1"/>
  <c r="G41" i="40"/>
  <c r="H41" i="40" s="1"/>
  <c r="J41" i="40" s="1"/>
  <c r="E52" i="40"/>
  <c r="F66" i="40"/>
  <c r="E11" i="40"/>
  <c r="E26" i="40"/>
  <c r="G48" i="40"/>
  <c r="H48" i="40" s="1"/>
  <c r="J48" i="40" s="1"/>
  <c r="E44" i="40"/>
  <c r="E56" i="40"/>
  <c r="G45" i="40"/>
  <c r="H45" i="40" s="1"/>
  <c r="J45" i="40" s="1"/>
  <c r="E49" i="40"/>
  <c r="G59" i="40"/>
  <c r="H59" i="40" s="1"/>
  <c r="J59" i="40" s="1"/>
  <c r="E59" i="40"/>
  <c r="E57" i="40"/>
  <c r="E42" i="40"/>
  <c r="E19" i="40"/>
  <c r="G27" i="40"/>
  <c r="H27" i="40" s="1"/>
  <c r="J27" i="40" s="1"/>
  <c r="E18" i="40"/>
  <c r="E31" i="40"/>
  <c r="E37" i="40"/>
  <c r="E45" i="40"/>
  <c r="G23" i="40"/>
  <c r="H23" i="40" s="1"/>
  <c r="J23" i="40" s="1"/>
  <c r="E24" i="40"/>
  <c r="E51" i="40"/>
  <c r="E36" i="40"/>
  <c r="E12" i="40"/>
  <c r="G20" i="40"/>
  <c r="H20" i="40" s="1"/>
  <c r="J20" i="40" s="1"/>
  <c r="G28" i="40"/>
  <c r="H28" i="40" s="1"/>
  <c r="J28" i="40" s="1"/>
  <c r="E43" i="40"/>
  <c r="E50" i="40"/>
  <c r="E58" i="40"/>
  <c r="E14" i="40"/>
  <c r="G17" i="40"/>
  <c r="H17" i="40" s="1"/>
  <c r="J17" i="40" s="1"/>
  <c r="E22" i="40"/>
  <c r="G25" i="40"/>
  <c r="H25" i="40" s="1"/>
  <c r="J25" i="40" s="1"/>
  <c r="E30" i="40"/>
  <c r="E40" i="40"/>
  <c r="E47" i="40"/>
  <c r="E55" i="40"/>
  <c r="E38" i="40"/>
  <c r="E53" i="40"/>
  <c r="E21" i="40"/>
  <c r="E29" i="40"/>
  <c r="E39" i="40"/>
  <c r="E54" i="40"/>
  <c r="B59" i="39"/>
  <c r="D59" i="39" s="1"/>
  <c r="B45" i="39"/>
  <c r="F59" i="39"/>
  <c r="F62" i="39" s="1"/>
  <c r="D58" i="39"/>
  <c r="G58" i="39" s="1"/>
  <c r="H58" i="39" s="1"/>
  <c r="J58" i="39" s="1"/>
  <c r="D57" i="39"/>
  <c r="D56" i="39"/>
  <c r="G56" i="39" s="1"/>
  <c r="H56" i="39" s="1"/>
  <c r="J56" i="39" s="1"/>
  <c r="D55" i="39"/>
  <c r="E55" i="39" s="1"/>
  <c r="D54" i="39"/>
  <c r="G54" i="39" s="1"/>
  <c r="H54" i="39" s="1"/>
  <c r="J54" i="39" s="1"/>
  <c r="D53" i="39"/>
  <c r="D52" i="39"/>
  <c r="G52" i="39" s="1"/>
  <c r="H52" i="39" s="1"/>
  <c r="J52" i="39" s="1"/>
  <c r="D51" i="39"/>
  <c r="E51" i="39" s="1"/>
  <c r="G50" i="39"/>
  <c r="H50" i="39" s="1"/>
  <c r="J50" i="39" s="1"/>
  <c r="D50" i="39"/>
  <c r="E50" i="39" s="1"/>
  <c r="D49" i="39"/>
  <c r="D48" i="39"/>
  <c r="G48" i="39" s="1"/>
  <c r="H48" i="39" s="1"/>
  <c r="J48" i="39" s="1"/>
  <c r="D47" i="39"/>
  <c r="E47" i="39" s="1"/>
  <c r="F45" i="39"/>
  <c r="D45" i="39"/>
  <c r="D44" i="39"/>
  <c r="E44" i="39" s="1"/>
  <c r="D43" i="39"/>
  <c r="D42" i="39"/>
  <c r="D41" i="39"/>
  <c r="D40" i="39"/>
  <c r="E40" i="39" s="1"/>
  <c r="D39" i="39"/>
  <c r="D38" i="39"/>
  <c r="D37" i="39"/>
  <c r="D36" i="39"/>
  <c r="E36" i="39" s="1"/>
  <c r="A36" i="39"/>
  <c r="F32" i="39"/>
  <c r="D31" i="39"/>
  <c r="E31" i="39" s="1"/>
  <c r="D30" i="39"/>
  <c r="D29" i="39"/>
  <c r="D28" i="39"/>
  <c r="G28" i="39" s="1"/>
  <c r="H28" i="39" s="1"/>
  <c r="J28" i="39" s="1"/>
  <c r="D27" i="39"/>
  <c r="D26" i="39"/>
  <c r="E26" i="39" s="1"/>
  <c r="D25" i="39"/>
  <c r="D24" i="39"/>
  <c r="E24" i="39" s="1"/>
  <c r="D23" i="39"/>
  <c r="E23" i="39" s="1"/>
  <c r="D22" i="39"/>
  <c r="D21" i="39"/>
  <c r="D20" i="39"/>
  <c r="G20" i="39" s="1"/>
  <c r="H20" i="39" s="1"/>
  <c r="J20" i="39" s="1"/>
  <c r="D19" i="39"/>
  <c r="D18" i="39"/>
  <c r="E18" i="39" s="1"/>
  <c r="D17" i="39"/>
  <c r="J16" i="39"/>
  <c r="J15" i="39"/>
  <c r="D14" i="39"/>
  <c r="E14" i="39" s="1"/>
  <c r="J13" i="39"/>
  <c r="D12" i="39"/>
  <c r="D11" i="39"/>
  <c r="E11" i="39" s="1"/>
  <c r="G26" i="39" l="1"/>
  <c r="H26" i="39" s="1"/>
  <c r="J26" i="39" s="1"/>
  <c r="G24" i="39"/>
  <c r="H24" i="39" s="1"/>
  <c r="J24" i="39" s="1"/>
  <c r="E58" i="39"/>
  <c r="E54" i="39"/>
  <c r="F68" i="39"/>
  <c r="E59" i="39"/>
  <c r="G59" i="39"/>
  <c r="H59" i="39" s="1"/>
  <c r="J59" i="39" s="1"/>
  <c r="G47" i="39"/>
  <c r="H47" i="39" s="1"/>
  <c r="J47" i="39" s="1"/>
  <c r="G51" i="39"/>
  <c r="H51" i="39" s="1"/>
  <c r="J51" i="39" s="1"/>
  <c r="G55" i="39"/>
  <c r="H55" i="39" s="1"/>
  <c r="J55" i="39" s="1"/>
  <c r="G18" i="39"/>
  <c r="H18" i="39" s="1"/>
  <c r="J18" i="39" s="1"/>
  <c r="J14" i="39"/>
  <c r="G39" i="39"/>
  <c r="H39" i="39" s="1"/>
  <c r="J39" i="39" s="1"/>
  <c r="E39" i="39"/>
  <c r="E41" i="39"/>
  <c r="G41" i="39"/>
  <c r="H41" i="39" s="1"/>
  <c r="J41" i="39" s="1"/>
  <c r="G53" i="39"/>
  <c r="H53" i="39" s="1"/>
  <c r="J53" i="39" s="1"/>
  <c r="E53" i="39"/>
  <c r="E17" i="39"/>
  <c r="G17" i="39"/>
  <c r="H17" i="39" s="1"/>
  <c r="J17" i="39" s="1"/>
  <c r="E45" i="39"/>
  <c r="G45" i="39"/>
  <c r="H45" i="39" s="1"/>
  <c r="J45" i="39" s="1"/>
  <c r="G21" i="39"/>
  <c r="H21" i="39" s="1"/>
  <c r="J21" i="39" s="1"/>
  <c r="E21" i="39"/>
  <c r="G29" i="39"/>
  <c r="H29" i="39" s="1"/>
  <c r="J29" i="39" s="1"/>
  <c r="E29" i="39"/>
  <c r="G42" i="39"/>
  <c r="H42" i="39" s="1"/>
  <c r="J42" i="39" s="1"/>
  <c r="E42" i="39"/>
  <c r="E25" i="39"/>
  <c r="G25" i="39"/>
  <c r="H25" i="39" s="1"/>
  <c r="J25" i="39" s="1"/>
  <c r="G43" i="39"/>
  <c r="H43" i="39" s="1"/>
  <c r="J43" i="39" s="1"/>
  <c r="E43" i="39"/>
  <c r="G22" i="39"/>
  <c r="H22" i="39" s="1"/>
  <c r="J22" i="39" s="1"/>
  <c r="E22" i="39"/>
  <c r="G30" i="39"/>
  <c r="H30" i="39" s="1"/>
  <c r="J30" i="39" s="1"/>
  <c r="E30" i="39"/>
  <c r="E37" i="39"/>
  <c r="G37" i="39"/>
  <c r="H37" i="39" s="1"/>
  <c r="J37" i="39" s="1"/>
  <c r="G57" i="39"/>
  <c r="H57" i="39" s="1"/>
  <c r="J57" i="39" s="1"/>
  <c r="E57" i="39"/>
  <c r="G49" i="39"/>
  <c r="H49" i="39" s="1"/>
  <c r="J49" i="39" s="1"/>
  <c r="E49" i="39"/>
  <c r="E12" i="39"/>
  <c r="J12" i="39"/>
  <c r="G19" i="39"/>
  <c r="H19" i="39" s="1"/>
  <c r="J19" i="39" s="1"/>
  <c r="E19" i="39"/>
  <c r="G27" i="39"/>
  <c r="H27" i="39" s="1"/>
  <c r="J27" i="39" s="1"/>
  <c r="E27" i="39"/>
  <c r="G38" i="39"/>
  <c r="H38" i="39" s="1"/>
  <c r="J38" i="39" s="1"/>
  <c r="E38" i="39"/>
  <c r="G23" i="39"/>
  <c r="H23" i="39" s="1"/>
  <c r="J23" i="39" s="1"/>
  <c r="G31" i="39"/>
  <c r="H31" i="39" s="1"/>
  <c r="J31" i="39" s="1"/>
  <c r="G36" i="39"/>
  <c r="H36" i="39" s="1"/>
  <c r="J36" i="39" s="1"/>
  <c r="G40" i="39"/>
  <c r="H40" i="39" s="1"/>
  <c r="J40" i="39" s="1"/>
  <c r="G44" i="39"/>
  <c r="H44" i="39" s="1"/>
  <c r="J44" i="39" s="1"/>
  <c r="J11" i="39"/>
  <c r="E20" i="39"/>
  <c r="E28" i="39"/>
  <c r="E48" i="39"/>
  <c r="E52" i="39"/>
  <c r="E56" i="39"/>
  <c r="G26" i="1" l="1"/>
  <c r="F26" i="1"/>
  <c r="E26" i="1"/>
  <c r="C26" i="1"/>
  <c r="D26" i="1" s="1"/>
  <c r="G24" i="1"/>
  <c r="F24" i="1"/>
  <c r="E24" i="1"/>
  <c r="C24" i="1"/>
  <c r="D24" i="1" s="1"/>
  <c r="G23" i="1"/>
  <c r="F23" i="1"/>
  <c r="E23" i="1"/>
  <c r="C23" i="1"/>
  <c r="D23" i="1" s="1"/>
  <c r="G22" i="1"/>
  <c r="F22" i="1"/>
  <c r="E22" i="1"/>
  <c r="C22" i="1"/>
  <c r="D22" i="1" s="1"/>
  <c r="G21" i="1"/>
  <c r="F21" i="1"/>
  <c r="E21" i="1"/>
  <c r="C21" i="1"/>
  <c r="D21" i="1" s="1"/>
  <c r="G20" i="1"/>
  <c r="F20" i="1"/>
  <c r="E20" i="1"/>
  <c r="C20" i="1"/>
  <c r="D20" i="1" s="1"/>
  <c r="G19" i="1"/>
  <c r="F19" i="1"/>
  <c r="E19" i="1"/>
  <c r="C19" i="1"/>
  <c r="D19" i="1" s="1"/>
  <c r="G18" i="1"/>
  <c r="F18" i="1"/>
  <c r="E18" i="1"/>
  <c r="C18" i="1"/>
  <c r="D18" i="1" s="1"/>
  <c r="G17" i="1"/>
  <c r="F17" i="1"/>
  <c r="E17" i="1"/>
  <c r="C17" i="1"/>
  <c r="D17" i="1" s="1"/>
  <c r="G16" i="1"/>
  <c r="F16" i="1"/>
  <c r="E16" i="1"/>
  <c r="C16" i="1"/>
  <c r="D16" i="1" s="1"/>
  <c r="G15" i="1"/>
  <c r="F15" i="1"/>
  <c r="E15" i="1"/>
  <c r="C15" i="1"/>
  <c r="D15" i="1" s="1"/>
  <c r="G14" i="1"/>
  <c r="F14" i="1"/>
  <c r="E14" i="1"/>
  <c r="C14" i="1"/>
  <c r="D14" i="1" s="1"/>
  <c r="G13" i="1"/>
  <c r="F13" i="1"/>
  <c r="E13" i="1"/>
  <c r="C13" i="1"/>
  <c r="D13" i="1" s="1"/>
  <c r="G12" i="1"/>
  <c r="F12" i="1"/>
  <c r="E12" i="1"/>
  <c r="C12" i="1"/>
  <c r="D12" i="1" s="1"/>
  <c r="G11" i="1"/>
  <c r="F11" i="1"/>
  <c r="E11" i="1"/>
  <c r="C11" i="1"/>
  <c r="D11" i="1" s="1"/>
  <c r="G10" i="1"/>
  <c r="F10" i="1"/>
  <c r="E10" i="1"/>
  <c r="C10" i="1"/>
  <c r="D10" i="1" s="1"/>
  <c r="G40" i="1"/>
  <c r="F40" i="1"/>
  <c r="E40" i="1"/>
  <c r="C40" i="1"/>
  <c r="D40" i="1" s="1"/>
  <c r="G39" i="1"/>
  <c r="F39" i="1"/>
  <c r="E39" i="1"/>
  <c r="C39" i="1"/>
  <c r="D39" i="1" s="1"/>
  <c r="G38" i="1"/>
  <c r="F38" i="1"/>
  <c r="E38" i="1"/>
  <c r="C38" i="1"/>
  <c r="D38" i="1" s="1"/>
  <c r="G37" i="1"/>
  <c r="F37" i="1"/>
  <c r="E37" i="1"/>
  <c r="C37" i="1"/>
  <c r="D37" i="1" s="1"/>
  <c r="G36" i="1"/>
  <c r="F36" i="1"/>
  <c r="E36" i="1"/>
  <c r="C36" i="1"/>
  <c r="D36" i="1" s="1"/>
  <c r="G35" i="1"/>
  <c r="F35" i="1"/>
  <c r="E35" i="1"/>
  <c r="C35" i="1"/>
  <c r="D35" i="1" s="1"/>
  <c r="G34" i="1"/>
  <c r="F34" i="1"/>
  <c r="E34" i="1"/>
  <c r="C34" i="1"/>
  <c r="D34" i="1" s="1"/>
  <c r="G33" i="1"/>
  <c r="F33" i="1"/>
  <c r="E33" i="1"/>
  <c r="C33" i="1"/>
  <c r="D33" i="1" s="1"/>
  <c r="G32" i="1"/>
  <c r="F32" i="1"/>
  <c r="E32" i="1"/>
  <c r="C32" i="1"/>
  <c r="D32" i="1" s="1"/>
  <c r="G156" i="1"/>
  <c r="F156" i="1"/>
  <c r="E156" i="1"/>
  <c r="D156" i="1"/>
  <c r="C156" i="1"/>
  <c r="B156" i="1"/>
  <c r="F125" i="1"/>
  <c r="G125" i="1"/>
  <c r="F126" i="1"/>
  <c r="G126" i="1"/>
  <c r="F127" i="1"/>
  <c r="G127" i="1"/>
  <c r="E127" i="1"/>
  <c r="E126" i="1"/>
  <c r="E125" i="1"/>
  <c r="C127" i="1"/>
  <c r="C126" i="1"/>
  <c r="C125" i="1"/>
  <c r="C120" i="1"/>
  <c r="C121" i="1"/>
  <c r="E120" i="1"/>
  <c r="F120" i="1"/>
  <c r="G120" i="1"/>
  <c r="E121" i="1"/>
  <c r="F121" i="1"/>
  <c r="G121" i="1"/>
  <c r="F119" i="1"/>
  <c r="G119" i="1"/>
  <c r="E119" i="1"/>
  <c r="C119" i="1"/>
  <c r="G87" i="1"/>
  <c r="F87" i="1"/>
  <c r="E87" i="1"/>
  <c r="G86" i="1"/>
  <c r="F86" i="1"/>
  <c r="E86" i="1"/>
  <c r="C87" i="1"/>
  <c r="C86" i="1"/>
  <c r="D69" i="1"/>
  <c r="G63" i="1"/>
  <c r="F63" i="1"/>
  <c r="E63" i="1"/>
  <c r="C63" i="1"/>
  <c r="D63" i="1" s="1"/>
  <c r="G62" i="1"/>
  <c r="F62" i="1"/>
  <c r="E62" i="1"/>
  <c r="C62" i="1"/>
  <c r="D62" i="1" s="1"/>
  <c r="G61" i="1"/>
  <c r="F61" i="1"/>
  <c r="E61" i="1"/>
  <c r="C61" i="1"/>
  <c r="D61" i="1" s="1"/>
  <c r="G57" i="1"/>
  <c r="F57" i="1"/>
  <c r="E57" i="1"/>
  <c r="C57" i="1"/>
  <c r="D57" i="1" s="1"/>
  <c r="C49" i="1"/>
  <c r="D49" i="1" s="1"/>
  <c r="E49" i="1"/>
  <c r="F49" i="1"/>
  <c r="G49" i="1"/>
  <c r="C50" i="1"/>
  <c r="D50" i="1" s="1"/>
  <c r="E50" i="1"/>
  <c r="F50" i="1"/>
  <c r="G50" i="1"/>
  <c r="C51" i="1"/>
  <c r="D51" i="1" s="1"/>
  <c r="E51" i="1"/>
  <c r="F51" i="1"/>
  <c r="G51" i="1"/>
  <c r="C52" i="1"/>
  <c r="D52" i="1" s="1"/>
  <c r="E52" i="1"/>
  <c r="F52" i="1"/>
  <c r="G52" i="1"/>
  <c r="C53" i="1"/>
  <c r="D53" i="1" s="1"/>
  <c r="E53" i="1"/>
  <c r="F53" i="1"/>
  <c r="G53" i="1"/>
  <c r="C54" i="1"/>
  <c r="D54" i="1" s="1"/>
  <c r="E54" i="1"/>
  <c r="F54" i="1"/>
  <c r="G54" i="1"/>
  <c r="C55" i="1"/>
  <c r="D55" i="1" s="1"/>
  <c r="E55" i="1"/>
  <c r="F55" i="1"/>
  <c r="G55" i="1"/>
  <c r="G46" i="1"/>
  <c r="F46" i="1"/>
  <c r="E46" i="1"/>
  <c r="C46" i="1"/>
  <c r="D46" i="1" s="1"/>
  <c r="G48" i="1"/>
  <c r="F48" i="1"/>
  <c r="E48" i="1"/>
  <c r="C48" i="1"/>
  <c r="D48" i="1" s="1"/>
  <c r="G47" i="1"/>
  <c r="F47" i="1"/>
  <c r="E47" i="1"/>
  <c r="C47" i="1"/>
  <c r="D47" i="1" s="1"/>
  <c r="G45" i="1"/>
  <c r="F45" i="1"/>
  <c r="E45" i="1"/>
  <c r="C45" i="1"/>
  <c r="D45" i="1" s="1"/>
  <c r="G44" i="1"/>
  <c r="F44" i="1"/>
  <c r="E44" i="1"/>
  <c r="C44" i="1"/>
  <c r="D44" i="1" s="1"/>
  <c r="G43" i="1"/>
  <c r="F43" i="1"/>
  <c r="E43" i="1"/>
  <c r="C43" i="1"/>
  <c r="D43" i="1" s="1"/>
  <c r="E90" i="38"/>
  <c r="E92" i="38" s="1"/>
  <c r="D90" i="38"/>
  <c r="D92" i="38" s="1"/>
  <c r="C90" i="38"/>
  <c r="C92" i="38" s="1"/>
  <c r="B90" i="38"/>
  <c r="L89" i="38"/>
  <c r="I89" i="38"/>
  <c r="H89" i="38"/>
  <c r="G89" i="38"/>
  <c r="I88" i="38"/>
  <c r="H88" i="38"/>
  <c r="L88" i="38" s="1"/>
  <c r="G88" i="38"/>
  <c r="L87" i="38"/>
  <c r="I87" i="38"/>
  <c r="I90" i="38" s="1"/>
  <c r="H87" i="38"/>
  <c r="H90" i="38" s="1"/>
  <c r="G87" i="38"/>
  <c r="G90" i="38" s="1"/>
  <c r="L90" i="38" s="1"/>
  <c r="E84" i="38"/>
  <c r="D84" i="38"/>
  <c r="C84" i="38"/>
  <c r="B84" i="38"/>
  <c r="B92" i="38" s="1"/>
  <c r="I83" i="38"/>
  <c r="H83" i="38"/>
  <c r="L83" i="38" s="1"/>
  <c r="G83" i="38"/>
  <c r="L82" i="38"/>
  <c r="I82" i="38"/>
  <c r="H82" i="38"/>
  <c r="G82" i="38"/>
  <c r="I81" i="38"/>
  <c r="I84" i="38" s="1"/>
  <c r="I92" i="38" s="1"/>
  <c r="H81" i="38"/>
  <c r="H84" i="38" s="1"/>
  <c r="G81" i="38"/>
  <c r="G84" i="38" s="1"/>
  <c r="E73" i="38"/>
  <c r="E98" i="38" s="1"/>
  <c r="D73" i="38"/>
  <c r="D98" i="38" s="1"/>
  <c r="C73" i="38"/>
  <c r="C98" i="38" s="1"/>
  <c r="B73" i="38"/>
  <c r="B98" i="38" s="1"/>
  <c r="E64" i="38"/>
  <c r="E96" i="38" s="1"/>
  <c r="E63" i="38"/>
  <c r="D63" i="38"/>
  <c r="D64" i="38" s="1"/>
  <c r="D96" i="38" s="1"/>
  <c r="C63" i="38"/>
  <c r="C64" i="38" s="1"/>
  <c r="C96" i="38" s="1"/>
  <c r="B63" i="38"/>
  <c r="B64" i="38" s="1"/>
  <c r="B96" i="38" s="1"/>
  <c r="E58" i="38"/>
  <c r="E95" i="38" s="1"/>
  <c r="E97" i="38" s="1"/>
  <c r="D58" i="38"/>
  <c r="D95" i="38" s="1"/>
  <c r="D97" i="38" s="1"/>
  <c r="C58" i="38"/>
  <c r="E56" i="38"/>
  <c r="D56" i="38"/>
  <c r="C56" i="38"/>
  <c r="B56" i="38"/>
  <c r="G56" i="38" s="1"/>
  <c r="E41" i="38"/>
  <c r="D41" i="38"/>
  <c r="C41" i="38"/>
  <c r="B41" i="38"/>
  <c r="B58" i="38" s="1"/>
  <c r="E27" i="38"/>
  <c r="D27" i="38"/>
  <c r="C27" i="38"/>
  <c r="B27" i="38"/>
  <c r="E9" i="38"/>
  <c r="C9" i="38"/>
  <c r="B9" i="38"/>
  <c r="E5" i="38"/>
  <c r="H40" i="2"/>
  <c r="I40" i="2"/>
  <c r="H72" i="2"/>
  <c r="I72" i="2"/>
  <c r="H64" i="2"/>
  <c r="I64" i="2"/>
  <c r="C9" i="14"/>
  <c r="C9" i="15"/>
  <c r="C9" i="16"/>
  <c r="C9" i="17"/>
  <c r="C9" i="18"/>
  <c r="C9" i="19"/>
  <c r="C9" i="20"/>
  <c r="C9" i="21"/>
  <c r="C9" i="22"/>
  <c r="C9" i="23"/>
  <c r="C9" i="35"/>
  <c r="C9" i="36"/>
  <c r="C9" i="37"/>
  <c r="B9" i="14"/>
  <c r="B9" i="15"/>
  <c r="B9" i="16"/>
  <c r="B9" i="17"/>
  <c r="B9" i="18"/>
  <c r="B9" i="19"/>
  <c r="B9" i="20"/>
  <c r="B9" i="21"/>
  <c r="B9" i="22"/>
  <c r="B9" i="23"/>
  <c r="B9" i="35"/>
  <c r="B9" i="36"/>
  <c r="B9" i="37"/>
  <c r="H156" i="1" l="1"/>
  <c r="L84" i="38"/>
  <c r="G92" i="38"/>
  <c r="H92" i="38"/>
  <c r="G71" i="38"/>
  <c r="L71" i="38" s="1"/>
  <c r="G67" i="38"/>
  <c r="G61" i="38"/>
  <c r="G55" i="38"/>
  <c r="G52" i="38"/>
  <c r="G50" i="38"/>
  <c r="G48" i="38"/>
  <c r="G46" i="38"/>
  <c r="G44" i="38"/>
  <c r="L44" i="38" s="1"/>
  <c r="G40" i="38"/>
  <c r="G38" i="38"/>
  <c r="G36" i="38"/>
  <c r="G34" i="38"/>
  <c r="G32" i="38"/>
  <c r="G25" i="38"/>
  <c r="G23" i="38"/>
  <c r="G21" i="38"/>
  <c r="L21" i="38" s="1"/>
  <c r="G19" i="38"/>
  <c r="G17" i="38"/>
  <c r="G15" i="38"/>
  <c r="G13" i="38"/>
  <c r="G11" i="38"/>
  <c r="G72" i="38"/>
  <c r="G70" i="38"/>
  <c r="G62" i="38"/>
  <c r="G57" i="38"/>
  <c r="G54" i="38"/>
  <c r="G51" i="38"/>
  <c r="G49" i="38"/>
  <c r="G47" i="38"/>
  <c r="G45" i="38"/>
  <c r="G43" i="38"/>
  <c r="G39" i="38"/>
  <c r="G37" i="38"/>
  <c r="G35" i="38"/>
  <c r="G33" i="38"/>
  <c r="G26" i="38"/>
  <c r="G24" i="38"/>
  <c r="G22" i="38"/>
  <c r="G20" i="38"/>
  <c r="G18" i="38"/>
  <c r="G16" i="38"/>
  <c r="G14" i="38"/>
  <c r="G12" i="38"/>
  <c r="H55" i="38"/>
  <c r="H44" i="38"/>
  <c r="H36" i="38"/>
  <c r="H23" i="38"/>
  <c r="H15" i="38"/>
  <c r="H71" i="38"/>
  <c r="H61" i="38"/>
  <c r="H64" i="38" s="1"/>
  <c r="H52" i="38"/>
  <c r="H48" i="38"/>
  <c r="H38" i="38"/>
  <c r="H25" i="38"/>
  <c r="H17" i="38"/>
  <c r="H50" i="38"/>
  <c r="H40" i="38"/>
  <c r="H32" i="38"/>
  <c r="H41" i="38" s="1"/>
  <c r="H19" i="38"/>
  <c r="H11" i="38"/>
  <c r="H27" i="38" s="1"/>
  <c r="H56" i="38"/>
  <c r="L56" i="38" s="1"/>
  <c r="H72" i="38"/>
  <c r="H70" i="38"/>
  <c r="H73" i="38" s="1"/>
  <c r="H62" i="38"/>
  <c r="H57" i="38"/>
  <c r="H54" i="38"/>
  <c r="H51" i="38"/>
  <c r="H49" i="38"/>
  <c r="H47" i="38"/>
  <c r="H45" i="38"/>
  <c r="H43" i="38"/>
  <c r="H39" i="38"/>
  <c r="H37" i="38"/>
  <c r="H35" i="38"/>
  <c r="H33" i="38"/>
  <c r="H26" i="38"/>
  <c r="H24" i="38"/>
  <c r="H22" i="38"/>
  <c r="H20" i="38"/>
  <c r="H18" i="38"/>
  <c r="H16" i="38"/>
  <c r="H14" i="38"/>
  <c r="H12" i="38"/>
  <c r="H67" i="38"/>
  <c r="H46" i="38"/>
  <c r="H34" i="38"/>
  <c r="H21" i="38"/>
  <c r="H13" i="38"/>
  <c r="I71" i="38"/>
  <c r="I38" i="38"/>
  <c r="I21" i="38"/>
  <c r="I11" i="38"/>
  <c r="I27" i="38" s="1"/>
  <c r="I67" i="38"/>
  <c r="I55" i="38"/>
  <c r="I46" i="38"/>
  <c r="I40" i="38"/>
  <c r="I15" i="38"/>
  <c r="I61" i="38"/>
  <c r="I64" i="38" s="1"/>
  <c r="I52" i="38"/>
  <c r="I44" i="38"/>
  <c r="I34" i="38"/>
  <c r="I25" i="38"/>
  <c r="I13" i="38"/>
  <c r="I72" i="38"/>
  <c r="I70" i="38"/>
  <c r="I73" i="38" s="1"/>
  <c r="I62" i="38"/>
  <c r="I57" i="38"/>
  <c r="I54" i="38"/>
  <c r="I51" i="38"/>
  <c r="I49" i="38"/>
  <c r="I47" i="38"/>
  <c r="I45" i="38"/>
  <c r="I43" i="38"/>
  <c r="I39" i="38"/>
  <c r="I37" i="38"/>
  <c r="I35" i="38"/>
  <c r="I33" i="38"/>
  <c r="I26" i="38"/>
  <c r="I24" i="38"/>
  <c r="I22" i="38"/>
  <c r="I20" i="38"/>
  <c r="I18" i="38"/>
  <c r="I16" i="38"/>
  <c r="I14" i="38"/>
  <c r="I12" i="38"/>
  <c r="I48" i="38"/>
  <c r="I36" i="38"/>
  <c r="I23" i="38"/>
  <c r="I17" i="38"/>
  <c r="I56" i="38"/>
  <c r="I50" i="38"/>
  <c r="I32" i="38"/>
  <c r="I41" i="38" s="1"/>
  <c r="I19" i="38"/>
  <c r="B95" i="38"/>
  <c r="B97" i="38" s="1"/>
  <c r="B75" i="38"/>
  <c r="B77" i="38" s="1"/>
  <c r="B99" i="38" s="1"/>
  <c r="G58" i="38"/>
  <c r="C75" i="38"/>
  <c r="C77" i="38" s="1"/>
  <c r="C99" i="38" s="1"/>
  <c r="G63" i="38"/>
  <c r="H58" i="38"/>
  <c r="H75" i="38" s="1"/>
  <c r="H63" i="38"/>
  <c r="C95" i="38"/>
  <c r="C97" i="38" s="1"/>
  <c r="L81" i="38"/>
  <c r="I58" i="38"/>
  <c r="I75" i="38" s="1"/>
  <c r="I63" i="38"/>
  <c r="D75" i="38"/>
  <c r="D77" i="38" s="1"/>
  <c r="D99" i="38" s="1"/>
  <c r="E75" i="38"/>
  <c r="E77" i="38" s="1"/>
  <c r="E99" i="38" s="1"/>
  <c r="C69" i="12"/>
  <c r="C54" i="12"/>
  <c r="C35" i="12"/>
  <c r="C14" i="33"/>
  <c r="G14" i="33"/>
  <c r="C27" i="12"/>
  <c r="C58" i="12" s="1"/>
  <c r="C60" i="12" s="1"/>
  <c r="C17" i="12"/>
  <c r="C29" i="12" s="1"/>
  <c r="AP70" i="34"/>
  <c r="B126" i="34"/>
  <c r="F126" i="34" s="1"/>
  <c r="B127" i="34"/>
  <c r="F127" i="34" s="1"/>
  <c r="B125" i="34"/>
  <c r="F125" i="34" s="1"/>
  <c r="F128" i="34" s="1"/>
  <c r="B120" i="34"/>
  <c r="F120" i="34" s="1"/>
  <c r="B121" i="34"/>
  <c r="F121" i="34" s="1"/>
  <c r="B119" i="34"/>
  <c r="F119" i="34" s="1"/>
  <c r="F122" i="34" s="1"/>
  <c r="B96" i="34"/>
  <c r="F96" i="34" s="1"/>
  <c r="B97" i="34"/>
  <c r="F97" i="34" s="1"/>
  <c r="B98" i="34"/>
  <c r="F98" i="34" s="1"/>
  <c r="B99" i="34"/>
  <c r="F99" i="34" s="1"/>
  <c r="B104" i="34"/>
  <c r="F104" i="34" s="1"/>
  <c r="B105" i="34"/>
  <c r="F105" i="34" s="1"/>
  <c r="B106" i="34"/>
  <c r="F106" i="34" s="1"/>
  <c r="B107" i="34"/>
  <c r="F107" i="34" s="1"/>
  <c r="B108" i="34"/>
  <c r="F108" i="34" s="1"/>
  <c r="B109" i="34"/>
  <c r="F109" i="34" s="1"/>
  <c r="B110" i="34"/>
  <c r="F110" i="34" s="1"/>
  <c r="B95" i="34"/>
  <c r="F95" i="34" s="1"/>
  <c r="B73" i="34"/>
  <c r="F73" i="34" s="1"/>
  <c r="B74" i="34"/>
  <c r="F74" i="34" s="1"/>
  <c r="B75" i="34"/>
  <c r="F75" i="34" s="1"/>
  <c r="B76" i="34"/>
  <c r="F76" i="34" s="1"/>
  <c r="B77" i="34"/>
  <c r="F77" i="34" s="1"/>
  <c r="AQ76" i="34" s="1"/>
  <c r="B78" i="34"/>
  <c r="F78" i="34" s="1"/>
  <c r="B79" i="34"/>
  <c r="F79" i="34" s="1"/>
  <c r="B80" i="34"/>
  <c r="F80" i="34" s="1"/>
  <c r="B81" i="34"/>
  <c r="F81" i="34" s="1"/>
  <c r="B82" i="34"/>
  <c r="F82" i="34" s="1"/>
  <c r="B83" i="34"/>
  <c r="F83" i="34" s="1"/>
  <c r="B84" i="34"/>
  <c r="F84" i="34" s="1"/>
  <c r="B85" i="34"/>
  <c r="F85" i="34" s="1"/>
  <c r="B86" i="34"/>
  <c r="F86" i="34" s="1"/>
  <c r="B87" i="34"/>
  <c r="F87" i="34" s="1"/>
  <c r="B72" i="34"/>
  <c r="F72" i="34" s="1"/>
  <c r="B62" i="34"/>
  <c r="F62" i="34" s="1"/>
  <c r="F64" i="34" s="1"/>
  <c r="B63" i="34"/>
  <c r="F63" i="34" s="1"/>
  <c r="B61" i="34"/>
  <c r="F61" i="34" s="1"/>
  <c r="B57" i="34"/>
  <c r="F57" i="34" s="1"/>
  <c r="B44" i="34"/>
  <c r="F44" i="34" s="1"/>
  <c r="B45" i="34"/>
  <c r="F45" i="34" s="1"/>
  <c r="B46" i="34"/>
  <c r="F46" i="34" s="1"/>
  <c r="B47" i="34"/>
  <c r="F47" i="34" s="1"/>
  <c r="B48" i="34"/>
  <c r="F48" i="34" s="1"/>
  <c r="B49" i="34"/>
  <c r="F49" i="34" s="1"/>
  <c r="B50" i="34"/>
  <c r="F50" i="34" s="1"/>
  <c r="B51" i="34"/>
  <c r="F51" i="34" s="1"/>
  <c r="B52" i="34"/>
  <c r="F52" i="34" s="1"/>
  <c r="B54" i="34"/>
  <c r="F54" i="34" s="1"/>
  <c r="B55" i="34"/>
  <c r="F55" i="34" s="1"/>
  <c r="B43" i="34"/>
  <c r="F43" i="34" s="1"/>
  <c r="B33" i="34"/>
  <c r="F33" i="34" s="1"/>
  <c r="B34" i="34"/>
  <c r="F34" i="34" s="1"/>
  <c r="B35" i="34"/>
  <c r="F35" i="34" s="1"/>
  <c r="B36" i="34"/>
  <c r="F36" i="34" s="1"/>
  <c r="B37" i="34"/>
  <c r="F37" i="34" s="1"/>
  <c r="B38" i="34"/>
  <c r="F38" i="34" s="1"/>
  <c r="B39" i="34"/>
  <c r="F39" i="34" s="1"/>
  <c r="B40" i="34"/>
  <c r="F40" i="34" s="1"/>
  <c r="B32" i="34"/>
  <c r="F32" i="34" s="1"/>
  <c r="B11" i="34"/>
  <c r="F11" i="34" s="1"/>
  <c r="B12" i="34"/>
  <c r="F12" i="34" s="1"/>
  <c r="B13" i="34"/>
  <c r="F13" i="34" s="1"/>
  <c r="B14" i="34"/>
  <c r="F14" i="34" s="1"/>
  <c r="B15" i="34"/>
  <c r="F15" i="34" s="1"/>
  <c r="B16" i="34"/>
  <c r="F16" i="34" s="1"/>
  <c r="B17" i="34"/>
  <c r="F17" i="34" s="1"/>
  <c r="B18" i="34"/>
  <c r="F18" i="34" s="1"/>
  <c r="B19" i="34"/>
  <c r="F19" i="34" s="1"/>
  <c r="B20" i="34"/>
  <c r="F20" i="34" s="1"/>
  <c r="B21" i="34"/>
  <c r="F21" i="34" s="1"/>
  <c r="B22" i="34"/>
  <c r="F22" i="34" s="1"/>
  <c r="B23" i="34"/>
  <c r="F23" i="34" s="1"/>
  <c r="B24" i="34"/>
  <c r="F24" i="34" s="1"/>
  <c r="B26" i="34"/>
  <c r="F26" i="34" s="1"/>
  <c r="B10" i="34"/>
  <c r="F10" i="34" s="1"/>
  <c r="O7" i="34"/>
  <c r="AF7" i="34"/>
  <c r="AI7" i="34"/>
  <c r="R8" i="34"/>
  <c r="Q8" i="34"/>
  <c r="O8" i="34"/>
  <c r="AN7" i="34"/>
  <c r="B28" i="4"/>
  <c r="E104" i="2"/>
  <c r="D104" i="2"/>
  <c r="C7" i="1"/>
  <c r="B8" i="38" s="1"/>
  <c r="C9" i="13"/>
  <c r="B152" i="34"/>
  <c r="B151" i="34"/>
  <c r="B150" i="34"/>
  <c r="B149" i="34"/>
  <c r="B148" i="34"/>
  <c r="B147" i="34"/>
  <c r="B146" i="34"/>
  <c r="B145" i="34"/>
  <c r="B144" i="34"/>
  <c r="B143" i="34"/>
  <c r="B142" i="34"/>
  <c r="G154" i="34"/>
  <c r="G153" i="34"/>
  <c r="G152" i="34"/>
  <c r="G151" i="34"/>
  <c r="G150" i="34"/>
  <c r="G149" i="34"/>
  <c r="G148" i="34"/>
  <c r="G147" i="34"/>
  <c r="G146" i="34"/>
  <c r="G145" i="34"/>
  <c r="G144" i="34"/>
  <c r="G143" i="34"/>
  <c r="G142" i="34"/>
  <c r="F154" i="34"/>
  <c r="F153" i="34"/>
  <c r="F152" i="34"/>
  <c r="F151" i="34"/>
  <c r="F150" i="34"/>
  <c r="F149" i="34"/>
  <c r="F148" i="34"/>
  <c r="F147" i="34"/>
  <c r="F146" i="34"/>
  <c r="F145" i="34"/>
  <c r="F144" i="34"/>
  <c r="F143" i="34"/>
  <c r="F142" i="34"/>
  <c r="E154" i="34"/>
  <c r="E153" i="34"/>
  <c r="E152" i="34"/>
  <c r="E151" i="34"/>
  <c r="E150" i="34"/>
  <c r="E149" i="34"/>
  <c r="E148" i="34"/>
  <c r="E147" i="34"/>
  <c r="E146" i="34"/>
  <c r="E145" i="34"/>
  <c r="E144" i="34"/>
  <c r="E143" i="34"/>
  <c r="E142" i="34"/>
  <c r="D152" i="34"/>
  <c r="D151" i="34"/>
  <c r="D150" i="34"/>
  <c r="D149" i="34"/>
  <c r="D148" i="34"/>
  <c r="D147" i="34"/>
  <c r="D146" i="34"/>
  <c r="D145" i="34"/>
  <c r="D144" i="34"/>
  <c r="D143" i="34"/>
  <c r="D142" i="34"/>
  <c r="C152" i="34"/>
  <c r="C151" i="34"/>
  <c r="C150" i="34"/>
  <c r="C149" i="34"/>
  <c r="C148" i="34"/>
  <c r="C147" i="34"/>
  <c r="C146" i="34"/>
  <c r="C145" i="34"/>
  <c r="C144" i="34"/>
  <c r="C143" i="34"/>
  <c r="C142" i="34"/>
  <c r="B154" i="34"/>
  <c r="B153" i="34"/>
  <c r="A2" i="34"/>
  <c r="X7" i="34"/>
  <c r="AM7" i="34"/>
  <c r="AB7" i="34"/>
  <c r="T7" i="34"/>
  <c r="AK7" i="34" s="1"/>
  <c r="K7" i="34"/>
  <c r="G7" i="34"/>
  <c r="C8" i="34"/>
  <c r="G155" i="1"/>
  <c r="G154" i="1"/>
  <c r="G153" i="1"/>
  <c r="F155" i="1"/>
  <c r="F154" i="1"/>
  <c r="F153" i="1"/>
  <c r="E155" i="1"/>
  <c r="E154" i="1"/>
  <c r="E153" i="1"/>
  <c r="B155" i="1"/>
  <c r="B154" i="1"/>
  <c r="B153" i="1"/>
  <c r="D98" i="37"/>
  <c r="E90" i="37"/>
  <c r="E92" i="37" s="1"/>
  <c r="D90" i="37"/>
  <c r="C90" i="37"/>
  <c r="B90" i="37"/>
  <c r="I89" i="37"/>
  <c r="H89" i="37"/>
  <c r="G89" i="37"/>
  <c r="L89" i="37" s="1"/>
  <c r="I88" i="37"/>
  <c r="H88" i="37"/>
  <c r="G88" i="37"/>
  <c r="L88" i="37" s="1"/>
  <c r="I87" i="37"/>
  <c r="I90" i="37" s="1"/>
  <c r="H87" i="37"/>
  <c r="H90" i="37" s="1"/>
  <c r="G87" i="37"/>
  <c r="L87" i="37" s="1"/>
  <c r="E84" i="37"/>
  <c r="D84" i="37"/>
  <c r="D92" i="37" s="1"/>
  <c r="C84" i="37"/>
  <c r="C92" i="37" s="1"/>
  <c r="B84" i="37"/>
  <c r="B92" i="37" s="1"/>
  <c r="I83" i="37"/>
  <c r="H83" i="37"/>
  <c r="G83" i="37"/>
  <c r="L83" i="37" s="1"/>
  <c r="I82" i="37"/>
  <c r="H82" i="37"/>
  <c r="G82" i="37"/>
  <c r="L82" i="37" s="1"/>
  <c r="I81" i="37"/>
  <c r="I84" i="37" s="1"/>
  <c r="I92" i="37" s="1"/>
  <c r="H81" i="37"/>
  <c r="H84" i="37" s="1"/>
  <c r="G81" i="37"/>
  <c r="L81" i="37" s="1"/>
  <c r="E73" i="37"/>
  <c r="E98" i="37" s="1"/>
  <c r="D73" i="37"/>
  <c r="C73" i="37"/>
  <c r="B73" i="37"/>
  <c r="E63" i="37"/>
  <c r="E64" i="37" s="1"/>
  <c r="E96" i="37" s="1"/>
  <c r="D63" i="37"/>
  <c r="D64" i="37" s="1"/>
  <c r="D96" i="37" s="1"/>
  <c r="C63" i="37"/>
  <c r="C64" i="37" s="1"/>
  <c r="B63" i="37"/>
  <c r="B64" i="37" s="1"/>
  <c r="E58" i="37"/>
  <c r="E95" i="37" s="1"/>
  <c r="E97" i="37" s="1"/>
  <c r="E56" i="37"/>
  <c r="D56" i="37"/>
  <c r="C56" i="37"/>
  <c r="B56" i="37"/>
  <c r="G56" i="37" s="1"/>
  <c r="E41" i="37"/>
  <c r="D41" i="37"/>
  <c r="D58" i="37" s="1"/>
  <c r="C41" i="37"/>
  <c r="C58" i="37" s="1"/>
  <c r="B41" i="37"/>
  <c r="B58" i="37" s="1"/>
  <c r="E27" i="37"/>
  <c r="D27" i="37"/>
  <c r="C27" i="37"/>
  <c r="B27" i="37"/>
  <c r="E9" i="37"/>
  <c r="E5" i="37"/>
  <c r="D98" i="36"/>
  <c r="G90" i="36"/>
  <c r="E90" i="36"/>
  <c r="E92" i="36" s="1"/>
  <c r="D90" i="36"/>
  <c r="C90" i="36"/>
  <c r="B90" i="36"/>
  <c r="I89" i="36"/>
  <c r="H89" i="36"/>
  <c r="G89" i="36"/>
  <c r="L89" i="36" s="1"/>
  <c r="I88" i="36"/>
  <c r="H88" i="36"/>
  <c r="G88" i="36"/>
  <c r="L88" i="36" s="1"/>
  <c r="I87" i="36"/>
  <c r="I90" i="36" s="1"/>
  <c r="H87" i="36"/>
  <c r="H90" i="36" s="1"/>
  <c r="G87" i="36"/>
  <c r="L87" i="36" s="1"/>
  <c r="E84" i="36"/>
  <c r="D84" i="36"/>
  <c r="D92" i="36" s="1"/>
  <c r="C84" i="36"/>
  <c r="C92" i="36" s="1"/>
  <c r="B84" i="36"/>
  <c r="B92" i="36" s="1"/>
  <c r="I83" i="36"/>
  <c r="H83" i="36"/>
  <c r="G83" i="36"/>
  <c r="L83" i="36" s="1"/>
  <c r="I82" i="36"/>
  <c r="H82" i="36"/>
  <c r="G82" i="36"/>
  <c r="L82" i="36" s="1"/>
  <c r="I81" i="36"/>
  <c r="I84" i="36" s="1"/>
  <c r="H81" i="36"/>
  <c r="H84" i="36" s="1"/>
  <c r="H92" i="36" s="1"/>
  <c r="G81" i="36"/>
  <c r="L81" i="36" s="1"/>
  <c r="E73" i="36"/>
  <c r="E98" i="36" s="1"/>
  <c r="D73" i="36"/>
  <c r="C73" i="36"/>
  <c r="B73" i="36"/>
  <c r="E63" i="36"/>
  <c r="E64" i="36" s="1"/>
  <c r="E96" i="36" s="1"/>
  <c r="D63" i="36"/>
  <c r="D64" i="36" s="1"/>
  <c r="C63" i="36"/>
  <c r="C64" i="36" s="1"/>
  <c r="B63" i="36"/>
  <c r="B64" i="36" s="1"/>
  <c r="E56" i="36"/>
  <c r="D56" i="36"/>
  <c r="I56" i="36" s="1"/>
  <c r="C56" i="36"/>
  <c r="H56" i="36" s="1"/>
  <c r="B56" i="36"/>
  <c r="E41" i="36"/>
  <c r="E58" i="36" s="1"/>
  <c r="D41" i="36"/>
  <c r="D58" i="36" s="1"/>
  <c r="C41" i="36"/>
  <c r="C58" i="36" s="1"/>
  <c r="B41" i="36"/>
  <c r="B58" i="36" s="1"/>
  <c r="E27" i="36"/>
  <c r="D27" i="36"/>
  <c r="C27" i="36"/>
  <c r="B27" i="36"/>
  <c r="B98" i="36" s="1"/>
  <c r="E9" i="36"/>
  <c r="E5" i="36"/>
  <c r="E98" i="35"/>
  <c r="B98" i="35"/>
  <c r="I90" i="35"/>
  <c r="E90" i="35"/>
  <c r="D90" i="35"/>
  <c r="C90" i="35"/>
  <c r="C92" i="35" s="1"/>
  <c r="B90" i="35"/>
  <c r="I89" i="35"/>
  <c r="H89" i="35"/>
  <c r="G89" i="35"/>
  <c r="L89" i="35" s="1"/>
  <c r="I88" i="35"/>
  <c r="H88" i="35"/>
  <c r="G88" i="35"/>
  <c r="L88" i="35" s="1"/>
  <c r="I87" i="35"/>
  <c r="H87" i="35"/>
  <c r="H90" i="35" s="1"/>
  <c r="G87" i="35"/>
  <c r="L87" i="35" s="1"/>
  <c r="E84" i="35"/>
  <c r="E92" i="35" s="1"/>
  <c r="D84" i="35"/>
  <c r="D92" i="35" s="1"/>
  <c r="C84" i="35"/>
  <c r="B84" i="35"/>
  <c r="B92" i="35" s="1"/>
  <c r="G62" i="35" s="1"/>
  <c r="I83" i="35"/>
  <c r="H83" i="35"/>
  <c r="G83" i="35"/>
  <c r="L83" i="35" s="1"/>
  <c r="I82" i="35"/>
  <c r="H82" i="35"/>
  <c r="G82" i="35"/>
  <c r="L82" i="35" s="1"/>
  <c r="I81" i="35"/>
  <c r="H81" i="35"/>
  <c r="H84" i="35" s="1"/>
  <c r="G81" i="35"/>
  <c r="L81" i="35" s="1"/>
  <c r="E73" i="35"/>
  <c r="D73" i="35"/>
  <c r="C73" i="35"/>
  <c r="B73" i="35"/>
  <c r="I70" i="35"/>
  <c r="I73" i="35" s="1"/>
  <c r="G63" i="35"/>
  <c r="E63" i="35"/>
  <c r="E64" i="35" s="1"/>
  <c r="E96" i="35" s="1"/>
  <c r="D63" i="35"/>
  <c r="D64" i="35" s="1"/>
  <c r="C63" i="35"/>
  <c r="C64" i="35" s="1"/>
  <c r="B63" i="35"/>
  <c r="B64" i="35" s="1"/>
  <c r="G58" i="35"/>
  <c r="C58" i="35"/>
  <c r="C95" i="35" s="1"/>
  <c r="G57" i="35"/>
  <c r="E56" i="35"/>
  <c r="D56" i="35"/>
  <c r="C56" i="35"/>
  <c r="B56" i="35"/>
  <c r="G56" i="35" s="1"/>
  <c r="G54" i="35"/>
  <c r="G51" i="35"/>
  <c r="G49" i="35"/>
  <c r="G47" i="35"/>
  <c r="H46" i="35"/>
  <c r="I45" i="35"/>
  <c r="G45" i="35"/>
  <c r="H44" i="35"/>
  <c r="G43" i="35"/>
  <c r="E41" i="35"/>
  <c r="E58" i="35" s="1"/>
  <c r="D41" i="35"/>
  <c r="D58" i="35" s="1"/>
  <c r="I58" i="35" s="1"/>
  <c r="C41" i="35"/>
  <c r="B41" i="35"/>
  <c r="B58" i="35" s="1"/>
  <c r="H40" i="35"/>
  <c r="G39" i="35"/>
  <c r="H38" i="35"/>
  <c r="G37" i="35"/>
  <c r="H36" i="35"/>
  <c r="G35" i="35"/>
  <c r="G33" i="35"/>
  <c r="H32" i="35"/>
  <c r="H41" i="35" s="1"/>
  <c r="E27" i="35"/>
  <c r="D27" i="35"/>
  <c r="D98" i="35" s="1"/>
  <c r="C27" i="35"/>
  <c r="B27" i="35"/>
  <c r="B96" i="35" s="1"/>
  <c r="G26" i="35"/>
  <c r="H25" i="35"/>
  <c r="I24" i="35"/>
  <c r="G24" i="35"/>
  <c r="H23" i="35"/>
  <c r="G22" i="35"/>
  <c r="H21" i="35"/>
  <c r="G20" i="35"/>
  <c r="H19" i="35"/>
  <c r="G18" i="35"/>
  <c r="G16" i="35"/>
  <c r="H15" i="35"/>
  <c r="I14" i="35"/>
  <c r="G14" i="35"/>
  <c r="H13" i="35"/>
  <c r="I12" i="35"/>
  <c r="H11" i="35"/>
  <c r="H27" i="35" s="1"/>
  <c r="E9" i="35"/>
  <c r="E5" i="35"/>
  <c r="F41" i="34" l="1"/>
  <c r="F111" i="34"/>
  <c r="F27" i="34"/>
  <c r="C70" i="12"/>
  <c r="C43" i="12"/>
  <c r="C45" i="12" s="1"/>
  <c r="C55" i="12"/>
  <c r="L20" i="38"/>
  <c r="L43" i="38"/>
  <c r="L70" i="38"/>
  <c r="G73" i="38"/>
  <c r="L73" i="38" s="1"/>
  <c r="L23" i="38"/>
  <c r="L46" i="38"/>
  <c r="L22" i="38"/>
  <c r="L45" i="38"/>
  <c r="L72" i="38"/>
  <c r="L25" i="38"/>
  <c r="L48" i="38"/>
  <c r="L39" i="38"/>
  <c r="I77" i="38"/>
  <c r="L24" i="38"/>
  <c r="L47" i="38"/>
  <c r="L11" i="38"/>
  <c r="G27" i="38"/>
  <c r="G41" i="38"/>
  <c r="L41" i="38" s="1"/>
  <c r="L32" i="38"/>
  <c r="L50" i="38"/>
  <c r="H77" i="38"/>
  <c r="L26" i="38"/>
  <c r="L49" i="38"/>
  <c r="L13" i="38"/>
  <c r="L34" i="38"/>
  <c r="L52" i="38"/>
  <c r="L92" i="38"/>
  <c r="L63" i="38"/>
  <c r="L12" i="38"/>
  <c r="L33" i="38"/>
  <c r="L51" i="38"/>
  <c r="L15" i="38"/>
  <c r="L36" i="38"/>
  <c r="L55" i="38"/>
  <c r="L18" i="38"/>
  <c r="L14" i="38"/>
  <c r="L35" i="38"/>
  <c r="L54" i="38"/>
  <c r="L17" i="38"/>
  <c r="L38" i="38"/>
  <c r="L61" i="38"/>
  <c r="G64" i="38"/>
  <c r="L64" i="38" s="1"/>
  <c r="L62" i="38"/>
  <c r="L58" i="38"/>
  <c r="L16" i="38"/>
  <c r="L37" i="38"/>
  <c r="L57" i="38"/>
  <c r="L19" i="38"/>
  <c r="L40" i="38"/>
  <c r="L67" i="38"/>
  <c r="L7" i="1"/>
  <c r="I8" i="38" s="1"/>
  <c r="B8" i="17"/>
  <c r="B8" i="36"/>
  <c r="B8" i="37"/>
  <c r="B8" i="15"/>
  <c r="B8" i="18"/>
  <c r="B8" i="23"/>
  <c r="B8" i="35"/>
  <c r="B8" i="19"/>
  <c r="B8" i="20"/>
  <c r="B8" i="22"/>
  <c r="B8" i="21"/>
  <c r="B8" i="14"/>
  <c r="B8" i="16"/>
  <c r="F157" i="34"/>
  <c r="E157" i="34"/>
  <c r="C98" i="37"/>
  <c r="B96" i="37"/>
  <c r="C96" i="37"/>
  <c r="B96" i="36"/>
  <c r="C96" i="36"/>
  <c r="D96" i="36"/>
  <c r="C98" i="36"/>
  <c r="D96" i="35"/>
  <c r="C98" i="35"/>
  <c r="C96" i="35"/>
  <c r="C97" i="35" s="1"/>
  <c r="C8" i="32"/>
  <c r="F8" i="32" s="1"/>
  <c r="B8" i="13"/>
  <c r="F7" i="1"/>
  <c r="D8" i="38" s="1"/>
  <c r="G7" i="1"/>
  <c r="E8" i="38" s="1"/>
  <c r="K7" i="1"/>
  <c r="H8" i="38" s="1"/>
  <c r="E7" i="1"/>
  <c r="C8" i="38" s="1"/>
  <c r="J7" i="1"/>
  <c r="G8" i="38" s="1"/>
  <c r="G157" i="34"/>
  <c r="I56" i="37"/>
  <c r="B95" i="37"/>
  <c r="B97" i="37" s="1"/>
  <c r="B75" i="37"/>
  <c r="B77" i="37" s="1"/>
  <c r="G58" i="37"/>
  <c r="H71" i="37"/>
  <c r="H67" i="37"/>
  <c r="H61" i="37"/>
  <c r="H64" i="37" s="1"/>
  <c r="H56" i="37"/>
  <c r="H55" i="37"/>
  <c r="H52" i="37"/>
  <c r="H50" i="37"/>
  <c r="H48" i="37"/>
  <c r="H46" i="37"/>
  <c r="H44" i="37"/>
  <c r="H40" i="37"/>
  <c r="H38" i="37"/>
  <c r="H36" i="37"/>
  <c r="H34" i="37"/>
  <c r="H32" i="37"/>
  <c r="H41" i="37" s="1"/>
  <c r="H25" i="37"/>
  <c r="H23" i="37"/>
  <c r="H21" i="37"/>
  <c r="H19" i="37"/>
  <c r="H17" i="37"/>
  <c r="H15" i="37"/>
  <c r="H13" i="37"/>
  <c r="H11" i="37"/>
  <c r="H27" i="37" s="1"/>
  <c r="H72" i="37"/>
  <c r="H70" i="37"/>
  <c r="H73" i="37" s="1"/>
  <c r="H62" i="37"/>
  <c r="H57" i="37"/>
  <c r="H54" i="37"/>
  <c r="H51" i="37"/>
  <c r="H49" i="37"/>
  <c r="H47" i="37"/>
  <c r="H45" i="37"/>
  <c r="H43" i="37"/>
  <c r="H39" i="37"/>
  <c r="H37" i="37"/>
  <c r="H35" i="37"/>
  <c r="H33" i="37"/>
  <c r="H26" i="37"/>
  <c r="H24" i="37"/>
  <c r="H22" i="37"/>
  <c r="H20" i="37"/>
  <c r="H18" i="37"/>
  <c r="H16" i="37"/>
  <c r="H14" i="37"/>
  <c r="H12" i="37"/>
  <c r="L56" i="37"/>
  <c r="I16" i="37"/>
  <c r="I71" i="37"/>
  <c r="I67" i="37"/>
  <c r="I61" i="37"/>
  <c r="I64" i="37" s="1"/>
  <c r="I55" i="37"/>
  <c r="I52" i="37"/>
  <c r="I50" i="37"/>
  <c r="I48" i="37"/>
  <c r="I46" i="37"/>
  <c r="I44" i="37"/>
  <c r="I40" i="37"/>
  <c r="I38" i="37"/>
  <c r="I36" i="37"/>
  <c r="I34" i="37"/>
  <c r="I32" i="37"/>
  <c r="I41" i="37" s="1"/>
  <c r="I25" i="37"/>
  <c r="I23" i="37"/>
  <c r="I21" i="37"/>
  <c r="I19" i="37"/>
  <c r="I17" i="37"/>
  <c r="I15" i="37"/>
  <c r="I13" i="37"/>
  <c r="I11" i="37"/>
  <c r="I27" i="37" s="1"/>
  <c r="I72" i="37"/>
  <c r="I54" i="37"/>
  <c r="I49" i="37"/>
  <c r="I43" i="37"/>
  <c r="I37" i="37"/>
  <c r="I22" i="37"/>
  <c r="I12" i="37"/>
  <c r="I63" i="37"/>
  <c r="I57" i="37"/>
  <c r="I51" i="37"/>
  <c r="I45" i="37"/>
  <c r="I33" i="37"/>
  <c r="I24" i="37"/>
  <c r="I14" i="37"/>
  <c r="I18" i="37"/>
  <c r="I70" i="37"/>
  <c r="I73" i="37" s="1"/>
  <c r="I62" i="37"/>
  <c r="I47" i="37"/>
  <c r="I39" i="37"/>
  <c r="I35" i="37"/>
  <c r="I26" i="37"/>
  <c r="I20" i="37"/>
  <c r="C95" i="37"/>
  <c r="C97" i="37" s="1"/>
  <c r="C75" i="37"/>
  <c r="C77" i="37" s="1"/>
  <c r="H58" i="37"/>
  <c r="D95" i="37"/>
  <c r="D97" i="37" s="1"/>
  <c r="D75" i="37"/>
  <c r="D77" i="37" s="1"/>
  <c r="D99" i="37" s="1"/>
  <c r="I58" i="37"/>
  <c r="H92" i="37"/>
  <c r="G44" i="37"/>
  <c r="G40" i="37"/>
  <c r="L40" i="37" s="1"/>
  <c r="G34" i="37"/>
  <c r="L34" i="37" s="1"/>
  <c r="G25" i="37"/>
  <c r="L25" i="37" s="1"/>
  <c r="G19" i="37"/>
  <c r="L19" i="37" s="1"/>
  <c r="G13" i="37"/>
  <c r="L13" i="37" s="1"/>
  <c r="G52" i="37"/>
  <c r="L52" i="37" s="1"/>
  <c r="G36" i="37"/>
  <c r="L36" i="37" s="1"/>
  <c r="G21" i="37"/>
  <c r="G15" i="37"/>
  <c r="L15" i="37" s="1"/>
  <c r="G11" i="37"/>
  <c r="G71" i="37"/>
  <c r="G67" i="37"/>
  <c r="G61" i="37"/>
  <c r="G55" i="37"/>
  <c r="L55" i="37" s="1"/>
  <c r="G50" i="37"/>
  <c r="L50" i="37" s="1"/>
  <c r="G48" i="37"/>
  <c r="L48" i="37" s="1"/>
  <c r="G46" i="37"/>
  <c r="G38" i="37"/>
  <c r="L38" i="37" s="1"/>
  <c r="G32" i="37"/>
  <c r="G23" i="37"/>
  <c r="L23" i="37" s="1"/>
  <c r="G17" i="37"/>
  <c r="L17" i="37" s="1"/>
  <c r="G72" i="37"/>
  <c r="L72" i="37" s="1"/>
  <c r="G70" i="37"/>
  <c r="G63" i="37"/>
  <c r="G62" i="37"/>
  <c r="G57" i="37"/>
  <c r="L57" i="37" s="1"/>
  <c r="G54" i="37"/>
  <c r="L54" i="37" s="1"/>
  <c r="G51" i="37"/>
  <c r="L51" i="37" s="1"/>
  <c r="G49" i="37"/>
  <c r="L49" i="37" s="1"/>
  <c r="G47" i="37"/>
  <c r="L47" i="37" s="1"/>
  <c r="G45" i="37"/>
  <c r="L45" i="37" s="1"/>
  <c r="G43" i="37"/>
  <c r="G39" i="37"/>
  <c r="G37" i="37"/>
  <c r="L37" i="37" s="1"/>
  <c r="G35" i="37"/>
  <c r="L35" i="37" s="1"/>
  <c r="G33" i="37"/>
  <c r="L33" i="37" s="1"/>
  <c r="G26" i="37"/>
  <c r="L26" i="37" s="1"/>
  <c r="G24" i="37"/>
  <c r="L24" i="37" s="1"/>
  <c r="G22" i="37"/>
  <c r="L22" i="37" s="1"/>
  <c r="G20" i="37"/>
  <c r="G18" i="37"/>
  <c r="G16" i="37"/>
  <c r="L16" i="37" s="1"/>
  <c r="G14" i="37"/>
  <c r="L14" i="37" s="1"/>
  <c r="G12" i="37"/>
  <c r="L12" i="37" s="1"/>
  <c r="G90" i="37"/>
  <c r="L90" i="37" s="1"/>
  <c r="B98" i="37"/>
  <c r="H63" i="37"/>
  <c r="G84" i="37"/>
  <c r="E75" i="37"/>
  <c r="E77" i="37" s="1"/>
  <c r="E99" i="37" s="1"/>
  <c r="G58" i="36"/>
  <c r="B95" i="36"/>
  <c r="B97" i="36" s="1"/>
  <c r="B75" i="36"/>
  <c r="B77" i="36" s="1"/>
  <c r="G51" i="36"/>
  <c r="L51" i="36" s="1"/>
  <c r="G26" i="36"/>
  <c r="G14" i="36"/>
  <c r="G63" i="36"/>
  <c r="G45" i="36"/>
  <c r="G33" i="36"/>
  <c r="G20" i="36"/>
  <c r="L20" i="36" s="1"/>
  <c r="G49" i="36"/>
  <c r="L49" i="36" s="1"/>
  <c r="G43" i="36"/>
  <c r="L43" i="36" s="1"/>
  <c r="G35" i="36"/>
  <c r="G22" i="36"/>
  <c r="G12" i="36"/>
  <c r="G71" i="36"/>
  <c r="G67" i="36"/>
  <c r="G61" i="36"/>
  <c r="G55" i="36"/>
  <c r="L55" i="36" s="1"/>
  <c r="G52" i="36"/>
  <c r="L52" i="36" s="1"/>
  <c r="G50" i="36"/>
  <c r="L50" i="36" s="1"/>
  <c r="G48" i="36"/>
  <c r="G46" i="36"/>
  <c r="G44" i="36"/>
  <c r="G40" i="36"/>
  <c r="G38" i="36"/>
  <c r="L38" i="36" s="1"/>
  <c r="G36" i="36"/>
  <c r="L36" i="36" s="1"/>
  <c r="G34" i="36"/>
  <c r="L34" i="36" s="1"/>
  <c r="G32" i="36"/>
  <c r="G25" i="36"/>
  <c r="G23" i="36"/>
  <c r="G21" i="36"/>
  <c r="G19" i="36"/>
  <c r="G17" i="36"/>
  <c r="L17" i="36" s="1"/>
  <c r="G15" i="36"/>
  <c r="L15" i="36" s="1"/>
  <c r="G13" i="36"/>
  <c r="L13" i="36" s="1"/>
  <c r="G11" i="36"/>
  <c r="G72" i="36"/>
  <c r="G70" i="36"/>
  <c r="G62" i="36"/>
  <c r="G57" i="36"/>
  <c r="G47" i="36"/>
  <c r="G37" i="36"/>
  <c r="L37" i="36" s="1"/>
  <c r="G18" i="36"/>
  <c r="L18" i="36" s="1"/>
  <c r="G54" i="36"/>
  <c r="L54" i="36" s="1"/>
  <c r="G39" i="36"/>
  <c r="G24" i="36"/>
  <c r="G16" i="36"/>
  <c r="I92" i="36"/>
  <c r="H16" i="36"/>
  <c r="H71" i="36"/>
  <c r="H67" i="36"/>
  <c r="H61" i="36"/>
  <c r="H64" i="36" s="1"/>
  <c r="H55" i="36"/>
  <c r="H52" i="36"/>
  <c r="H50" i="36"/>
  <c r="H48" i="36"/>
  <c r="H46" i="36"/>
  <c r="H44" i="36"/>
  <c r="H40" i="36"/>
  <c r="H38" i="36"/>
  <c r="H36" i="36"/>
  <c r="H34" i="36"/>
  <c r="H32" i="36"/>
  <c r="H41" i="36" s="1"/>
  <c r="H25" i="36"/>
  <c r="H23" i="36"/>
  <c r="H21" i="36"/>
  <c r="H19" i="36"/>
  <c r="H17" i="36"/>
  <c r="H15" i="36"/>
  <c r="H13" i="36"/>
  <c r="H11" i="36"/>
  <c r="H27" i="36" s="1"/>
  <c r="H14" i="36"/>
  <c r="H12" i="36"/>
  <c r="H72" i="36"/>
  <c r="H70" i="36"/>
  <c r="H73" i="36" s="1"/>
  <c r="H62" i="36"/>
  <c r="H57" i="36"/>
  <c r="H54" i="36"/>
  <c r="H51" i="36"/>
  <c r="H49" i="36"/>
  <c r="H47" i="36"/>
  <c r="H45" i="36"/>
  <c r="H43" i="36"/>
  <c r="H39" i="36"/>
  <c r="H37" i="36"/>
  <c r="H35" i="36"/>
  <c r="H33" i="36"/>
  <c r="H26" i="36"/>
  <c r="H24" i="36"/>
  <c r="H22" i="36"/>
  <c r="H20" i="36"/>
  <c r="H18" i="36"/>
  <c r="L90" i="36"/>
  <c r="I72" i="36"/>
  <c r="I63" i="36"/>
  <c r="I49" i="36"/>
  <c r="I16" i="36"/>
  <c r="I71" i="36"/>
  <c r="I67" i="36"/>
  <c r="I61" i="36"/>
  <c r="I64" i="36" s="1"/>
  <c r="I55" i="36"/>
  <c r="I52" i="36"/>
  <c r="I50" i="36"/>
  <c r="I48" i="36"/>
  <c r="I46" i="36"/>
  <c r="I44" i="36"/>
  <c r="I40" i="36"/>
  <c r="I38" i="36"/>
  <c r="I36" i="36"/>
  <c r="I34" i="36"/>
  <c r="I32" i="36"/>
  <c r="I41" i="36" s="1"/>
  <c r="I25" i="36"/>
  <c r="I23" i="36"/>
  <c r="I21" i="36"/>
  <c r="I19" i="36"/>
  <c r="I17" i="36"/>
  <c r="I15" i="36"/>
  <c r="I13" i="36"/>
  <c r="I11" i="36"/>
  <c r="I27" i="36" s="1"/>
  <c r="I39" i="36"/>
  <c r="I22" i="36"/>
  <c r="I70" i="36"/>
  <c r="I73" i="36" s="1"/>
  <c r="I62" i="36"/>
  <c r="I54" i="36"/>
  <c r="I47" i="36"/>
  <c r="I43" i="36"/>
  <c r="I37" i="36"/>
  <c r="I33" i="36"/>
  <c r="I24" i="36"/>
  <c r="I18" i="36"/>
  <c r="I12" i="36"/>
  <c r="I51" i="36"/>
  <c r="I26" i="36"/>
  <c r="I14" i="36"/>
  <c r="I57" i="36"/>
  <c r="I45" i="36"/>
  <c r="I35" i="36"/>
  <c r="I20" i="36"/>
  <c r="C95" i="36"/>
  <c r="C97" i="36" s="1"/>
  <c r="C75" i="36"/>
  <c r="C77" i="36" s="1"/>
  <c r="H58" i="36"/>
  <c r="H75" i="36" s="1"/>
  <c r="I58" i="36"/>
  <c r="D95" i="36"/>
  <c r="D97" i="36" s="1"/>
  <c r="D75" i="36"/>
  <c r="D77" i="36" s="1"/>
  <c r="D99" i="36" s="1"/>
  <c r="E95" i="36"/>
  <c r="E97" i="36" s="1"/>
  <c r="E75" i="36"/>
  <c r="E77" i="36" s="1"/>
  <c r="E99" i="36" s="1"/>
  <c r="G56" i="36"/>
  <c r="L56" i="36" s="1"/>
  <c r="H63" i="36"/>
  <c r="G84" i="36"/>
  <c r="I71" i="35"/>
  <c r="I67" i="35"/>
  <c r="I61" i="35"/>
  <c r="I64" i="35" s="1"/>
  <c r="I75" i="35" s="1"/>
  <c r="I55" i="35"/>
  <c r="I52" i="35"/>
  <c r="I50" i="35"/>
  <c r="I48" i="35"/>
  <c r="I46" i="35"/>
  <c r="I44" i="35"/>
  <c r="I40" i="35"/>
  <c r="I38" i="35"/>
  <c r="I36" i="35"/>
  <c r="I34" i="35"/>
  <c r="I32" i="35"/>
  <c r="I41" i="35" s="1"/>
  <c r="I25" i="35"/>
  <c r="I23" i="35"/>
  <c r="I21" i="35"/>
  <c r="I19" i="35"/>
  <c r="I17" i="35"/>
  <c r="I15" i="35"/>
  <c r="I13" i="35"/>
  <c r="I11" i="35"/>
  <c r="I27" i="35" s="1"/>
  <c r="I18" i="35"/>
  <c r="I35" i="35"/>
  <c r="B95" i="35"/>
  <c r="B97" i="35" s="1"/>
  <c r="B75" i="35"/>
  <c r="B77" i="35" s="1"/>
  <c r="I51" i="35"/>
  <c r="I57" i="35"/>
  <c r="G72" i="35"/>
  <c r="L54" i="35"/>
  <c r="I72" i="35"/>
  <c r="I54" i="35"/>
  <c r="E95" i="35"/>
  <c r="E97" i="35" s="1"/>
  <c r="E75" i="35"/>
  <c r="E77" i="35" s="1"/>
  <c r="E99" i="35" s="1"/>
  <c r="I63" i="35"/>
  <c r="H71" i="35"/>
  <c r="H67" i="35"/>
  <c r="H61" i="35"/>
  <c r="H64" i="35" s="1"/>
  <c r="H56" i="35"/>
  <c r="L56" i="35" s="1"/>
  <c r="H55" i="35"/>
  <c r="H52" i="35"/>
  <c r="H50" i="35"/>
  <c r="H48" i="35"/>
  <c r="H72" i="35"/>
  <c r="H70" i="35"/>
  <c r="H73" i="35" s="1"/>
  <c r="H62" i="35"/>
  <c r="L62" i="35" s="1"/>
  <c r="H57" i="35"/>
  <c r="L57" i="35" s="1"/>
  <c r="H54" i="35"/>
  <c r="H51" i="35"/>
  <c r="L51" i="35" s="1"/>
  <c r="H49" i="35"/>
  <c r="H47" i="35"/>
  <c r="L47" i="35" s="1"/>
  <c r="H45" i="35"/>
  <c r="L45" i="35" s="1"/>
  <c r="H43" i="35"/>
  <c r="L43" i="35" s="1"/>
  <c r="H39" i="35"/>
  <c r="L39" i="35" s="1"/>
  <c r="H37" i="35"/>
  <c r="L37" i="35" s="1"/>
  <c r="H35" i="35"/>
  <c r="L35" i="35" s="1"/>
  <c r="H33" i="35"/>
  <c r="H26" i="35"/>
  <c r="H24" i="35"/>
  <c r="L24" i="35" s="1"/>
  <c r="H22" i="35"/>
  <c r="H20" i="35"/>
  <c r="H18" i="35"/>
  <c r="L18" i="35" s="1"/>
  <c r="H16" i="35"/>
  <c r="L16" i="35" s="1"/>
  <c r="H14" i="35"/>
  <c r="H12" i="35"/>
  <c r="L14" i="35"/>
  <c r="I20" i="35"/>
  <c r="L26" i="35"/>
  <c r="I37" i="35"/>
  <c r="I26" i="35"/>
  <c r="L33" i="35"/>
  <c r="I47" i="35"/>
  <c r="I16" i="35"/>
  <c r="L49" i="35"/>
  <c r="H92" i="35"/>
  <c r="L20" i="35"/>
  <c r="D95" i="35"/>
  <c r="D97" i="35" s="1"/>
  <c r="D75" i="35"/>
  <c r="D77" i="35" s="1"/>
  <c r="D99" i="35" s="1"/>
  <c r="L22" i="35"/>
  <c r="I33" i="35"/>
  <c r="I56" i="35"/>
  <c r="I62" i="35"/>
  <c r="G71" i="35"/>
  <c r="L71" i="35" s="1"/>
  <c r="G67" i="35"/>
  <c r="L67" i="35" s="1"/>
  <c r="G61" i="35"/>
  <c r="G55" i="35"/>
  <c r="L55" i="35" s="1"/>
  <c r="G52" i="35"/>
  <c r="L52" i="35" s="1"/>
  <c r="G50" i="35"/>
  <c r="L50" i="35" s="1"/>
  <c r="G48" i="35"/>
  <c r="L48" i="35" s="1"/>
  <c r="G46" i="35"/>
  <c r="L46" i="35" s="1"/>
  <c r="G44" i="35"/>
  <c r="L44" i="35" s="1"/>
  <c r="G40" i="35"/>
  <c r="L40" i="35" s="1"/>
  <c r="G38" i="35"/>
  <c r="L38" i="35" s="1"/>
  <c r="G36" i="35"/>
  <c r="L36" i="35" s="1"/>
  <c r="G34" i="35"/>
  <c r="G32" i="35"/>
  <c r="G25" i="35"/>
  <c r="L25" i="35" s="1"/>
  <c r="G23" i="35"/>
  <c r="L23" i="35" s="1"/>
  <c r="G21" i="35"/>
  <c r="L21" i="35" s="1"/>
  <c r="G19" i="35"/>
  <c r="L19" i="35" s="1"/>
  <c r="G17" i="35"/>
  <c r="L17" i="35" s="1"/>
  <c r="G15" i="35"/>
  <c r="L15" i="35" s="1"/>
  <c r="G13" i="35"/>
  <c r="L13" i="35" s="1"/>
  <c r="G11" i="35"/>
  <c r="G12" i="35"/>
  <c r="L12" i="35" s="1"/>
  <c r="H17" i="35"/>
  <c r="I22" i="35"/>
  <c r="C77" i="35"/>
  <c r="H34" i="35"/>
  <c r="I39" i="35"/>
  <c r="I43" i="35"/>
  <c r="I49" i="35"/>
  <c r="G70" i="35"/>
  <c r="I84" i="35"/>
  <c r="I92" i="35" s="1"/>
  <c r="G90" i="35"/>
  <c r="L90" i="35" s="1"/>
  <c r="H58" i="35"/>
  <c r="H75" i="35" s="1"/>
  <c r="H77" i="35" s="1"/>
  <c r="H63" i="35"/>
  <c r="L63" i="35" s="1"/>
  <c r="G84" i="35"/>
  <c r="C75" i="35"/>
  <c r="H152" i="34"/>
  <c r="H151" i="34"/>
  <c r="H150" i="34"/>
  <c r="H149" i="34"/>
  <c r="H148" i="34"/>
  <c r="H147" i="34"/>
  <c r="H146" i="34"/>
  <c r="H145" i="34"/>
  <c r="H143" i="34"/>
  <c r="H142" i="34"/>
  <c r="I128" i="34"/>
  <c r="B128" i="34"/>
  <c r="Z127" i="34"/>
  <c r="AH127" i="34"/>
  <c r="AF127" i="34"/>
  <c r="AE127" i="34"/>
  <c r="AD127" i="34"/>
  <c r="AB127" i="34"/>
  <c r="X127" i="34"/>
  <c r="V127" i="34"/>
  <c r="AD126" i="34"/>
  <c r="AI126" i="34"/>
  <c r="AH126" i="34"/>
  <c r="AF126" i="34"/>
  <c r="AE126" i="34"/>
  <c r="AB126" i="34"/>
  <c r="Z126" i="34"/>
  <c r="V126" i="34"/>
  <c r="W126" i="34"/>
  <c r="AH125" i="34"/>
  <c r="AD125" i="34"/>
  <c r="Q128" i="34"/>
  <c r="AF125" i="34"/>
  <c r="AE125" i="34"/>
  <c r="M128" i="34"/>
  <c r="Z125" i="34"/>
  <c r="G128" i="34"/>
  <c r="V125" i="34"/>
  <c r="T125" i="34"/>
  <c r="O122" i="34"/>
  <c r="E122" i="34"/>
  <c r="B122" i="34"/>
  <c r="AF121" i="34"/>
  <c r="V121" i="34"/>
  <c r="AH121" i="34"/>
  <c r="AI121" i="34"/>
  <c r="AE121" i="34"/>
  <c r="AD121" i="34"/>
  <c r="AB121" i="34"/>
  <c r="AA121" i="34"/>
  <c r="Z121" i="34"/>
  <c r="X121" i="34"/>
  <c r="W121" i="34"/>
  <c r="T121" i="34"/>
  <c r="AD120" i="34"/>
  <c r="Z120" i="34"/>
  <c r="AH120" i="34"/>
  <c r="AF120" i="34"/>
  <c r="AE120" i="34"/>
  <c r="AB120" i="34"/>
  <c r="X120" i="34"/>
  <c r="V120" i="34"/>
  <c r="AH119" i="34"/>
  <c r="AD119" i="34"/>
  <c r="Q122" i="34"/>
  <c r="AF119" i="34"/>
  <c r="M122" i="34"/>
  <c r="AB119" i="34"/>
  <c r="Z119" i="34"/>
  <c r="V119" i="34"/>
  <c r="Q111" i="34"/>
  <c r="O111" i="34"/>
  <c r="M111" i="34"/>
  <c r="K111" i="34"/>
  <c r="J111" i="34"/>
  <c r="I111" i="34"/>
  <c r="G111" i="34"/>
  <c r="E111" i="34"/>
  <c r="C111" i="34"/>
  <c r="B111" i="34"/>
  <c r="C88" i="34"/>
  <c r="B88" i="34"/>
  <c r="Q88" i="34"/>
  <c r="O88" i="34"/>
  <c r="M88" i="34"/>
  <c r="I88" i="34"/>
  <c r="G88" i="34"/>
  <c r="AS84" i="34"/>
  <c r="AS83" i="34"/>
  <c r="AR82" i="34"/>
  <c r="AR81" i="34"/>
  <c r="AS80" i="34"/>
  <c r="AR79" i="34"/>
  <c r="AR78" i="34"/>
  <c r="AS77" i="34"/>
  <c r="AS76" i="34"/>
  <c r="AR75" i="34"/>
  <c r="AR74" i="34"/>
  <c r="AR73" i="34"/>
  <c r="AS72" i="34"/>
  <c r="Q64" i="34"/>
  <c r="O64" i="34"/>
  <c r="B64" i="34"/>
  <c r="M64" i="34"/>
  <c r="I64" i="34"/>
  <c r="E64" i="34"/>
  <c r="B56" i="34"/>
  <c r="E56" i="34"/>
  <c r="B41" i="34"/>
  <c r="N41" i="34"/>
  <c r="M41" i="34"/>
  <c r="B27" i="34"/>
  <c r="M27" i="34"/>
  <c r="Q27" i="34"/>
  <c r="K27" i="34"/>
  <c r="I27" i="34"/>
  <c r="AS81" i="34" l="1"/>
  <c r="AS78" i="34"/>
  <c r="AS74" i="34"/>
  <c r="AR71" i="34"/>
  <c r="AP71" i="34"/>
  <c r="AS82" i="34"/>
  <c r="AS79" i="34"/>
  <c r="AS71" i="34"/>
  <c r="AS75" i="34"/>
  <c r="AS73" i="34"/>
  <c r="G75" i="38"/>
  <c r="L75" i="38" s="1"/>
  <c r="L27" i="38"/>
  <c r="G77" i="38"/>
  <c r="L77" i="38" s="1"/>
  <c r="C8" i="20"/>
  <c r="C8" i="23"/>
  <c r="C8" i="21"/>
  <c r="C8" i="17"/>
  <c r="C8" i="14"/>
  <c r="C8" i="22"/>
  <c r="C8" i="15"/>
  <c r="C8" i="36"/>
  <c r="C8" i="37"/>
  <c r="C8" i="19"/>
  <c r="C8" i="16"/>
  <c r="C8" i="35"/>
  <c r="C8" i="18"/>
  <c r="B136" i="34"/>
  <c r="B134" i="34"/>
  <c r="C99" i="37"/>
  <c r="D155" i="1"/>
  <c r="C99" i="36"/>
  <c r="D154" i="34"/>
  <c r="D154" i="1"/>
  <c r="C99" i="35"/>
  <c r="D153" i="34"/>
  <c r="D153" i="1"/>
  <c r="B99" i="37"/>
  <c r="C155" i="1"/>
  <c r="H155" i="1" s="1"/>
  <c r="H156" i="34"/>
  <c r="B99" i="36"/>
  <c r="C154" i="1"/>
  <c r="H154" i="1" s="1"/>
  <c r="C154" i="34"/>
  <c r="H154" i="34" s="1"/>
  <c r="B99" i="35"/>
  <c r="C153" i="1"/>
  <c r="C153" i="34"/>
  <c r="M130" i="34"/>
  <c r="AD41" i="34" s="1"/>
  <c r="AL120" i="34"/>
  <c r="AM121" i="34"/>
  <c r="N88" i="34"/>
  <c r="AD128" i="34"/>
  <c r="R111" i="34"/>
  <c r="AK121" i="34"/>
  <c r="AH128" i="34"/>
  <c r="AL127" i="34"/>
  <c r="B58" i="34"/>
  <c r="AP82" i="34"/>
  <c r="AE128" i="34"/>
  <c r="AP78" i="34"/>
  <c r="AP74" i="34"/>
  <c r="AD122" i="34"/>
  <c r="L32" i="37"/>
  <c r="G41" i="37"/>
  <c r="L41" i="37" s="1"/>
  <c r="L71" i="37"/>
  <c r="H75" i="37"/>
  <c r="L58" i="37"/>
  <c r="L61" i="37"/>
  <c r="G64" i="37"/>
  <c r="L64" i="37" s="1"/>
  <c r="L67" i="37"/>
  <c r="L11" i="37"/>
  <c r="G27" i="37"/>
  <c r="H77" i="37"/>
  <c r="L18" i="37"/>
  <c r="L39" i="37"/>
  <c r="L62" i="37"/>
  <c r="L46" i="37"/>
  <c r="I77" i="37"/>
  <c r="L84" i="37"/>
  <c r="G92" i="37"/>
  <c r="L92" i="37" s="1"/>
  <c r="L20" i="37"/>
  <c r="L43" i="37"/>
  <c r="L63" i="37"/>
  <c r="L21" i="37"/>
  <c r="L44" i="37"/>
  <c r="L70" i="37"/>
  <c r="G73" i="37"/>
  <c r="L73" i="37" s="1"/>
  <c r="I75" i="37"/>
  <c r="L24" i="36"/>
  <c r="L23" i="36"/>
  <c r="L46" i="36"/>
  <c r="L39" i="36"/>
  <c r="L72" i="36"/>
  <c r="L25" i="36"/>
  <c r="L48" i="36"/>
  <c r="L22" i="36"/>
  <c r="L14" i="36"/>
  <c r="G73" i="36"/>
  <c r="L73" i="36" s="1"/>
  <c r="L70" i="36"/>
  <c r="L63" i="36"/>
  <c r="L11" i="36"/>
  <c r="G27" i="36"/>
  <c r="L32" i="36"/>
  <c r="G41" i="36"/>
  <c r="L41" i="36" s="1"/>
  <c r="L35" i="36"/>
  <c r="L26" i="36"/>
  <c r="L61" i="36"/>
  <c r="G64" i="36"/>
  <c r="L64" i="36" s="1"/>
  <c r="I77" i="36"/>
  <c r="H77" i="36"/>
  <c r="L57" i="36"/>
  <c r="L19" i="36"/>
  <c r="L40" i="36"/>
  <c r="L67" i="36"/>
  <c r="L33" i="36"/>
  <c r="G75" i="36"/>
  <c r="L75" i="36" s="1"/>
  <c r="L58" i="36"/>
  <c r="L47" i="36"/>
  <c r="L84" i="36"/>
  <c r="G92" i="36"/>
  <c r="L92" i="36" s="1"/>
  <c r="I75" i="36"/>
  <c r="L16" i="36"/>
  <c r="L62" i="36"/>
  <c r="L21" i="36"/>
  <c r="L44" i="36"/>
  <c r="L71" i="36"/>
  <c r="L45" i="36"/>
  <c r="L12" i="36"/>
  <c r="L11" i="35"/>
  <c r="G27" i="35"/>
  <c r="L32" i="35"/>
  <c r="G41" i="35"/>
  <c r="L41" i="35" s="1"/>
  <c r="L34" i="35"/>
  <c r="L84" i="35"/>
  <c r="G92" i="35"/>
  <c r="L92" i="35" s="1"/>
  <c r="L72" i="35"/>
  <c r="L61" i="35"/>
  <c r="G64" i="35"/>
  <c r="L70" i="35"/>
  <c r="G73" i="35"/>
  <c r="L73" i="35" s="1"/>
  <c r="L58" i="35"/>
  <c r="I77" i="35"/>
  <c r="O41" i="34"/>
  <c r="I56" i="34"/>
  <c r="C41" i="34"/>
  <c r="C27" i="34"/>
  <c r="C136" i="34" s="1"/>
  <c r="E27" i="34"/>
  <c r="E134" i="34" s="1"/>
  <c r="N27" i="34"/>
  <c r="O27" i="34"/>
  <c r="O134" i="34" s="1"/>
  <c r="G27" i="34"/>
  <c r="G41" i="34"/>
  <c r="N56" i="34"/>
  <c r="N58" i="34" s="1"/>
  <c r="E41" i="34"/>
  <c r="O56" i="34"/>
  <c r="I41" i="34"/>
  <c r="C56" i="34"/>
  <c r="M134" i="34"/>
  <c r="AP77" i="34"/>
  <c r="AR77" i="34"/>
  <c r="Q134" i="34"/>
  <c r="AR72" i="34"/>
  <c r="AP72" i="34"/>
  <c r="Q41" i="34"/>
  <c r="Q56" i="34"/>
  <c r="C64" i="34"/>
  <c r="AP73" i="34"/>
  <c r="N122" i="34"/>
  <c r="AP83" i="34"/>
  <c r="K88" i="34"/>
  <c r="K56" i="34"/>
  <c r="AP79" i="34"/>
  <c r="AR83" i="34"/>
  <c r="AL119" i="34"/>
  <c r="V122" i="34"/>
  <c r="AI119" i="34"/>
  <c r="K41" i="34"/>
  <c r="J64" i="34"/>
  <c r="G64" i="34"/>
  <c r="AP75" i="34"/>
  <c r="AP84" i="34"/>
  <c r="AR84" i="34"/>
  <c r="X119" i="34"/>
  <c r="X122" i="34" s="1"/>
  <c r="G122" i="34"/>
  <c r="G130" i="34" s="1"/>
  <c r="Z128" i="34"/>
  <c r="AR80" i="34"/>
  <c r="AP80" i="34"/>
  <c r="AR76" i="34"/>
  <c r="AP76" i="34"/>
  <c r="AP81" i="34"/>
  <c r="E88" i="34"/>
  <c r="Q136" i="34"/>
  <c r="M56" i="34"/>
  <c r="N64" i="34"/>
  <c r="J88" i="34"/>
  <c r="AB122" i="34"/>
  <c r="T120" i="34"/>
  <c r="AK120" i="34" s="1"/>
  <c r="W120" i="34"/>
  <c r="AB125" i="34"/>
  <c r="AB128" i="34" s="1"/>
  <c r="K128" i="34"/>
  <c r="T127" i="34"/>
  <c r="AK127" i="34" s="1"/>
  <c r="W127" i="34"/>
  <c r="K64" i="34"/>
  <c r="AF128" i="34"/>
  <c r="G56" i="34"/>
  <c r="I134" i="34"/>
  <c r="AS85" i="34"/>
  <c r="AF122" i="34"/>
  <c r="AL126" i="34"/>
  <c r="I136" i="34"/>
  <c r="C122" i="34"/>
  <c r="E158" i="34" s="1"/>
  <c r="Q130" i="34"/>
  <c r="X126" i="34"/>
  <c r="AA126" i="34"/>
  <c r="AM126" i="34" s="1"/>
  <c r="M136" i="34"/>
  <c r="Z122" i="34"/>
  <c r="AH122" i="34"/>
  <c r="AL121" i="34"/>
  <c r="AL125" i="34"/>
  <c r="V128" i="34"/>
  <c r="T119" i="34"/>
  <c r="AE119" i="34"/>
  <c r="AE122" i="34" s="1"/>
  <c r="X125" i="34"/>
  <c r="T126" i="34"/>
  <c r="H144" i="34"/>
  <c r="AI120" i="34"/>
  <c r="I122" i="34"/>
  <c r="I130" i="34" s="1"/>
  <c r="AI127" i="34"/>
  <c r="N111" i="34"/>
  <c r="C128" i="34"/>
  <c r="N128" i="34"/>
  <c r="R88" i="34"/>
  <c r="AA120" i="34"/>
  <c r="K122" i="34"/>
  <c r="AA127" i="34"/>
  <c r="E128" i="34"/>
  <c r="E130" i="34" s="1"/>
  <c r="O128" i="34"/>
  <c r="O130" i="34" s="1"/>
  <c r="B90" i="34" l="1"/>
  <c r="B92" i="34" s="1"/>
  <c r="X103" i="34"/>
  <c r="X102" i="34"/>
  <c r="AH103" i="34"/>
  <c r="AH102" i="34"/>
  <c r="AF103" i="34"/>
  <c r="AF102" i="34"/>
  <c r="AD103" i="34"/>
  <c r="AD102" i="34"/>
  <c r="V103" i="34"/>
  <c r="V102" i="34"/>
  <c r="Z103" i="34"/>
  <c r="Z102" i="34"/>
  <c r="AD25" i="34"/>
  <c r="AD100" i="34"/>
  <c r="AD101" i="34"/>
  <c r="V25" i="34"/>
  <c r="V101" i="34"/>
  <c r="V100" i="34"/>
  <c r="AH25" i="34"/>
  <c r="AH100" i="34"/>
  <c r="AH101" i="34"/>
  <c r="AF25" i="34"/>
  <c r="AF100" i="34"/>
  <c r="AF101" i="34"/>
  <c r="X25" i="34"/>
  <c r="X101" i="34"/>
  <c r="X100" i="34"/>
  <c r="Z25" i="34"/>
  <c r="AM25" i="34" s="1"/>
  <c r="Z101" i="34"/>
  <c r="Z100" i="34"/>
  <c r="X67" i="34"/>
  <c r="X68" i="34"/>
  <c r="AD104" i="34"/>
  <c r="AD68" i="34"/>
  <c r="AD67" i="34"/>
  <c r="V69" i="34"/>
  <c r="V67" i="34"/>
  <c r="V68" i="34"/>
  <c r="Z67" i="34"/>
  <c r="Z68" i="34"/>
  <c r="AF69" i="34"/>
  <c r="AF68" i="34"/>
  <c r="AF67" i="34"/>
  <c r="AH68" i="34"/>
  <c r="AH67" i="34"/>
  <c r="AD43" i="34"/>
  <c r="AD37" i="34"/>
  <c r="N90" i="34"/>
  <c r="AD57" i="34"/>
  <c r="AD73" i="34"/>
  <c r="AD114" i="34"/>
  <c r="AD33" i="34"/>
  <c r="AD69" i="34"/>
  <c r="Z15" i="34"/>
  <c r="Z69" i="34"/>
  <c r="X62" i="34"/>
  <c r="X69" i="34"/>
  <c r="AH48" i="34"/>
  <c r="AH69" i="34"/>
  <c r="AP86" i="34"/>
  <c r="AS86" i="34"/>
  <c r="AD130" i="34"/>
  <c r="D157" i="34"/>
  <c r="AD76" i="34"/>
  <c r="B133" i="34"/>
  <c r="B135" i="34" s="1"/>
  <c r="AD78" i="34"/>
  <c r="AD27" i="34"/>
  <c r="AD10" i="34"/>
  <c r="AD75" i="34"/>
  <c r="AD24" i="34"/>
  <c r="AD87" i="34"/>
  <c r="AD61" i="34"/>
  <c r="AD110" i="34"/>
  <c r="AD19" i="34"/>
  <c r="AD88" i="34"/>
  <c r="AD86" i="34"/>
  <c r="AD55" i="34"/>
  <c r="AD84" i="34"/>
  <c r="AD95" i="34"/>
  <c r="AD46" i="34"/>
  <c r="AD14" i="34"/>
  <c r="AD51" i="34"/>
  <c r="AD17" i="34"/>
  <c r="AD16" i="34"/>
  <c r="AD98" i="34"/>
  <c r="AD38" i="34"/>
  <c r="AD47" i="34"/>
  <c r="AD12" i="34"/>
  <c r="AD111" i="34"/>
  <c r="AD85" i="34"/>
  <c r="AD82" i="34"/>
  <c r="AD49" i="34"/>
  <c r="AD81" i="34"/>
  <c r="AD62" i="34"/>
  <c r="AD97" i="34"/>
  <c r="AD99" i="34"/>
  <c r="AD39" i="34"/>
  <c r="AD79" i="34"/>
  <c r="AD45" i="34"/>
  <c r="AD20" i="34"/>
  <c r="AD83" i="34"/>
  <c r="AD108" i="34"/>
  <c r="AD11" i="34"/>
  <c r="AD80" i="34"/>
  <c r="AD106" i="34"/>
  <c r="AD56" i="34"/>
  <c r="AD77" i="34"/>
  <c r="AD72" i="34"/>
  <c r="AD105" i="34"/>
  <c r="AD107" i="34"/>
  <c r="AD32" i="34"/>
  <c r="AD35" i="34"/>
  <c r="AD63" i="34"/>
  <c r="AD34" i="34"/>
  <c r="AD36" i="34"/>
  <c r="AD64" i="34"/>
  <c r="AD23" i="34"/>
  <c r="AD74" i="34"/>
  <c r="AD109" i="34"/>
  <c r="AD96" i="34"/>
  <c r="AD22" i="34"/>
  <c r="AD52" i="34"/>
  <c r="AD21" i="34"/>
  <c r="H153" i="34"/>
  <c r="C157" i="34"/>
  <c r="H153" i="1"/>
  <c r="AE130" i="34"/>
  <c r="AD54" i="34"/>
  <c r="AD13" i="34"/>
  <c r="AD26" i="34"/>
  <c r="AD48" i="34"/>
  <c r="AD18" i="34"/>
  <c r="AD15" i="34"/>
  <c r="AD50" i="34"/>
  <c r="AD44" i="34"/>
  <c r="AD40" i="34"/>
  <c r="K130" i="34"/>
  <c r="AB20" i="34" s="1"/>
  <c r="Z130" i="34"/>
  <c r="X128" i="34"/>
  <c r="X130" i="34" s="1"/>
  <c r="R56" i="34"/>
  <c r="AL128" i="34"/>
  <c r="Z18" i="34"/>
  <c r="O136" i="34"/>
  <c r="AH44" i="34"/>
  <c r="AH21" i="34"/>
  <c r="N136" i="34"/>
  <c r="AM120" i="34"/>
  <c r="R41" i="34"/>
  <c r="Z27" i="34"/>
  <c r="AH57" i="34"/>
  <c r="AH27" i="34"/>
  <c r="Z38" i="34"/>
  <c r="AH50" i="34"/>
  <c r="AH63" i="34"/>
  <c r="AF52" i="34"/>
  <c r="AF23" i="34"/>
  <c r="AF44" i="34"/>
  <c r="AF111" i="34"/>
  <c r="AF35" i="34"/>
  <c r="AF64" i="34"/>
  <c r="AF33" i="34"/>
  <c r="X52" i="34"/>
  <c r="X36" i="34"/>
  <c r="X54" i="34"/>
  <c r="AH49" i="34"/>
  <c r="X48" i="34"/>
  <c r="AH56" i="34"/>
  <c r="X44" i="34"/>
  <c r="X24" i="34"/>
  <c r="AH18" i="34"/>
  <c r="Z37" i="34"/>
  <c r="X87" i="34"/>
  <c r="X40" i="34"/>
  <c r="X26" i="34"/>
  <c r="AH20" i="34"/>
  <c r="Z19" i="34"/>
  <c r="X11" i="34"/>
  <c r="X111" i="34"/>
  <c r="X56" i="34"/>
  <c r="X63" i="34"/>
  <c r="AH26" i="34"/>
  <c r="Z11" i="34"/>
  <c r="X13" i="34"/>
  <c r="AK125" i="34"/>
  <c r="X57" i="34"/>
  <c r="X61" i="34"/>
  <c r="AH130" i="34"/>
  <c r="C130" i="34"/>
  <c r="G158" i="34" s="1"/>
  <c r="X88" i="34"/>
  <c r="AH32" i="34"/>
  <c r="J41" i="34"/>
  <c r="Z21" i="34"/>
  <c r="Z46" i="34"/>
  <c r="G75" i="37"/>
  <c r="L75" i="37" s="1"/>
  <c r="L27" i="37"/>
  <c r="G77" i="36"/>
  <c r="L77" i="36" s="1"/>
  <c r="L27" i="36"/>
  <c r="L64" i="35"/>
  <c r="G75" i="35"/>
  <c r="L75" i="35" s="1"/>
  <c r="L27" i="35"/>
  <c r="V107" i="34"/>
  <c r="V99" i="34"/>
  <c r="V95" i="34"/>
  <c r="V110" i="34"/>
  <c r="V106" i="34"/>
  <c r="V98" i="34"/>
  <c r="V114" i="34"/>
  <c r="V109" i="34"/>
  <c r="V105" i="34"/>
  <c r="V97" i="34"/>
  <c r="V108" i="34"/>
  <c r="V104" i="34"/>
  <c r="V96" i="34"/>
  <c r="V85" i="34"/>
  <c r="V81" i="34"/>
  <c r="V77" i="34"/>
  <c r="V73" i="34"/>
  <c r="V80" i="34"/>
  <c r="V75" i="34"/>
  <c r="V84" i="34"/>
  <c r="V79" i="34"/>
  <c r="V83" i="34"/>
  <c r="V63" i="34"/>
  <c r="V40" i="34"/>
  <c r="V74" i="34"/>
  <c r="V49" i="34"/>
  <c r="V78" i="34"/>
  <c r="V82" i="34"/>
  <c r="V72" i="34"/>
  <c r="V23" i="34"/>
  <c r="V19" i="34"/>
  <c r="V54" i="34"/>
  <c r="V46" i="34"/>
  <c r="V20" i="34"/>
  <c r="V18" i="34"/>
  <c r="V10" i="34"/>
  <c r="V24" i="34"/>
  <c r="V15" i="34"/>
  <c r="V37" i="34"/>
  <c r="V36" i="34"/>
  <c r="V16" i="34"/>
  <c r="V76" i="34"/>
  <c r="V44" i="34"/>
  <c r="V13" i="34"/>
  <c r="V34" i="34"/>
  <c r="V12" i="34"/>
  <c r="V22" i="34"/>
  <c r="V57" i="34"/>
  <c r="V32" i="34"/>
  <c r="V17" i="34"/>
  <c r="V35" i="34"/>
  <c r="V50" i="34"/>
  <c r="V51" i="34"/>
  <c r="V33" i="34"/>
  <c r="V26" i="34"/>
  <c r="V45" i="34"/>
  <c r="V48" i="34"/>
  <c r="V87" i="34"/>
  <c r="V43" i="34"/>
  <c r="V38" i="34"/>
  <c r="V62" i="34"/>
  <c r="V111" i="34"/>
  <c r="V39" i="34"/>
  <c r="V11" i="34"/>
  <c r="V86" i="34"/>
  <c r="V52" i="34"/>
  <c r="V56" i="34"/>
  <c r="V14" i="34"/>
  <c r="V55" i="34"/>
  <c r="V61" i="34"/>
  <c r="V64" i="34"/>
  <c r="V47" i="34"/>
  <c r="V21" i="34"/>
  <c r="C134" i="34"/>
  <c r="AA119" i="34"/>
  <c r="AA122" i="34" s="1"/>
  <c r="J122" i="34"/>
  <c r="J27" i="34"/>
  <c r="J134" i="34" s="1"/>
  <c r="C58" i="34"/>
  <c r="C90" i="34" s="1"/>
  <c r="N133" i="34"/>
  <c r="N135" i="34" s="1"/>
  <c r="AK126" i="34"/>
  <c r="T128" i="34"/>
  <c r="Z87" i="34"/>
  <c r="Z111" i="34"/>
  <c r="AH111" i="34"/>
  <c r="Z64" i="34"/>
  <c r="AH88" i="34"/>
  <c r="X110" i="34"/>
  <c r="X106" i="34"/>
  <c r="X98" i="34"/>
  <c r="X114" i="34"/>
  <c r="X109" i="34"/>
  <c r="X105" i="34"/>
  <c r="X97" i="34"/>
  <c r="X108" i="34"/>
  <c r="X104" i="34"/>
  <c r="X96" i="34"/>
  <c r="X107" i="34"/>
  <c r="X99" i="34"/>
  <c r="X95" i="34"/>
  <c r="X85" i="34"/>
  <c r="X83" i="34"/>
  <c r="X81" i="34"/>
  <c r="X79" i="34"/>
  <c r="X77" i="34"/>
  <c r="X75" i="34"/>
  <c r="X73" i="34"/>
  <c r="X50" i="34"/>
  <c r="X86" i="34"/>
  <c r="X43" i="34"/>
  <c r="X84" i="34"/>
  <c r="X74" i="34"/>
  <c r="X49" i="34"/>
  <c r="X78" i="34"/>
  <c r="X82" i="34"/>
  <c r="X72" i="34"/>
  <c r="X76" i="34"/>
  <c r="X33" i="34"/>
  <c r="X20" i="34"/>
  <c r="X18" i="34"/>
  <c r="X12" i="34"/>
  <c r="X80" i="34"/>
  <c r="X51" i="34"/>
  <c r="X10" i="34"/>
  <c r="X35" i="34"/>
  <c r="X15" i="34"/>
  <c r="X55" i="34"/>
  <c r="R122" i="34"/>
  <c r="AF48" i="34"/>
  <c r="X19" i="34"/>
  <c r="AF21" i="34"/>
  <c r="X22" i="34"/>
  <c r="Z48" i="34"/>
  <c r="AH39" i="34"/>
  <c r="X21" i="34"/>
  <c r="X46" i="34"/>
  <c r="AF32" i="34"/>
  <c r="Z52" i="34"/>
  <c r="Z44" i="34"/>
  <c r="Z35" i="34"/>
  <c r="AH14" i="34"/>
  <c r="AF14" i="34"/>
  <c r="K58" i="34"/>
  <c r="K90" i="34" s="1"/>
  <c r="AB90" i="34" s="1"/>
  <c r="F88" i="34"/>
  <c r="AQ87" i="34" s="1"/>
  <c r="AI122" i="34"/>
  <c r="R64" i="34"/>
  <c r="AF47" i="34"/>
  <c r="Z34" i="34"/>
  <c r="AF55" i="34"/>
  <c r="X32" i="34"/>
  <c r="AH19" i="34"/>
  <c r="AF56" i="34"/>
  <c r="X39" i="34"/>
  <c r="X34" i="34"/>
  <c r="Z20" i="34"/>
  <c r="X45" i="34"/>
  <c r="O58" i="34"/>
  <c r="O90" i="34" s="1"/>
  <c r="AF41" i="34"/>
  <c r="Z43" i="34"/>
  <c r="Z54" i="34"/>
  <c r="W125" i="34"/>
  <c r="AF107" i="34"/>
  <c r="AF99" i="34"/>
  <c r="AF95" i="34"/>
  <c r="AF110" i="34"/>
  <c r="AF106" i="34"/>
  <c r="AF98" i="34"/>
  <c r="AF114" i="34"/>
  <c r="AF109" i="34"/>
  <c r="AF105" i="34"/>
  <c r="AF97" i="34"/>
  <c r="AF108" i="34"/>
  <c r="AF104" i="34"/>
  <c r="AF96" i="34"/>
  <c r="AF83" i="34"/>
  <c r="AF79" i="34"/>
  <c r="AF75" i="34"/>
  <c r="AF63" i="34"/>
  <c r="AF85" i="34"/>
  <c r="AF81" i="34"/>
  <c r="AF77" i="34"/>
  <c r="AF73" i="34"/>
  <c r="AF74" i="34"/>
  <c r="AF78" i="34"/>
  <c r="AF82" i="34"/>
  <c r="AF72" i="34"/>
  <c r="AF62" i="34"/>
  <c r="AF46" i="34"/>
  <c r="AF76" i="34"/>
  <c r="AF86" i="34"/>
  <c r="AF80" i="34"/>
  <c r="AF84" i="34"/>
  <c r="AF40" i="34"/>
  <c r="AF16" i="34"/>
  <c r="AF61" i="34"/>
  <c r="AF15" i="34"/>
  <c r="AF36" i="34"/>
  <c r="AF50" i="34"/>
  <c r="AF13" i="34"/>
  <c r="AF43" i="34"/>
  <c r="AF49" i="34"/>
  <c r="AF20" i="34"/>
  <c r="AF18" i="34"/>
  <c r="AF10" i="34"/>
  <c r="AF87" i="34"/>
  <c r="AF51" i="34"/>
  <c r="AR85" i="34"/>
  <c r="AF39" i="34"/>
  <c r="V130" i="34"/>
  <c r="AL122" i="34"/>
  <c r="Q58" i="34"/>
  <c r="Q90" i="34" s="1"/>
  <c r="AH41" i="34"/>
  <c r="AF57" i="34"/>
  <c r="F56" i="34"/>
  <c r="I58" i="34"/>
  <c r="I90" i="34" s="1"/>
  <c r="Z41" i="34"/>
  <c r="AF54" i="34"/>
  <c r="AF17" i="34"/>
  <c r="AF19" i="34"/>
  <c r="AH16" i="34"/>
  <c r="Z10" i="34"/>
  <c r="Z51" i="34"/>
  <c r="Z56" i="34"/>
  <c r="AH64" i="34"/>
  <c r="Z23" i="34"/>
  <c r="Z22" i="34"/>
  <c r="Z13" i="34"/>
  <c r="AF24" i="34"/>
  <c r="X27" i="34"/>
  <c r="W119" i="34"/>
  <c r="K134" i="34"/>
  <c r="R128" i="34"/>
  <c r="AI125" i="34"/>
  <c r="AI128" i="34" s="1"/>
  <c r="AK119" i="34"/>
  <c r="T122" i="34"/>
  <c r="AF130" i="34"/>
  <c r="G134" i="34"/>
  <c r="X64" i="34"/>
  <c r="J56" i="34"/>
  <c r="AF37" i="34"/>
  <c r="G136" i="34"/>
  <c r="AF88" i="34"/>
  <c r="AM127" i="34"/>
  <c r="AB130" i="34"/>
  <c r="X37" i="34"/>
  <c r="K136" i="34"/>
  <c r="AF45" i="34"/>
  <c r="AF26" i="34"/>
  <c r="X47" i="34"/>
  <c r="AH11" i="34"/>
  <c r="X38" i="34"/>
  <c r="AF27" i="34"/>
  <c r="Z16" i="34"/>
  <c r="AF34" i="34"/>
  <c r="AF38" i="34"/>
  <c r="AF12" i="34"/>
  <c r="X16" i="34"/>
  <c r="M58" i="34"/>
  <c r="M90" i="34" s="1"/>
  <c r="AF11" i="34"/>
  <c r="V88" i="34"/>
  <c r="E136" i="34"/>
  <c r="AR86" i="34"/>
  <c r="R27" i="34"/>
  <c r="Z114" i="34"/>
  <c r="Z109" i="34"/>
  <c r="Z105" i="34"/>
  <c r="Z97" i="34"/>
  <c r="Z108" i="34"/>
  <c r="Z104" i="34"/>
  <c r="Z96" i="34"/>
  <c r="Z107" i="34"/>
  <c r="Z99" i="34"/>
  <c r="Z95" i="34"/>
  <c r="Z86" i="34"/>
  <c r="Z63" i="34"/>
  <c r="Z85" i="34"/>
  <c r="Z81" i="34"/>
  <c r="Z77" i="34"/>
  <c r="Z73" i="34"/>
  <c r="Z82" i="34"/>
  <c r="Z78" i="34"/>
  <c r="Z74" i="34"/>
  <c r="Z55" i="34"/>
  <c r="Z98" i="34"/>
  <c r="Z83" i="34"/>
  <c r="Z79" i="34"/>
  <c r="Z75" i="34"/>
  <c r="Z47" i="34"/>
  <c r="Z45" i="34"/>
  <c r="Z62" i="34"/>
  <c r="Z61" i="34"/>
  <c r="Z110" i="34"/>
  <c r="Z88" i="34"/>
  <c r="Z76" i="34"/>
  <c r="Z106" i="34"/>
  <c r="Z80" i="34"/>
  <c r="Z49" i="34"/>
  <c r="Z32" i="34"/>
  <c r="Z40" i="34"/>
  <c r="Z39" i="34"/>
  <c r="Z33" i="34"/>
  <c r="Z26" i="34"/>
  <c r="Z72" i="34"/>
  <c r="Z36" i="34"/>
  <c r="Z84" i="34"/>
  <c r="Z12" i="34"/>
  <c r="Z14" i="34"/>
  <c r="Z57" i="34"/>
  <c r="Z17" i="34"/>
  <c r="AH110" i="34"/>
  <c r="AH106" i="34"/>
  <c r="AH98" i="34"/>
  <c r="AH114" i="34"/>
  <c r="AH109" i="34"/>
  <c r="AH105" i="34"/>
  <c r="AH97" i="34"/>
  <c r="AH108" i="34"/>
  <c r="AH104" i="34"/>
  <c r="AH96" i="34"/>
  <c r="AH84" i="34"/>
  <c r="AH82" i="34"/>
  <c r="AH80" i="34"/>
  <c r="AH78" i="34"/>
  <c r="AH76" i="34"/>
  <c r="AH74" i="34"/>
  <c r="AH72" i="34"/>
  <c r="AH99" i="34"/>
  <c r="AH85" i="34"/>
  <c r="AH83" i="34"/>
  <c r="AH81" i="34"/>
  <c r="AH79" i="34"/>
  <c r="AH77" i="34"/>
  <c r="AH75" i="34"/>
  <c r="AH73" i="34"/>
  <c r="AH61" i="34"/>
  <c r="AH54" i="34"/>
  <c r="AH95" i="34"/>
  <c r="AH86" i="34"/>
  <c r="AH51" i="34"/>
  <c r="AH46" i="34"/>
  <c r="AH40" i="34"/>
  <c r="AH87" i="34"/>
  <c r="AH107" i="34"/>
  <c r="AH22" i="34"/>
  <c r="AH55" i="34"/>
  <c r="AH52" i="34"/>
  <c r="AH38" i="34"/>
  <c r="AH15" i="34"/>
  <c r="AH33" i="34"/>
  <c r="AH23" i="34"/>
  <c r="AH43" i="34"/>
  <c r="AH35" i="34"/>
  <c r="AH17" i="34"/>
  <c r="AH10" i="34"/>
  <c r="AH45" i="34"/>
  <c r="AH62" i="34"/>
  <c r="AH34" i="34"/>
  <c r="AH13" i="34"/>
  <c r="AH12" i="34"/>
  <c r="AP85" i="34"/>
  <c r="Z50" i="34"/>
  <c r="AH36" i="34"/>
  <c r="N130" i="34"/>
  <c r="X17" i="34"/>
  <c r="X23" i="34"/>
  <c r="E58" i="34"/>
  <c r="E90" i="34" s="1"/>
  <c r="V41" i="34"/>
  <c r="AH24" i="34"/>
  <c r="Z24" i="34"/>
  <c r="AH47" i="34"/>
  <c r="AH37" i="34"/>
  <c r="AF22" i="34"/>
  <c r="X14" i="34"/>
  <c r="AA125" i="34"/>
  <c r="AA128" i="34" s="1"/>
  <c r="J128" i="34"/>
  <c r="N134" i="34"/>
  <c r="G58" i="34"/>
  <c r="G90" i="34" s="1"/>
  <c r="X41" i="34"/>
  <c r="F58" i="34" l="1"/>
  <c r="AM103" i="34"/>
  <c r="R58" i="34"/>
  <c r="R133" i="34" s="1"/>
  <c r="R135" i="34" s="1"/>
  <c r="T103" i="34"/>
  <c r="AK103" i="34" s="1"/>
  <c r="T102" i="34"/>
  <c r="AK102" i="34" s="1"/>
  <c r="H157" i="34"/>
  <c r="AB103" i="34"/>
  <c r="AB102" i="34"/>
  <c r="AM102" i="34"/>
  <c r="AE103" i="34"/>
  <c r="AE102" i="34"/>
  <c r="AB73" i="34"/>
  <c r="AE25" i="34"/>
  <c r="AE100" i="34"/>
  <c r="AE101" i="34"/>
  <c r="AB100" i="34"/>
  <c r="AB101" i="34"/>
  <c r="AM100" i="34"/>
  <c r="AB15" i="34"/>
  <c r="AB51" i="34"/>
  <c r="AM101" i="34"/>
  <c r="AM68" i="34"/>
  <c r="T52" i="34"/>
  <c r="AK52" i="34" s="1"/>
  <c r="T100" i="34"/>
  <c r="AK100" i="34" s="1"/>
  <c r="T101" i="34"/>
  <c r="AK101" i="34" s="1"/>
  <c r="AM67" i="34"/>
  <c r="T13" i="34"/>
  <c r="AK13" i="34" s="1"/>
  <c r="T25" i="34"/>
  <c r="AK25" i="34" s="1"/>
  <c r="AB55" i="34"/>
  <c r="AB25" i="34"/>
  <c r="T45" i="34"/>
  <c r="AK45" i="34" s="1"/>
  <c r="T14" i="34"/>
  <c r="AK14" i="34" s="1"/>
  <c r="T67" i="34"/>
  <c r="AK67" i="34" s="1"/>
  <c r="T68" i="34"/>
  <c r="AK68" i="34" s="1"/>
  <c r="AB27" i="34"/>
  <c r="AB67" i="34"/>
  <c r="AB68" i="34"/>
  <c r="AB98" i="34"/>
  <c r="T105" i="34"/>
  <c r="AK105" i="34" s="1"/>
  <c r="T38" i="34"/>
  <c r="AK38" i="34" s="1"/>
  <c r="AE67" i="34"/>
  <c r="AE68" i="34"/>
  <c r="AB96" i="34"/>
  <c r="AM69" i="34"/>
  <c r="AB37" i="34"/>
  <c r="AB114" i="34"/>
  <c r="AB48" i="34"/>
  <c r="AB108" i="34"/>
  <c r="AB105" i="34"/>
  <c r="AB82" i="34"/>
  <c r="AB84" i="34"/>
  <c r="T15" i="34"/>
  <c r="AK15" i="34" s="1"/>
  <c r="T85" i="34"/>
  <c r="AK85" i="34" s="1"/>
  <c r="T44" i="34"/>
  <c r="AK44" i="34" s="1"/>
  <c r="T98" i="34"/>
  <c r="AK98" i="34" s="1"/>
  <c r="T33" i="34"/>
  <c r="AK33" i="34" s="1"/>
  <c r="T78" i="34"/>
  <c r="AK78" i="34" s="1"/>
  <c r="T99" i="34"/>
  <c r="AK99" i="34" s="1"/>
  <c r="T21" i="34"/>
  <c r="AK21" i="34" s="1"/>
  <c r="T57" i="34"/>
  <c r="AK57" i="34" s="1"/>
  <c r="T82" i="34"/>
  <c r="AK82" i="34" s="1"/>
  <c r="T107" i="34"/>
  <c r="AK107" i="34" s="1"/>
  <c r="T37" i="34"/>
  <c r="AK37" i="34" s="1"/>
  <c r="T36" i="34"/>
  <c r="AK36" i="34" s="1"/>
  <c r="T81" i="34"/>
  <c r="AK81" i="34" s="1"/>
  <c r="T72" i="34"/>
  <c r="AK72" i="34" s="1"/>
  <c r="T62" i="34"/>
  <c r="AK62" i="34" s="1"/>
  <c r="T73" i="34"/>
  <c r="AK73" i="34" s="1"/>
  <c r="T104" i="34"/>
  <c r="AK104" i="34" s="1"/>
  <c r="T51" i="34"/>
  <c r="AK51" i="34" s="1"/>
  <c r="T26" i="34"/>
  <c r="AK26" i="34" s="1"/>
  <c r="T54" i="34"/>
  <c r="AK54" i="34" s="1"/>
  <c r="T46" i="34"/>
  <c r="AK46" i="34" s="1"/>
  <c r="T83" i="34"/>
  <c r="AK83" i="34" s="1"/>
  <c r="T108" i="34"/>
  <c r="AK108" i="34" s="1"/>
  <c r="T55" i="34"/>
  <c r="AK55" i="34" s="1"/>
  <c r="T87" i="34"/>
  <c r="AK87" i="34" s="1"/>
  <c r="T49" i="34"/>
  <c r="AK49" i="34" s="1"/>
  <c r="T22" i="34"/>
  <c r="AK22" i="34" s="1"/>
  <c r="T75" i="34"/>
  <c r="AK75" i="34" s="1"/>
  <c r="T97" i="34"/>
  <c r="AK97" i="34" s="1"/>
  <c r="T12" i="34"/>
  <c r="AK12" i="34" s="1"/>
  <c r="T114" i="34"/>
  <c r="AK114" i="34" s="1"/>
  <c r="T63" i="34"/>
  <c r="AK63" i="34" s="1"/>
  <c r="T56" i="34"/>
  <c r="AK56" i="34" s="1"/>
  <c r="T16" i="34"/>
  <c r="AK16" i="34" s="1"/>
  <c r="T20" i="34"/>
  <c r="AK20" i="34" s="1"/>
  <c r="T80" i="34"/>
  <c r="AK80" i="34" s="1"/>
  <c r="T106" i="34"/>
  <c r="AK106" i="34" s="1"/>
  <c r="T43" i="34"/>
  <c r="AK43" i="34" s="1"/>
  <c r="T48" i="34"/>
  <c r="AK48" i="34" s="1"/>
  <c r="T24" i="34"/>
  <c r="AK24" i="34" s="1"/>
  <c r="T10" i="34"/>
  <c r="T23" i="34"/>
  <c r="AK23" i="34" s="1"/>
  <c r="T79" i="34"/>
  <c r="AK79" i="34" s="1"/>
  <c r="T84" i="34"/>
  <c r="AK84" i="34" s="1"/>
  <c r="T95" i="34"/>
  <c r="AK95" i="34" s="1"/>
  <c r="T47" i="34"/>
  <c r="AK47" i="34" s="1"/>
  <c r="T88" i="34"/>
  <c r="AK88" i="34" s="1"/>
  <c r="AB23" i="34"/>
  <c r="AB69" i="34"/>
  <c r="AM15" i="34"/>
  <c r="AB56" i="34"/>
  <c r="T17" i="34"/>
  <c r="AK17" i="34" s="1"/>
  <c r="T69" i="34"/>
  <c r="AK69" i="34" s="1"/>
  <c r="AE58" i="34"/>
  <c r="AE69" i="34"/>
  <c r="AR87" i="34"/>
  <c r="AS87" i="34"/>
  <c r="AM37" i="34"/>
  <c r="T35" i="34"/>
  <c r="AK35" i="34" s="1"/>
  <c r="T40" i="34"/>
  <c r="AK40" i="34" s="1"/>
  <c r="AK128" i="34"/>
  <c r="AL130" i="34"/>
  <c r="AB49" i="34"/>
  <c r="AB104" i="34"/>
  <c r="T61" i="34"/>
  <c r="AK61" i="34" s="1"/>
  <c r="T11" i="34"/>
  <c r="AK11" i="34" s="1"/>
  <c r="T19" i="34"/>
  <c r="AK19" i="34" s="1"/>
  <c r="T77" i="34"/>
  <c r="AK77" i="34" s="1"/>
  <c r="T74" i="34"/>
  <c r="AK74" i="34" s="1"/>
  <c r="T96" i="34"/>
  <c r="AK96" i="34" s="1"/>
  <c r="T110" i="34"/>
  <c r="AK110" i="34" s="1"/>
  <c r="T32" i="34"/>
  <c r="AK32" i="34" s="1"/>
  <c r="T41" i="34"/>
  <c r="AK41" i="34" s="1"/>
  <c r="T18" i="34"/>
  <c r="AK18" i="34" s="1"/>
  <c r="AB24" i="34"/>
  <c r="AE56" i="34"/>
  <c r="AB63" i="34"/>
  <c r="AB85" i="34"/>
  <c r="T39" i="34"/>
  <c r="AK39" i="34" s="1"/>
  <c r="T50" i="34"/>
  <c r="AK50" i="34" s="1"/>
  <c r="T34" i="34"/>
  <c r="AK34" i="34" s="1"/>
  <c r="T111" i="34"/>
  <c r="AK111" i="34" s="1"/>
  <c r="T76" i="34"/>
  <c r="AK76" i="34" s="1"/>
  <c r="T109" i="34"/>
  <c r="AK109" i="34" s="1"/>
  <c r="T86" i="34"/>
  <c r="AK86" i="34" s="1"/>
  <c r="B116" i="34"/>
  <c r="B137" i="34"/>
  <c r="AB87" i="34"/>
  <c r="AB52" i="34"/>
  <c r="AB21" i="34"/>
  <c r="AB14" i="34"/>
  <c r="AB19" i="34"/>
  <c r="AB75" i="34"/>
  <c r="AB106" i="34"/>
  <c r="AB35" i="34"/>
  <c r="AB57" i="34"/>
  <c r="AB47" i="34"/>
  <c r="AB74" i="34"/>
  <c r="AB77" i="34"/>
  <c r="AB110" i="34"/>
  <c r="AB88" i="34"/>
  <c r="AB13" i="34"/>
  <c r="AB41" i="34"/>
  <c r="AB46" i="34"/>
  <c r="AB54" i="34"/>
  <c r="AB43" i="34"/>
  <c r="AB61" i="34"/>
  <c r="AB72" i="34"/>
  <c r="AB18" i="34"/>
  <c r="AB62" i="34"/>
  <c r="AB11" i="34"/>
  <c r="AB50" i="34"/>
  <c r="AB76" i="34"/>
  <c r="AB79" i="34"/>
  <c r="AB95" i="34"/>
  <c r="AB39" i="34"/>
  <c r="AB40" i="34"/>
  <c r="AB34" i="34"/>
  <c r="AB86" i="34"/>
  <c r="AB44" i="34"/>
  <c r="AB109" i="34"/>
  <c r="AB78" i="34"/>
  <c r="AB81" i="34"/>
  <c r="AB99" i="34"/>
  <c r="AB26" i="34"/>
  <c r="AB33" i="34"/>
  <c r="AB45" i="34"/>
  <c r="AB97" i="34"/>
  <c r="AB80" i="34"/>
  <c r="AB83" i="34"/>
  <c r="AB107" i="34"/>
  <c r="AB10" i="34"/>
  <c r="AB64" i="34"/>
  <c r="AB17" i="34"/>
  <c r="AB111" i="34"/>
  <c r="AB32" i="34"/>
  <c r="AB38" i="34"/>
  <c r="AM11" i="34"/>
  <c r="G77" i="35"/>
  <c r="L77" i="35" s="1"/>
  <c r="AM18" i="34"/>
  <c r="AB12" i="34"/>
  <c r="AB36" i="34"/>
  <c r="AB16" i="34"/>
  <c r="AB22" i="34"/>
  <c r="AM54" i="34"/>
  <c r="AM40" i="34"/>
  <c r="AM77" i="34"/>
  <c r="AM19" i="34"/>
  <c r="AM63" i="34"/>
  <c r="AE64" i="34"/>
  <c r="AA130" i="34"/>
  <c r="AM14" i="34"/>
  <c r="AM38" i="34"/>
  <c r="T64" i="34"/>
  <c r="AK64" i="34" s="1"/>
  <c r="AM41" i="34"/>
  <c r="AM52" i="34"/>
  <c r="AM87" i="34"/>
  <c r="AM17" i="34"/>
  <c r="AM76" i="34"/>
  <c r="AM49" i="34"/>
  <c r="AM80" i="34"/>
  <c r="AM97" i="34"/>
  <c r="AM99" i="34"/>
  <c r="AE90" i="34"/>
  <c r="AM104" i="34"/>
  <c r="AM21" i="34"/>
  <c r="AM48" i="34"/>
  <c r="AM16" i="34"/>
  <c r="AM46" i="34"/>
  <c r="AM73" i="34"/>
  <c r="AM107" i="34"/>
  <c r="J136" i="34"/>
  <c r="AM26" i="34"/>
  <c r="AM81" i="34"/>
  <c r="G77" i="37"/>
  <c r="L77" i="37" s="1"/>
  <c r="M133" i="34"/>
  <c r="M135" i="34" s="1"/>
  <c r="AD58" i="34"/>
  <c r="AM57" i="34"/>
  <c r="AM36" i="34"/>
  <c r="F134" i="34"/>
  <c r="O133" i="34"/>
  <c r="O135" i="34" s="1"/>
  <c r="AF58" i="34"/>
  <c r="R134" i="34"/>
  <c r="AM39" i="34"/>
  <c r="AM22" i="34"/>
  <c r="I133" i="34"/>
  <c r="I135" i="34" s="1"/>
  <c r="Z58" i="34"/>
  <c r="AM61" i="34"/>
  <c r="AM111" i="34"/>
  <c r="AM33" i="34"/>
  <c r="AM12" i="34"/>
  <c r="AM23" i="34"/>
  <c r="AM83" i="34"/>
  <c r="AM85" i="34"/>
  <c r="AM98" i="34"/>
  <c r="AM47" i="34"/>
  <c r="AM45" i="34"/>
  <c r="AM109" i="34"/>
  <c r="E133" i="34"/>
  <c r="E135" i="34" s="1"/>
  <c r="V58" i="34"/>
  <c r="AM64" i="34"/>
  <c r="AM114" i="34"/>
  <c r="AE98" i="34"/>
  <c r="AE51" i="34"/>
  <c r="AE57" i="34"/>
  <c r="AE83" i="34"/>
  <c r="AE79" i="34"/>
  <c r="AE75" i="34"/>
  <c r="AE104" i="34"/>
  <c r="AE44" i="34"/>
  <c r="AE38" i="34"/>
  <c r="AE74" i="34"/>
  <c r="AE73" i="34"/>
  <c r="AE78" i="34"/>
  <c r="AE77" i="34"/>
  <c r="AE20" i="34"/>
  <c r="AE96" i="34"/>
  <c r="AE82" i="34"/>
  <c r="AE81" i="34"/>
  <c r="AE72" i="34"/>
  <c r="AE85" i="34"/>
  <c r="AE76" i="34"/>
  <c r="AE80" i="34"/>
  <c r="AE108" i="34"/>
  <c r="AE84" i="34"/>
  <c r="AE49" i="34"/>
  <c r="AE13" i="34"/>
  <c r="AE47" i="34"/>
  <c r="AE37" i="34"/>
  <c r="AE10" i="34"/>
  <c r="AE61" i="34"/>
  <c r="AE21" i="34"/>
  <c r="AE50" i="34"/>
  <c r="AE48" i="34"/>
  <c r="AE35" i="34"/>
  <c r="AE52" i="34"/>
  <c r="AE34" i="34"/>
  <c r="AE11" i="34"/>
  <c r="AE12" i="34"/>
  <c r="AE41" i="34"/>
  <c r="AE23" i="34"/>
  <c r="AE55" i="34"/>
  <c r="AE16" i="34"/>
  <c r="AE14" i="34"/>
  <c r="AE43" i="34"/>
  <c r="AE22" i="34"/>
  <c r="AE45" i="34"/>
  <c r="AE106" i="34"/>
  <c r="AE18" i="34"/>
  <c r="AE24" i="34"/>
  <c r="AE46" i="34"/>
  <c r="AE62" i="34"/>
  <c r="AE97" i="34"/>
  <c r="AE26" i="34"/>
  <c r="AE36" i="34"/>
  <c r="AE99" i="34"/>
  <c r="AE114" i="34"/>
  <c r="AE109" i="34"/>
  <c r="AE87" i="34"/>
  <c r="AE86" i="34"/>
  <c r="AE95" i="34"/>
  <c r="AE105" i="34"/>
  <c r="AE40" i="34"/>
  <c r="AE54" i="34"/>
  <c r="AE39" i="34"/>
  <c r="AE107" i="34"/>
  <c r="AE110" i="34"/>
  <c r="AE63" i="34"/>
  <c r="AE19" i="34"/>
  <c r="AE33" i="34"/>
  <c r="AE88" i="34"/>
  <c r="AE15" i="34"/>
  <c r="AE32" i="34"/>
  <c r="AE17" i="34"/>
  <c r="AM88" i="34"/>
  <c r="F130" i="34"/>
  <c r="AM125" i="34"/>
  <c r="W128" i="34"/>
  <c r="AM128" i="34" s="1"/>
  <c r="AE27" i="34"/>
  <c r="AI130" i="34"/>
  <c r="J130" i="34"/>
  <c r="J58" i="34"/>
  <c r="J90" i="34" s="1"/>
  <c r="AM55" i="34"/>
  <c r="AM62" i="34"/>
  <c r="AM51" i="34"/>
  <c r="AM34" i="34"/>
  <c r="AM24" i="34"/>
  <c r="AM72" i="34"/>
  <c r="AM79" i="34"/>
  <c r="AM96" i="34"/>
  <c r="AM106" i="34"/>
  <c r="AM119" i="34"/>
  <c r="W122" i="34"/>
  <c r="N92" i="34"/>
  <c r="C133" i="34"/>
  <c r="C135" i="34" s="1"/>
  <c r="T58" i="34"/>
  <c r="F90" i="34"/>
  <c r="R136" i="34"/>
  <c r="AM50" i="34"/>
  <c r="AM13" i="34"/>
  <c r="V27" i="34"/>
  <c r="AM27" i="34" s="1"/>
  <c r="AM10" i="34"/>
  <c r="AM82" i="34"/>
  <c r="AM84" i="34"/>
  <c r="AM110" i="34"/>
  <c r="G133" i="34"/>
  <c r="G135" i="34" s="1"/>
  <c r="X58" i="34"/>
  <c r="AE111" i="34"/>
  <c r="AK122" i="34"/>
  <c r="T130" i="34"/>
  <c r="AK130" i="34" s="1"/>
  <c r="F136" i="34"/>
  <c r="AP87" i="34"/>
  <c r="R130" i="34"/>
  <c r="AM56" i="34"/>
  <c r="AM43" i="34"/>
  <c r="AM35" i="34"/>
  <c r="AM44" i="34"/>
  <c r="AM78" i="34"/>
  <c r="AM75" i="34"/>
  <c r="AM108" i="34"/>
  <c r="AM95" i="34"/>
  <c r="AM20" i="34"/>
  <c r="Q133" i="34"/>
  <c r="Q135" i="34" s="1"/>
  <c r="AH58" i="34"/>
  <c r="K133" i="34"/>
  <c r="K135" i="34" s="1"/>
  <c r="AB58" i="34"/>
  <c r="AM86" i="34"/>
  <c r="AM32" i="34"/>
  <c r="AM74" i="34"/>
  <c r="AM105" i="34"/>
  <c r="T27" i="34" l="1"/>
  <c r="AK27" i="34" s="1"/>
  <c r="R90" i="34"/>
  <c r="R92" i="34" s="1"/>
  <c r="AI92" i="34" s="1"/>
  <c r="B138" i="34"/>
  <c r="W103" i="34"/>
  <c r="W102" i="34"/>
  <c r="AI103" i="34"/>
  <c r="AI102" i="34"/>
  <c r="AA103" i="34"/>
  <c r="AA102" i="34"/>
  <c r="AK10" i="34"/>
  <c r="AA25" i="34"/>
  <c r="AA100" i="34"/>
  <c r="AA101" i="34"/>
  <c r="W25" i="34"/>
  <c r="W100" i="34"/>
  <c r="W101" i="34"/>
  <c r="AN101" i="34" s="1"/>
  <c r="AI25" i="34"/>
  <c r="AI101" i="34"/>
  <c r="AI100" i="34"/>
  <c r="AA68" i="34"/>
  <c r="AA67" i="34"/>
  <c r="AI69" i="34"/>
  <c r="AI68" i="34"/>
  <c r="AI67" i="34"/>
  <c r="W67" i="34"/>
  <c r="W68" i="34"/>
  <c r="AA27" i="34"/>
  <c r="AA69" i="34"/>
  <c r="W56" i="34"/>
  <c r="W69" i="34"/>
  <c r="W88" i="34"/>
  <c r="AM58" i="34"/>
  <c r="N137" i="34"/>
  <c r="N116" i="34"/>
  <c r="AE92" i="34"/>
  <c r="AA114" i="34"/>
  <c r="AA109" i="34"/>
  <c r="AA105" i="34"/>
  <c r="AA97" i="34"/>
  <c r="AA111" i="34"/>
  <c r="AA108" i="34"/>
  <c r="AA104" i="34"/>
  <c r="AA96" i="34"/>
  <c r="AA107" i="34"/>
  <c r="AA99" i="34"/>
  <c r="AA95" i="34"/>
  <c r="AA110" i="34"/>
  <c r="AA106" i="34"/>
  <c r="AA98" i="34"/>
  <c r="AA82" i="34"/>
  <c r="AA78" i="34"/>
  <c r="AA74" i="34"/>
  <c r="AA84" i="34"/>
  <c r="AA80" i="34"/>
  <c r="AA76" i="34"/>
  <c r="AA72" i="34"/>
  <c r="AA79" i="34"/>
  <c r="AA83" i="34"/>
  <c r="AA73" i="34"/>
  <c r="AA77" i="34"/>
  <c r="AA81" i="34"/>
  <c r="AA85" i="34"/>
  <c r="AA32" i="34"/>
  <c r="AA22" i="34"/>
  <c r="AA20" i="34"/>
  <c r="AA75" i="34"/>
  <c r="AA47" i="34"/>
  <c r="AA12" i="34"/>
  <c r="AA23" i="34"/>
  <c r="AA21" i="34"/>
  <c r="AA63" i="34"/>
  <c r="AA61" i="34"/>
  <c r="AA15" i="34"/>
  <c r="AA14" i="34"/>
  <c r="AA62" i="34"/>
  <c r="AA86" i="34"/>
  <c r="AA87" i="34"/>
  <c r="AA51" i="34"/>
  <c r="AA33" i="34"/>
  <c r="AA44" i="34"/>
  <c r="AA26" i="34"/>
  <c r="AA49" i="34"/>
  <c r="AA55" i="34"/>
  <c r="AA34" i="34"/>
  <c r="AA19" i="34"/>
  <c r="AA17" i="34"/>
  <c r="AA40" i="34"/>
  <c r="AA57" i="34"/>
  <c r="AA54" i="34"/>
  <c r="AA24" i="34"/>
  <c r="AA10" i="34"/>
  <c r="AA46" i="34"/>
  <c r="AA39" i="34"/>
  <c r="AA45" i="34"/>
  <c r="AA88" i="34"/>
  <c r="AA36" i="34"/>
  <c r="AA50" i="34"/>
  <c r="AA37" i="34"/>
  <c r="AA52" i="34"/>
  <c r="AA43" i="34"/>
  <c r="AA64" i="34"/>
  <c r="AA38" i="34"/>
  <c r="AA18" i="34"/>
  <c r="AA11" i="34"/>
  <c r="AA41" i="34"/>
  <c r="AA48" i="34"/>
  <c r="AA35" i="34"/>
  <c r="AA16" i="34"/>
  <c r="AA13" i="34"/>
  <c r="AF90" i="34"/>
  <c r="O92" i="34"/>
  <c r="K92" i="34"/>
  <c r="AI98" i="34"/>
  <c r="AI114" i="34"/>
  <c r="AI109" i="34"/>
  <c r="AI97" i="34"/>
  <c r="AI84" i="34"/>
  <c r="AI80" i="34"/>
  <c r="AI76" i="34"/>
  <c r="AI72" i="34"/>
  <c r="AI78" i="34"/>
  <c r="AI82" i="34"/>
  <c r="AI57" i="34"/>
  <c r="AI74" i="34"/>
  <c r="AI46" i="34"/>
  <c r="AI36" i="34"/>
  <c r="AI32" i="34"/>
  <c r="AI40" i="34"/>
  <c r="AI104" i="34"/>
  <c r="AI24" i="34"/>
  <c r="AI38" i="34"/>
  <c r="AI106" i="34"/>
  <c r="AI55" i="34"/>
  <c r="AI51" i="34"/>
  <c r="AI108" i="34"/>
  <c r="AI13" i="34"/>
  <c r="AI12" i="34"/>
  <c r="AI77" i="34"/>
  <c r="AI73" i="34"/>
  <c r="AI85" i="34"/>
  <c r="AI95" i="34"/>
  <c r="AI19" i="34"/>
  <c r="AI15" i="34"/>
  <c r="AI16" i="34"/>
  <c r="AI61" i="34"/>
  <c r="AI86" i="34"/>
  <c r="AI18" i="34"/>
  <c r="AI111" i="34"/>
  <c r="AI49" i="34"/>
  <c r="AI81" i="34"/>
  <c r="AI52" i="34"/>
  <c r="AI75" i="34"/>
  <c r="AI99" i="34"/>
  <c r="AI105" i="34"/>
  <c r="AI21" i="34"/>
  <c r="AI63" i="34"/>
  <c r="AI35" i="34"/>
  <c r="AI44" i="34"/>
  <c r="AI107" i="34"/>
  <c r="AI96" i="34"/>
  <c r="AI26" i="34"/>
  <c r="AI50" i="34"/>
  <c r="AI83" i="34"/>
  <c r="AI79" i="34"/>
  <c r="AI17" i="34"/>
  <c r="AI45" i="34"/>
  <c r="AI23" i="34"/>
  <c r="AI33" i="34"/>
  <c r="AI43" i="34"/>
  <c r="AI110" i="34"/>
  <c r="AI88" i="34"/>
  <c r="AI37" i="34"/>
  <c r="AI10" i="34"/>
  <c r="AI14" i="34"/>
  <c r="AI87" i="34"/>
  <c r="AI39" i="34"/>
  <c r="AI34" i="34"/>
  <c r="AI22" i="34"/>
  <c r="AI48" i="34"/>
  <c r="AI54" i="34"/>
  <c r="AI20" i="34"/>
  <c r="AI62" i="34"/>
  <c r="AI11" i="34"/>
  <c r="AI41" i="34"/>
  <c r="AI56" i="34"/>
  <c r="AI47" i="34"/>
  <c r="G159" i="34"/>
  <c r="E160" i="34" s="1"/>
  <c r="W107" i="34"/>
  <c r="W95" i="34"/>
  <c r="AN95" i="34" s="1"/>
  <c r="W99" i="34"/>
  <c r="W63" i="34"/>
  <c r="W23" i="34"/>
  <c r="W35" i="34"/>
  <c r="W32" i="34"/>
  <c r="W47" i="34"/>
  <c r="W74" i="34"/>
  <c r="W11" i="34"/>
  <c r="W12" i="34"/>
  <c r="W13" i="34"/>
  <c r="W78" i="34"/>
  <c r="W40" i="34"/>
  <c r="W46" i="34"/>
  <c r="W79" i="34"/>
  <c r="W110" i="34"/>
  <c r="W106" i="34"/>
  <c r="W85" i="34"/>
  <c r="W97" i="34"/>
  <c r="W16" i="34"/>
  <c r="W26" i="34"/>
  <c r="W44" i="34"/>
  <c r="W18" i="34"/>
  <c r="W83" i="34"/>
  <c r="W96" i="34"/>
  <c r="W114" i="34"/>
  <c r="W36" i="34"/>
  <c r="W15" i="34"/>
  <c r="AN15" i="34" s="1"/>
  <c r="W19" i="34"/>
  <c r="W105" i="34"/>
  <c r="W108" i="34"/>
  <c r="W104" i="34"/>
  <c r="W80" i="34"/>
  <c r="AN80" i="34" s="1"/>
  <c r="W82" i="34"/>
  <c r="W62" i="34"/>
  <c r="W51" i="34"/>
  <c r="W109" i="34"/>
  <c r="W76" i="34"/>
  <c r="W77" i="34"/>
  <c r="W84" i="34"/>
  <c r="AN84" i="34" s="1"/>
  <c r="W81" i="34"/>
  <c r="W75" i="34"/>
  <c r="W39" i="34"/>
  <c r="W20" i="34"/>
  <c r="AN20" i="34" s="1"/>
  <c r="W73" i="34"/>
  <c r="W72" i="34"/>
  <c r="W111" i="34"/>
  <c r="W98" i="34"/>
  <c r="W24" i="34"/>
  <c r="W45" i="34"/>
  <c r="W21" i="34"/>
  <c r="W38" i="34"/>
  <c r="W48" i="34"/>
  <c r="AN48" i="34" s="1"/>
  <c r="W57" i="34"/>
  <c r="W33" i="34"/>
  <c r="W22" i="34"/>
  <c r="W54" i="34"/>
  <c r="W87" i="34"/>
  <c r="W14" i="34"/>
  <c r="W41" i="34"/>
  <c r="AN41" i="34" s="1"/>
  <c r="W43" i="34"/>
  <c r="W37" i="34"/>
  <c r="W86" i="34"/>
  <c r="W17" i="34"/>
  <c r="W55" i="34"/>
  <c r="W52" i="34"/>
  <c r="W34" i="34"/>
  <c r="W50" i="34"/>
  <c r="AN50" i="34" s="1"/>
  <c r="W61" i="34"/>
  <c r="W10" i="34"/>
  <c r="AN10" i="34" s="1"/>
  <c r="W49" i="34"/>
  <c r="AA56" i="34"/>
  <c r="W64" i="34"/>
  <c r="AA58" i="34"/>
  <c r="J133" i="34"/>
  <c r="J135" i="34" s="1"/>
  <c r="X90" i="34"/>
  <c r="G92" i="34"/>
  <c r="W130" i="34"/>
  <c r="AM130" i="34" s="1"/>
  <c r="AM122" i="34"/>
  <c r="F133" i="34"/>
  <c r="F135" i="34" s="1"/>
  <c r="W58" i="34"/>
  <c r="AI27" i="34"/>
  <c r="AD90" i="34"/>
  <c r="M92" i="34"/>
  <c r="AK58" i="34"/>
  <c r="V90" i="34"/>
  <c r="E92" i="34"/>
  <c r="Z90" i="34"/>
  <c r="I92" i="34"/>
  <c r="AI58" i="34"/>
  <c r="AH90" i="34"/>
  <c r="Q92" i="34"/>
  <c r="T90" i="34"/>
  <c r="C92" i="34"/>
  <c r="AI64" i="34"/>
  <c r="AN86" i="34" l="1"/>
  <c r="AN77" i="34"/>
  <c r="D158" i="34"/>
  <c r="D159" i="34" s="1"/>
  <c r="D160" i="34" s="1"/>
  <c r="C158" i="34"/>
  <c r="AN36" i="34"/>
  <c r="AI90" i="34"/>
  <c r="R137" i="34"/>
  <c r="R116" i="34"/>
  <c r="R138" i="34" s="1"/>
  <c r="AN102" i="34"/>
  <c r="AN103" i="34"/>
  <c r="AN64" i="34"/>
  <c r="AN81" i="34"/>
  <c r="AN25" i="34"/>
  <c r="AN100" i="34"/>
  <c r="AN67" i="34"/>
  <c r="AN111" i="34"/>
  <c r="AN68" i="34"/>
  <c r="AN88" i="34"/>
  <c r="AN69" i="34"/>
  <c r="AN97" i="34"/>
  <c r="AN56" i="34"/>
  <c r="AN105" i="34"/>
  <c r="AN109" i="34"/>
  <c r="AN99" i="34"/>
  <c r="AN33" i="34"/>
  <c r="AN23" i="34"/>
  <c r="AN13" i="34"/>
  <c r="AN87" i="34"/>
  <c r="AN39" i="34"/>
  <c r="AN19" i="34"/>
  <c r="AN18" i="34"/>
  <c r="AN49" i="34"/>
  <c r="AN40" i="34"/>
  <c r="AN58" i="34"/>
  <c r="AN61" i="34"/>
  <c r="AN26" i="34"/>
  <c r="AN54" i="34"/>
  <c r="AN108" i="34"/>
  <c r="AN79" i="34"/>
  <c r="AN47" i="34"/>
  <c r="AN63" i="34"/>
  <c r="AN35" i="34"/>
  <c r="AN78" i="34"/>
  <c r="AN34" i="34"/>
  <c r="AN14" i="34"/>
  <c r="AN21" i="34"/>
  <c r="AN62" i="34"/>
  <c r="AN43" i="34"/>
  <c r="AN73" i="34"/>
  <c r="AN38" i="34"/>
  <c r="AN51" i="34"/>
  <c r="AN52" i="34"/>
  <c r="AN45" i="34"/>
  <c r="AN114" i="34"/>
  <c r="AN85" i="34"/>
  <c r="AN12" i="34"/>
  <c r="AN55" i="34"/>
  <c r="AN96" i="34"/>
  <c r="AN17" i="34"/>
  <c r="AN98" i="34"/>
  <c r="AN16" i="34"/>
  <c r="AB92" i="34"/>
  <c r="K137" i="34"/>
  <c r="K116" i="34"/>
  <c r="N138" i="34"/>
  <c r="AE116" i="34"/>
  <c r="AA90" i="34"/>
  <c r="J92" i="34"/>
  <c r="AN82" i="34"/>
  <c r="C159" i="34"/>
  <c r="C137" i="34"/>
  <c r="C116" i="34"/>
  <c r="T92" i="34"/>
  <c r="E137" i="34"/>
  <c r="E116" i="34"/>
  <c r="V92" i="34"/>
  <c r="AN24" i="34"/>
  <c r="AN106" i="34"/>
  <c r="AN11" i="34"/>
  <c r="I137" i="34"/>
  <c r="I116" i="34"/>
  <c r="Z92" i="34"/>
  <c r="W90" i="34"/>
  <c r="F92" i="34"/>
  <c r="AN75" i="34"/>
  <c r="O137" i="34"/>
  <c r="O116" i="34"/>
  <c r="AF92" i="34"/>
  <c r="AK90" i="34"/>
  <c r="AM90" i="34"/>
  <c r="AN22" i="34"/>
  <c r="AN104" i="34"/>
  <c r="AN83" i="34"/>
  <c r="AN110" i="34"/>
  <c r="AN74" i="34"/>
  <c r="AN107" i="34"/>
  <c r="Q137" i="34"/>
  <c r="Q116" i="34"/>
  <c r="AH92" i="34"/>
  <c r="M137" i="34"/>
  <c r="M116" i="34"/>
  <c r="AD92" i="34"/>
  <c r="G137" i="34"/>
  <c r="G116" i="34"/>
  <c r="X92" i="34"/>
  <c r="W27" i="34"/>
  <c r="AN27" i="34" s="1"/>
  <c r="AN37" i="34"/>
  <c r="AN57" i="34"/>
  <c r="AN72" i="34"/>
  <c r="AN76" i="34"/>
  <c r="AN44" i="34"/>
  <c r="AN46" i="34"/>
  <c r="AN32" i="34"/>
  <c r="F116" i="34" l="1"/>
  <c r="AI116" i="34"/>
  <c r="AN90" i="34"/>
  <c r="F159" i="34"/>
  <c r="E159" i="34"/>
  <c r="AM92" i="34"/>
  <c r="V116" i="34"/>
  <c r="E138" i="34"/>
  <c r="Q138" i="34"/>
  <c r="AH116" i="34"/>
  <c r="G138" i="34"/>
  <c r="X116" i="34"/>
  <c r="I138" i="34"/>
  <c r="Z116" i="34"/>
  <c r="J116" i="34"/>
  <c r="AA92" i="34"/>
  <c r="J137" i="34"/>
  <c r="AK92" i="34"/>
  <c r="M138" i="34"/>
  <c r="AD116" i="34"/>
  <c r="AF116" i="34"/>
  <c r="O138" i="34"/>
  <c r="C138" i="34"/>
  <c r="T116" i="34"/>
  <c r="K138" i="34"/>
  <c r="AB116" i="34"/>
  <c r="F137" i="34"/>
  <c r="W92" i="34"/>
  <c r="H158" i="34"/>
  <c r="H159" i="34" s="1"/>
  <c r="C160" i="34"/>
  <c r="AN92" i="34" l="1"/>
  <c r="F138" i="34"/>
  <c r="W116" i="34"/>
  <c r="AK116" i="34"/>
  <c r="J138" i="34"/>
  <c r="AA116" i="34"/>
  <c r="AM116" i="34"/>
  <c r="AN116" i="34" l="1"/>
  <c r="C8" i="12" l="1"/>
  <c r="F7" i="33" s="1"/>
  <c r="B8" i="12"/>
  <c r="B7" i="33" s="1"/>
  <c r="C69" i="32" l="1"/>
  <c r="B69" i="32"/>
  <c r="I75" i="13"/>
  <c r="H75" i="13"/>
  <c r="G75" i="13"/>
  <c r="H67" i="13"/>
  <c r="G67" i="13"/>
  <c r="L67" i="13"/>
  <c r="L67" i="20"/>
  <c r="L67" i="21"/>
  <c r="L67" i="22"/>
  <c r="G67" i="15"/>
  <c r="L67" i="15" s="1"/>
  <c r="G67" i="16"/>
  <c r="L67" i="16" s="1"/>
  <c r="G67" i="17"/>
  <c r="G75" i="17" s="1"/>
  <c r="G67" i="18"/>
  <c r="G75" i="18" s="1"/>
  <c r="G67" i="19"/>
  <c r="G75" i="19" s="1"/>
  <c r="G67" i="20"/>
  <c r="G67" i="21"/>
  <c r="G67" i="22"/>
  <c r="G67" i="23"/>
  <c r="L67" i="23" s="1"/>
  <c r="G67" i="14"/>
  <c r="L67" i="14" s="1"/>
  <c r="G75" i="14"/>
  <c r="G75" i="15"/>
  <c r="G75" i="16"/>
  <c r="G75" i="20"/>
  <c r="G75" i="21"/>
  <c r="G75" i="22"/>
  <c r="G75" i="23"/>
  <c r="B77" i="14"/>
  <c r="B77" i="19"/>
  <c r="B77" i="20"/>
  <c r="B77" i="21"/>
  <c r="B77" i="22"/>
  <c r="H75" i="14"/>
  <c r="I75" i="14"/>
  <c r="H75" i="15"/>
  <c r="I75" i="15"/>
  <c r="H75" i="16"/>
  <c r="I75" i="16"/>
  <c r="H75" i="17"/>
  <c r="I75" i="17"/>
  <c r="H75" i="18"/>
  <c r="I75" i="18"/>
  <c r="H75" i="19"/>
  <c r="I75" i="19"/>
  <c r="H75" i="20"/>
  <c r="I75" i="20"/>
  <c r="H75" i="21"/>
  <c r="I75" i="21"/>
  <c r="H75" i="22"/>
  <c r="I75" i="22"/>
  <c r="H75" i="23"/>
  <c r="I75" i="23"/>
  <c r="C75" i="14"/>
  <c r="D75" i="14"/>
  <c r="E75" i="14"/>
  <c r="C75" i="15"/>
  <c r="D75" i="15"/>
  <c r="E75" i="15"/>
  <c r="C75" i="16"/>
  <c r="D75" i="16"/>
  <c r="E75" i="16"/>
  <c r="C75" i="17"/>
  <c r="D75" i="17"/>
  <c r="E75" i="17"/>
  <c r="C75" i="18"/>
  <c r="D75" i="18"/>
  <c r="E75" i="18"/>
  <c r="C75" i="19"/>
  <c r="D75" i="19"/>
  <c r="E75" i="19"/>
  <c r="C75" i="20"/>
  <c r="D75" i="20"/>
  <c r="E75" i="20"/>
  <c r="C75" i="21"/>
  <c r="D75" i="21"/>
  <c r="E75" i="21"/>
  <c r="C75" i="22"/>
  <c r="D75" i="22"/>
  <c r="E75" i="22"/>
  <c r="C75" i="23"/>
  <c r="D75" i="23"/>
  <c r="E75" i="23"/>
  <c r="C75" i="13"/>
  <c r="D75" i="13"/>
  <c r="E75" i="13"/>
  <c r="B75" i="14"/>
  <c r="B75" i="15"/>
  <c r="B77" i="15" s="1"/>
  <c r="B75" i="16"/>
  <c r="B77" i="16" s="1"/>
  <c r="B75" i="17"/>
  <c r="B77" i="17" s="1"/>
  <c r="B75" i="18"/>
  <c r="B77" i="18" s="1"/>
  <c r="B75" i="19"/>
  <c r="B75" i="20"/>
  <c r="B75" i="21"/>
  <c r="B75" i="22"/>
  <c r="B75" i="23"/>
  <c r="B77" i="23" s="1"/>
  <c r="B75" i="13"/>
  <c r="B77" i="13" s="1"/>
  <c r="I67" i="14"/>
  <c r="H67" i="14"/>
  <c r="I67" i="15"/>
  <c r="H67" i="15"/>
  <c r="I67" i="16"/>
  <c r="H67" i="16"/>
  <c r="I67" i="17"/>
  <c r="H67" i="17"/>
  <c r="I67" i="18"/>
  <c r="H67" i="18"/>
  <c r="I67" i="19"/>
  <c r="H67" i="19"/>
  <c r="I67" i="20"/>
  <c r="H67" i="20"/>
  <c r="I67" i="21"/>
  <c r="H67" i="21"/>
  <c r="I67" i="22"/>
  <c r="H67" i="22"/>
  <c r="I67" i="23"/>
  <c r="H67" i="23"/>
  <c r="I67" i="13"/>
  <c r="L69" i="32" l="1"/>
  <c r="L67" i="19"/>
  <c r="L67" i="18"/>
  <c r="L67" i="17"/>
  <c r="B123" i="3"/>
  <c r="D123" i="3" s="1"/>
  <c r="F65" i="10" s="1"/>
  <c r="H44" i="7" l="1"/>
  <c r="G45" i="7"/>
  <c r="F45" i="7"/>
  <c r="E45" i="7"/>
  <c r="D45" i="7"/>
  <c r="C45" i="7"/>
  <c r="B72" i="31" l="1"/>
  <c r="I72" i="31" s="1"/>
  <c r="B64" i="31"/>
  <c r="I64" i="31" s="1"/>
  <c r="B40" i="31"/>
  <c r="I40" i="31" s="1"/>
  <c r="G47" i="3"/>
  <c r="G86" i="3"/>
  <c r="G81" i="3"/>
  <c r="G82" i="3"/>
  <c r="G83" i="3"/>
  <c r="G84" i="3"/>
  <c r="G85" i="3"/>
  <c r="G80" i="3"/>
  <c r="XFD48" i="3" s="1"/>
  <c r="E79" i="3"/>
  <c r="G87" i="3" l="1"/>
  <c r="H87" i="3" s="1"/>
  <c r="F63" i="10" s="1"/>
  <c r="D79" i="3"/>
  <c r="C129" i="3" s="1"/>
  <c r="D129" i="3" s="1"/>
  <c r="B36" i="32" l="1"/>
  <c r="C36" i="32"/>
  <c r="L36" i="32" l="1"/>
  <c r="I17" i="7"/>
  <c r="F83" i="10" s="1"/>
  <c r="I19" i="7"/>
  <c r="B35" i="12" l="1"/>
  <c r="H81" i="2" l="1"/>
  <c r="I81" i="2"/>
  <c r="D20" i="7"/>
  <c r="E20" i="7"/>
  <c r="F20" i="7"/>
  <c r="G20" i="7"/>
  <c r="C20" i="7"/>
  <c r="L57" i="32" l="1"/>
  <c r="B81" i="31" l="1"/>
  <c r="I81" i="31" s="1"/>
  <c r="B13" i="32"/>
  <c r="B14" i="32"/>
  <c r="B15" i="32"/>
  <c r="B16" i="32"/>
  <c r="B17" i="32"/>
  <c r="C14" i="32" l="1"/>
  <c r="L14" i="32" s="1"/>
  <c r="C15" i="32"/>
  <c r="L15" i="32" s="1"/>
  <c r="C17" i="32"/>
  <c r="L17" i="32" s="1"/>
  <c r="C16" i="32" l="1"/>
  <c r="L16" i="32" s="1"/>
  <c r="C13" i="32"/>
  <c r="L13" i="32" s="1"/>
  <c r="R28" i="2" l="1"/>
  <c r="R25" i="2" l="1"/>
  <c r="R26" i="2" l="1"/>
  <c r="M36" i="8" l="1"/>
  <c r="M37" i="8"/>
  <c r="N123" i="1"/>
  <c r="N124" i="1"/>
  <c r="I8" i="2"/>
  <c r="H8" i="2"/>
  <c r="A3" i="12" l="1"/>
  <c r="B27" i="12" l="1"/>
  <c r="B36" i="12" s="1"/>
  <c r="B31" i="12" l="1"/>
  <c r="C33" i="12"/>
  <c r="R32" i="2"/>
  <c r="R24" i="2"/>
  <c r="M19" i="8" l="1"/>
  <c r="M20" i="8"/>
  <c r="M21" i="8"/>
  <c r="M22" i="8"/>
  <c r="M23" i="8"/>
  <c r="M24" i="8"/>
  <c r="M25" i="8"/>
  <c r="I69" i="2" l="1"/>
  <c r="H69" i="2"/>
  <c r="H9" i="2"/>
  <c r="I9" i="2"/>
  <c r="H10" i="2"/>
  <c r="I10" i="2"/>
  <c r="H11" i="2"/>
  <c r="I11" i="2"/>
  <c r="H12" i="2"/>
  <c r="I12" i="2"/>
  <c r="H13" i="2"/>
  <c r="I13" i="2"/>
  <c r="H14" i="2"/>
  <c r="I14" i="2"/>
  <c r="H15" i="2"/>
  <c r="I15" i="2"/>
  <c r="H16" i="2"/>
  <c r="I16" i="2"/>
  <c r="H17" i="2"/>
  <c r="I17" i="2"/>
  <c r="H18" i="2"/>
  <c r="I18" i="2"/>
  <c r="H19" i="2"/>
  <c r="I19" i="2"/>
  <c r="H20" i="2"/>
  <c r="I20" i="2"/>
  <c r="H21" i="2"/>
  <c r="I21" i="2"/>
  <c r="H22" i="2"/>
  <c r="I22" i="2"/>
  <c r="H23" i="2"/>
  <c r="I23" i="2"/>
  <c r="H29" i="2"/>
  <c r="I29" i="2"/>
  <c r="H30" i="2"/>
  <c r="I30" i="2"/>
  <c r="H31" i="2"/>
  <c r="I31" i="2"/>
  <c r="H32" i="2"/>
  <c r="I32" i="2"/>
  <c r="H33" i="2"/>
  <c r="I33" i="2"/>
  <c r="H34" i="2"/>
  <c r="I34" i="2"/>
  <c r="H35" i="2"/>
  <c r="I35" i="2"/>
  <c r="H36" i="2"/>
  <c r="I36" i="2"/>
  <c r="H37" i="2"/>
  <c r="I37" i="2"/>
  <c r="H38" i="2"/>
  <c r="I38" i="2"/>
  <c r="H39" i="2"/>
  <c r="I39" i="2"/>
  <c r="H41" i="2"/>
  <c r="I41" i="2"/>
  <c r="H48" i="2"/>
  <c r="I48" i="2"/>
  <c r="H49" i="2"/>
  <c r="I49" i="2"/>
  <c r="H50" i="2"/>
  <c r="I50" i="2"/>
  <c r="H51" i="2"/>
  <c r="I51" i="2"/>
  <c r="H52" i="2"/>
  <c r="I52" i="2"/>
  <c r="H53" i="2"/>
  <c r="I53" i="2"/>
  <c r="H54" i="2"/>
  <c r="I54" i="2"/>
  <c r="H55" i="2"/>
  <c r="I55" i="2"/>
  <c r="H56" i="2"/>
  <c r="I56" i="2"/>
  <c r="H57" i="2"/>
  <c r="I57" i="2"/>
  <c r="H58" i="2"/>
  <c r="I58" i="2"/>
  <c r="H59" i="2"/>
  <c r="I59" i="2"/>
  <c r="H60" i="2"/>
  <c r="I60" i="2"/>
  <c r="H61" i="2"/>
  <c r="I61" i="2"/>
  <c r="H62" i="2"/>
  <c r="I62" i="2"/>
  <c r="H63" i="2"/>
  <c r="I63" i="2"/>
  <c r="H65" i="2"/>
  <c r="I65" i="2"/>
  <c r="H70" i="2"/>
  <c r="I70" i="2"/>
  <c r="H71" i="2"/>
  <c r="I71" i="2"/>
  <c r="H73" i="2"/>
  <c r="I73" i="2"/>
  <c r="H80" i="2"/>
  <c r="I80" i="2"/>
  <c r="H84" i="2"/>
  <c r="I84" i="2"/>
  <c r="F128" i="32" l="1"/>
  <c r="B96" i="32"/>
  <c r="C96" i="32"/>
  <c r="B97" i="32"/>
  <c r="C97" i="32"/>
  <c r="B98" i="32"/>
  <c r="C98" i="32"/>
  <c r="B99" i="32"/>
  <c r="C99" i="32"/>
  <c r="B104" i="32"/>
  <c r="C104" i="32"/>
  <c r="B105" i="32"/>
  <c r="C105" i="32"/>
  <c r="B106" i="32"/>
  <c r="C106" i="32"/>
  <c r="B107" i="32"/>
  <c r="C107" i="32"/>
  <c r="B108" i="32"/>
  <c r="C108" i="32"/>
  <c r="B109" i="32"/>
  <c r="C109" i="32"/>
  <c r="B110" i="32"/>
  <c r="C110" i="32"/>
  <c r="C95" i="32"/>
  <c r="B95" i="32"/>
  <c r="B73" i="32"/>
  <c r="C73" i="32"/>
  <c r="B74" i="32"/>
  <c r="C74" i="32"/>
  <c r="B75" i="32"/>
  <c r="C75" i="32"/>
  <c r="B76" i="32"/>
  <c r="C76" i="32"/>
  <c r="B77" i="32"/>
  <c r="C77" i="32"/>
  <c r="B78" i="32"/>
  <c r="C78" i="32"/>
  <c r="B79" i="32"/>
  <c r="C79" i="32"/>
  <c r="B80" i="32"/>
  <c r="C80" i="32"/>
  <c r="B81" i="32"/>
  <c r="C81" i="32"/>
  <c r="B82" i="32"/>
  <c r="C82" i="32"/>
  <c r="B83" i="32"/>
  <c r="C83" i="32"/>
  <c r="B84" i="32"/>
  <c r="C84" i="32"/>
  <c r="B85" i="32"/>
  <c r="C85" i="32"/>
  <c r="B86" i="32"/>
  <c r="B87" i="32"/>
  <c r="C72" i="32"/>
  <c r="B72" i="32"/>
  <c r="B63" i="32"/>
  <c r="B62" i="32"/>
  <c r="B61" i="32"/>
  <c r="B44" i="32"/>
  <c r="B45" i="32"/>
  <c r="B46" i="32"/>
  <c r="B47" i="32"/>
  <c r="B48" i="32"/>
  <c r="B49" i="32"/>
  <c r="B50" i="32"/>
  <c r="B51" i="32"/>
  <c r="B52" i="32"/>
  <c r="B54" i="32"/>
  <c r="B55" i="32"/>
  <c r="B43" i="32"/>
  <c r="B33" i="32"/>
  <c r="B34" i="32"/>
  <c r="B35" i="32"/>
  <c r="B37" i="32"/>
  <c r="B38" i="32"/>
  <c r="B39" i="32"/>
  <c r="B40" i="32"/>
  <c r="B32" i="32"/>
  <c r="B11" i="32"/>
  <c r="B12" i="32"/>
  <c r="B18" i="32"/>
  <c r="B19" i="32"/>
  <c r="B20" i="32"/>
  <c r="B21" i="32"/>
  <c r="B22" i="32"/>
  <c r="B23" i="32"/>
  <c r="B24" i="32"/>
  <c r="B26" i="32"/>
  <c r="B10" i="32"/>
  <c r="B6" i="32"/>
  <c r="A2" i="32"/>
  <c r="J130" i="32" l="1"/>
  <c r="H130" i="32"/>
  <c r="E130" i="32"/>
  <c r="B130" i="32"/>
  <c r="A4" i="32"/>
  <c r="B80" i="31"/>
  <c r="I80" i="31" s="1"/>
  <c r="B70" i="31"/>
  <c r="I70" i="31" s="1"/>
  <c r="B71" i="31"/>
  <c r="I71" i="31" s="1"/>
  <c r="B73" i="31"/>
  <c r="I73" i="31" s="1"/>
  <c r="B69" i="31"/>
  <c r="B49" i="31"/>
  <c r="I49" i="31" s="1"/>
  <c r="B50" i="31"/>
  <c r="I50" i="31" s="1"/>
  <c r="B51" i="31"/>
  <c r="I51" i="31" s="1"/>
  <c r="B52" i="31"/>
  <c r="I52" i="31" s="1"/>
  <c r="B53" i="31"/>
  <c r="I53" i="31" s="1"/>
  <c r="B54" i="31"/>
  <c r="I54" i="31" s="1"/>
  <c r="B55" i="31"/>
  <c r="I55" i="31" s="1"/>
  <c r="B56" i="31"/>
  <c r="I56" i="31" s="1"/>
  <c r="B57" i="31"/>
  <c r="I57" i="31" s="1"/>
  <c r="B58" i="31"/>
  <c r="I58" i="31" s="1"/>
  <c r="B59" i="31"/>
  <c r="I59" i="31" s="1"/>
  <c r="B60" i="31"/>
  <c r="I60" i="31" s="1"/>
  <c r="B61" i="31"/>
  <c r="I61" i="31" s="1"/>
  <c r="B62" i="31"/>
  <c r="I62" i="31" s="1"/>
  <c r="B63" i="31"/>
  <c r="I63" i="31" s="1"/>
  <c r="B65" i="31"/>
  <c r="I65" i="31" s="1"/>
  <c r="B48" i="31"/>
  <c r="I48" i="31" s="1"/>
  <c r="B30" i="31"/>
  <c r="I30" i="31" s="1"/>
  <c r="B31" i="31"/>
  <c r="B32" i="31"/>
  <c r="I32" i="31" s="1"/>
  <c r="B33" i="31"/>
  <c r="I33" i="31" s="1"/>
  <c r="B34" i="31"/>
  <c r="I34" i="31" s="1"/>
  <c r="B35" i="31"/>
  <c r="I35" i="31" s="1"/>
  <c r="B36" i="31"/>
  <c r="I36" i="31" s="1"/>
  <c r="B37" i="31"/>
  <c r="I37" i="31" s="1"/>
  <c r="B38" i="31"/>
  <c r="I38" i="31" s="1"/>
  <c r="B39" i="31"/>
  <c r="I39" i="31" s="1"/>
  <c r="B41" i="31"/>
  <c r="I41" i="31" s="1"/>
  <c r="B29" i="31"/>
  <c r="I29" i="31" s="1"/>
  <c r="B9" i="31"/>
  <c r="I9" i="31" s="1"/>
  <c r="B10" i="31"/>
  <c r="I10" i="31" s="1"/>
  <c r="B11" i="31"/>
  <c r="I11" i="31" s="1"/>
  <c r="B12" i="31"/>
  <c r="I12" i="31" s="1"/>
  <c r="B13" i="31"/>
  <c r="I13" i="31" s="1"/>
  <c r="B14" i="31"/>
  <c r="I14" i="31" s="1"/>
  <c r="B15" i="31"/>
  <c r="I15" i="31" s="1"/>
  <c r="B16" i="31"/>
  <c r="I16" i="31" s="1"/>
  <c r="B17" i="31"/>
  <c r="I17" i="31" s="1"/>
  <c r="B18" i="31"/>
  <c r="I18" i="31" s="1"/>
  <c r="B19" i="31"/>
  <c r="I19" i="31" s="1"/>
  <c r="B20" i="31"/>
  <c r="I20" i="31" s="1"/>
  <c r="B21" i="31"/>
  <c r="I21" i="31" s="1"/>
  <c r="B22" i="31"/>
  <c r="I22" i="31" s="1"/>
  <c r="B23" i="31"/>
  <c r="I23" i="31" s="1"/>
  <c r="B8" i="31"/>
  <c r="I8" i="31" s="1"/>
  <c r="B6" i="31"/>
  <c r="A3" i="31"/>
  <c r="A1" i="31"/>
  <c r="F122" i="32"/>
  <c r="L114" i="32"/>
  <c r="J111" i="32"/>
  <c r="H111" i="32"/>
  <c r="F111" i="32"/>
  <c r="E111" i="32"/>
  <c r="C111" i="32"/>
  <c r="B111" i="32"/>
  <c r="L110" i="32"/>
  <c r="L109" i="32"/>
  <c r="L108" i="32"/>
  <c r="L107" i="32"/>
  <c r="L106" i="32"/>
  <c r="L105" i="32"/>
  <c r="L104" i="32"/>
  <c r="L99" i="32"/>
  <c r="L98" i="32"/>
  <c r="L97" i="32"/>
  <c r="L96" i="32"/>
  <c r="L95" i="32"/>
  <c r="J88" i="32"/>
  <c r="H88" i="32"/>
  <c r="F88" i="32"/>
  <c r="E88" i="32"/>
  <c r="B88" i="32"/>
  <c r="L85" i="32"/>
  <c r="L84" i="32"/>
  <c r="L83" i="32"/>
  <c r="L82" i="32"/>
  <c r="L81" i="32"/>
  <c r="L80" i="32"/>
  <c r="L79" i="32"/>
  <c r="L78" i="32"/>
  <c r="L77" i="32"/>
  <c r="L76" i="32"/>
  <c r="L75" i="32"/>
  <c r="L74" i="32"/>
  <c r="L73" i="32"/>
  <c r="L72" i="32"/>
  <c r="J64" i="32"/>
  <c r="H64" i="32"/>
  <c r="F64" i="32"/>
  <c r="E64" i="32"/>
  <c r="B64" i="32"/>
  <c r="J56" i="32"/>
  <c r="H56" i="32"/>
  <c r="F56" i="32"/>
  <c r="E56" i="32"/>
  <c r="B56" i="32"/>
  <c r="J41" i="32"/>
  <c r="H41" i="32"/>
  <c r="F41" i="32"/>
  <c r="E41" i="32"/>
  <c r="B41" i="32"/>
  <c r="J27" i="32"/>
  <c r="H27" i="32"/>
  <c r="F27" i="32"/>
  <c r="E27" i="32"/>
  <c r="B27" i="32"/>
  <c r="H6" i="32"/>
  <c r="E6" i="32"/>
  <c r="H83" i="31"/>
  <c r="F83" i="31"/>
  <c r="D83" i="31"/>
  <c r="H74" i="31"/>
  <c r="F74" i="31"/>
  <c r="D74" i="31"/>
  <c r="H66" i="31"/>
  <c r="F66" i="31"/>
  <c r="D66" i="31"/>
  <c r="D76" i="31" s="1"/>
  <c r="H42" i="31"/>
  <c r="F42" i="31"/>
  <c r="D42" i="31"/>
  <c r="H24" i="31"/>
  <c r="H44" i="31" s="1"/>
  <c r="F24" i="31"/>
  <c r="D24" i="31"/>
  <c r="F134" i="32" l="1"/>
  <c r="F133" i="32"/>
  <c r="F135" i="32" s="1"/>
  <c r="F136" i="32"/>
  <c r="H76" i="31"/>
  <c r="H85" i="31"/>
  <c r="D85" i="31"/>
  <c r="J58" i="32"/>
  <c r="D44" i="31"/>
  <c r="F130" i="32"/>
  <c r="L111" i="32"/>
  <c r="E58" i="32"/>
  <c r="F58" i="32"/>
  <c r="B58" i="32"/>
  <c r="H58" i="32"/>
  <c r="B66" i="31"/>
  <c r="B42" i="31"/>
  <c r="B24" i="31"/>
  <c r="B74" i="31"/>
  <c r="I69" i="31"/>
  <c r="I74" i="31" s="1"/>
  <c r="I31" i="31"/>
  <c r="I42" i="31" s="1"/>
  <c r="I24" i="31"/>
  <c r="F76" i="31"/>
  <c r="F85" i="31" s="1"/>
  <c r="F44" i="31"/>
  <c r="I66" i="31"/>
  <c r="J90" i="32" l="1"/>
  <c r="J92" i="32" s="1"/>
  <c r="J116" i="32" s="1"/>
  <c r="H90" i="32"/>
  <c r="H92" i="32" s="1"/>
  <c r="H116" i="32" s="1"/>
  <c r="F90" i="32"/>
  <c r="F92" i="32" s="1"/>
  <c r="E90" i="32"/>
  <c r="E92" i="32" s="1"/>
  <c r="E116" i="32" s="1"/>
  <c r="B90" i="32"/>
  <c r="B92" i="32" s="1"/>
  <c r="B116" i="32" s="1"/>
  <c r="B44" i="31"/>
  <c r="B76" i="31"/>
  <c r="I76" i="31"/>
  <c r="I44" i="31"/>
  <c r="F137" i="32" l="1"/>
  <c r="F116" i="32"/>
  <c r="F138" i="32" s="1"/>
  <c r="H128" i="1"/>
  <c r="B128" i="1"/>
  <c r="K127" i="1"/>
  <c r="L127" i="1"/>
  <c r="I89" i="14"/>
  <c r="H89" i="14"/>
  <c r="G89" i="14"/>
  <c r="I88" i="14"/>
  <c r="H88" i="14"/>
  <c r="G88" i="14"/>
  <c r="I87" i="14"/>
  <c r="H87" i="14"/>
  <c r="G87" i="14"/>
  <c r="I89" i="15"/>
  <c r="H89" i="15"/>
  <c r="G89" i="15"/>
  <c r="I88" i="15"/>
  <c r="H88" i="15"/>
  <c r="G88" i="15"/>
  <c r="I87" i="15"/>
  <c r="H87" i="15"/>
  <c r="G87" i="15"/>
  <c r="L87" i="15" s="1"/>
  <c r="I89" i="16"/>
  <c r="H89" i="16"/>
  <c r="G89" i="16"/>
  <c r="I88" i="16"/>
  <c r="H88" i="16"/>
  <c r="G88" i="16"/>
  <c r="I87" i="16"/>
  <c r="H87" i="16"/>
  <c r="H90" i="16" s="1"/>
  <c r="G87" i="16"/>
  <c r="I89" i="17"/>
  <c r="H89" i="17"/>
  <c r="G89" i="17"/>
  <c r="L89" i="17" s="1"/>
  <c r="I88" i="17"/>
  <c r="H88" i="17"/>
  <c r="G88" i="17"/>
  <c r="I87" i="17"/>
  <c r="I90" i="17" s="1"/>
  <c r="H87" i="17"/>
  <c r="G87" i="17"/>
  <c r="I89" i="18"/>
  <c r="H89" i="18"/>
  <c r="G89" i="18"/>
  <c r="I88" i="18"/>
  <c r="H88" i="18"/>
  <c r="G88" i="18"/>
  <c r="L88" i="18" s="1"/>
  <c r="I87" i="18"/>
  <c r="H87" i="18"/>
  <c r="G87" i="18"/>
  <c r="I89" i="19"/>
  <c r="H89" i="19"/>
  <c r="G89" i="19"/>
  <c r="L89" i="19" s="1"/>
  <c r="I88" i="19"/>
  <c r="H88" i="19"/>
  <c r="H90" i="19" s="1"/>
  <c r="G88" i="19"/>
  <c r="I87" i="19"/>
  <c r="H87" i="19"/>
  <c r="G87" i="19"/>
  <c r="L87" i="19" s="1"/>
  <c r="I89" i="20"/>
  <c r="H89" i="20"/>
  <c r="G89" i="20"/>
  <c r="I88" i="20"/>
  <c r="I90" i="20" s="1"/>
  <c r="H88" i="20"/>
  <c r="G88" i="20"/>
  <c r="I87" i="20"/>
  <c r="H87" i="20"/>
  <c r="G87" i="20"/>
  <c r="I89" i="21"/>
  <c r="H89" i="21"/>
  <c r="G89" i="21"/>
  <c r="L89" i="21" s="1"/>
  <c r="I88" i="21"/>
  <c r="H88" i="21"/>
  <c r="H90" i="21" s="1"/>
  <c r="G88" i="21"/>
  <c r="I87" i="21"/>
  <c r="H87" i="21"/>
  <c r="G87" i="21"/>
  <c r="L87" i="21" s="1"/>
  <c r="I89" i="22"/>
  <c r="H89" i="22"/>
  <c r="H90" i="22" s="1"/>
  <c r="G89" i="22"/>
  <c r="I88" i="22"/>
  <c r="H88" i="22"/>
  <c r="G88" i="22"/>
  <c r="L88" i="22" s="1"/>
  <c r="I87" i="22"/>
  <c r="H87" i="22"/>
  <c r="G87" i="22"/>
  <c r="I89" i="23"/>
  <c r="H89" i="23"/>
  <c r="G89" i="23"/>
  <c r="L89" i="23" s="1"/>
  <c r="I88" i="23"/>
  <c r="H88" i="23"/>
  <c r="G88" i="23"/>
  <c r="I87" i="23"/>
  <c r="H87" i="23"/>
  <c r="G87" i="23"/>
  <c r="L87" i="23" s="1"/>
  <c r="I89" i="13"/>
  <c r="H89" i="13"/>
  <c r="G89" i="13"/>
  <c r="I88" i="13"/>
  <c r="H88" i="13"/>
  <c r="G88" i="13"/>
  <c r="L88" i="13" s="1"/>
  <c r="I87" i="13"/>
  <c r="H87" i="13"/>
  <c r="H90" i="13" s="1"/>
  <c r="G87" i="13"/>
  <c r="E90" i="14"/>
  <c r="D90" i="14"/>
  <c r="C90" i="14"/>
  <c r="B90" i="14"/>
  <c r="F143" i="1" s="1"/>
  <c r="E90" i="15"/>
  <c r="D90" i="15"/>
  <c r="C90" i="15"/>
  <c r="B90" i="15"/>
  <c r="F144" i="1" s="1"/>
  <c r="E90" i="16"/>
  <c r="D90" i="16"/>
  <c r="C90" i="16"/>
  <c r="B90" i="16"/>
  <c r="F145" i="1" s="1"/>
  <c r="H90" i="17"/>
  <c r="E90" i="17"/>
  <c r="D90" i="17"/>
  <c r="C90" i="17"/>
  <c r="B90" i="17"/>
  <c r="F146" i="1" s="1"/>
  <c r="E90" i="18"/>
  <c r="D90" i="18"/>
  <c r="C90" i="18"/>
  <c r="B90" i="18"/>
  <c r="F147" i="1" s="1"/>
  <c r="E90" i="19"/>
  <c r="D90" i="19"/>
  <c r="C90" i="19"/>
  <c r="B90" i="19"/>
  <c r="F148" i="1" s="1"/>
  <c r="E90" i="20"/>
  <c r="D90" i="20"/>
  <c r="C90" i="20"/>
  <c r="B90" i="20"/>
  <c r="F149" i="1" s="1"/>
  <c r="E90" i="21"/>
  <c r="D90" i="21"/>
  <c r="C90" i="21"/>
  <c r="B90" i="21"/>
  <c r="F150" i="1" s="1"/>
  <c r="E90" i="22"/>
  <c r="D90" i="22"/>
  <c r="C90" i="22"/>
  <c r="B90" i="22"/>
  <c r="F151" i="1" s="1"/>
  <c r="I90" i="23"/>
  <c r="E90" i="23"/>
  <c r="D90" i="23"/>
  <c r="C90" i="23"/>
  <c r="B90" i="23"/>
  <c r="F152" i="1" s="1"/>
  <c r="E90" i="13"/>
  <c r="D90" i="13"/>
  <c r="C90" i="13"/>
  <c r="B90" i="13"/>
  <c r="F142" i="1" s="1"/>
  <c r="F157" i="1" l="1"/>
  <c r="I90" i="21"/>
  <c r="H90" i="20"/>
  <c r="L88" i="16"/>
  <c r="I90" i="13"/>
  <c r="H90" i="23"/>
  <c r="I90" i="19"/>
  <c r="H90" i="18"/>
  <c r="I90" i="16"/>
  <c r="L87" i="14"/>
  <c r="L88" i="20"/>
  <c r="L87" i="17"/>
  <c r="L89" i="15"/>
  <c r="L87" i="22"/>
  <c r="L88" i="21"/>
  <c r="L89" i="20"/>
  <c r="L87" i="18"/>
  <c r="L88" i="17"/>
  <c r="L89" i="16"/>
  <c r="L88" i="23"/>
  <c r="L89" i="22"/>
  <c r="L87" i="20"/>
  <c r="L88" i="19"/>
  <c r="L89" i="18"/>
  <c r="L87" i="16"/>
  <c r="L88" i="15"/>
  <c r="G90" i="23"/>
  <c r="G90" i="22"/>
  <c r="L90" i="22" s="1"/>
  <c r="G90" i="18"/>
  <c r="L90" i="18" s="1"/>
  <c r="L89" i="13"/>
  <c r="G90" i="21"/>
  <c r="L90" i="21" s="1"/>
  <c r="G90" i="19"/>
  <c r="L90" i="19" s="1"/>
  <c r="G90" i="14"/>
  <c r="L88" i="14"/>
  <c r="L87" i="13"/>
  <c r="L89" i="14"/>
  <c r="I90" i="22"/>
  <c r="G90" i="20"/>
  <c r="L90" i="20" s="1"/>
  <c r="I90" i="18"/>
  <c r="G90" i="16"/>
  <c r="L90" i="16" s="1"/>
  <c r="I90" i="15"/>
  <c r="I90" i="14"/>
  <c r="J127" i="1"/>
  <c r="N127" i="1" s="1"/>
  <c r="C127" i="32"/>
  <c r="L127" i="32" s="1"/>
  <c r="G90" i="17"/>
  <c r="L90" i="17" s="1"/>
  <c r="G90" i="15"/>
  <c r="H90" i="15"/>
  <c r="H90" i="14"/>
  <c r="G90" i="13"/>
  <c r="L90" i="13" s="1"/>
  <c r="D127" i="1"/>
  <c r="L90" i="23" l="1"/>
  <c r="L90" i="15"/>
  <c r="L90" i="14"/>
  <c r="C35" i="3"/>
  <c r="B63" i="13" l="1"/>
  <c r="G20" i="8" l="1"/>
  <c r="F64" i="39" l="1"/>
  <c r="M26" i="8"/>
  <c r="D8" i="17" l="1"/>
  <c r="D8" i="35"/>
  <c r="D8" i="37"/>
  <c r="D8" i="36"/>
  <c r="E8" i="15"/>
  <c r="E8" i="37"/>
  <c r="E8" i="36"/>
  <c r="E8" i="35"/>
  <c r="G8" i="16"/>
  <c r="G8" i="36"/>
  <c r="G8" i="35"/>
  <c r="G8" i="37"/>
  <c r="H8" i="15"/>
  <c r="H8" i="36"/>
  <c r="H8" i="35"/>
  <c r="H8" i="37"/>
  <c r="I8" i="14"/>
  <c r="I8" i="36"/>
  <c r="I8" i="35"/>
  <c r="I8" i="37"/>
  <c r="D8" i="20"/>
  <c r="I8" i="21"/>
  <c r="E8" i="23"/>
  <c r="E8" i="17"/>
  <c r="E8" i="19"/>
  <c r="E8" i="14"/>
  <c r="D8" i="13"/>
  <c r="E8" i="20"/>
  <c r="E8" i="13"/>
  <c r="D8" i="16"/>
  <c r="G8" i="18"/>
  <c r="I8" i="17"/>
  <c r="E8" i="21"/>
  <c r="E8" i="16"/>
  <c r="G8" i="22"/>
  <c r="G8" i="14"/>
  <c r="G8" i="19"/>
  <c r="G8" i="23"/>
  <c r="G8" i="15"/>
  <c r="E8" i="18"/>
  <c r="E8" i="22"/>
  <c r="C8" i="13"/>
  <c r="D8" i="19"/>
  <c r="H8" i="21"/>
  <c r="H8" i="17"/>
  <c r="I8" i="13"/>
  <c r="I8" i="20"/>
  <c r="I8" i="16"/>
  <c r="B9" i="13"/>
  <c r="D8" i="22"/>
  <c r="D8" i="18"/>
  <c r="D8" i="14"/>
  <c r="G8" i="21"/>
  <c r="G8" i="17"/>
  <c r="H8" i="13"/>
  <c r="H8" i="20"/>
  <c r="H8" i="16"/>
  <c r="I8" i="23"/>
  <c r="I8" i="19"/>
  <c r="I8" i="15"/>
  <c r="H8" i="22"/>
  <c r="H8" i="18"/>
  <c r="H8" i="14"/>
  <c r="D8" i="23"/>
  <c r="D8" i="15"/>
  <c r="D8" i="21"/>
  <c r="G8" i="13"/>
  <c r="G8" i="20"/>
  <c r="H8" i="23"/>
  <c r="H8" i="19"/>
  <c r="I8" i="22"/>
  <c r="I8" i="18"/>
  <c r="C34" i="32" l="1"/>
  <c r="L34" i="32" s="1"/>
  <c r="C35" i="32"/>
  <c r="L35" i="32" s="1"/>
  <c r="A68" i="10"/>
  <c r="B111" i="1" l="1"/>
  <c r="B142" i="1"/>
  <c r="C111" i="1"/>
  <c r="H111" i="1"/>
  <c r="G111" i="1"/>
  <c r="F111" i="1"/>
  <c r="E111" i="1"/>
  <c r="D110" i="1"/>
  <c r="D106" i="1"/>
  <c r="D107" i="1"/>
  <c r="D108" i="1"/>
  <c r="D109" i="1"/>
  <c r="D111" i="1" l="1"/>
  <c r="E5" i="30" l="1"/>
  <c r="E4" i="1"/>
  <c r="A7" i="41" l="1"/>
  <c r="AG3" i="7"/>
  <c r="X3" i="7"/>
  <c r="AP3" i="7"/>
  <c r="O3" i="7"/>
  <c r="A7" i="40"/>
  <c r="A7" i="39"/>
  <c r="D96" i="1"/>
  <c r="F60" i="3" l="1"/>
  <c r="E64" i="3"/>
  <c r="D64" i="3"/>
  <c r="C64" i="3"/>
  <c r="F63" i="3"/>
  <c r="F62" i="3"/>
  <c r="F61" i="3"/>
  <c r="C59" i="3"/>
  <c r="E59" i="3" s="1"/>
  <c r="B27" i="4"/>
  <c r="H43" i="7"/>
  <c r="F64" i="3" l="1"/>
  <c r="D59" i="3"/>
  <c r="R56" i="2"/>
  <c r="A5" i="12"/>
  <c r="A4" i="30" s="1"/>
  <c r="B69" i="12"/>
  <c r="B54" i="12"/>
  <c r="G64" i="3" l="1"/>
  <c r="F61" i="10" s="1"/>
  <c r="B58" i="12"/>
  <c r="B17" i="12" l="1"/>
  <c r="B43" i="12" s="1"/>
  <c r="B29" i="12" l="1"/>
  <c r="B33" i="12" s="1"/>
  <c r="B151" i="1" l="1"/>
  <c r="B150" i="1"/>
  <c r="B149" i="1"/>
  <c r="B148" i="1"/>
  <c r="B147" i="1"/>
  <c r="B152" i="1"/>
  <c r="B146" i="1"/>
  <c r="B145" i="1"/>
  <c r="B144" i="1"/>
  <c r="B143" i="1"/>
  <c r="C168" i="2" l="1"/>
  <c r="C164" i="2"/>
  <c r="C162" i="2"/>
  <c r="C161" i="2"/>
  <c r="K119" i="1" l="1"/>
  <c r="K120" i="1"/>
  <c r="K121" i="1"/>
  <c r="L119" i="1"/>
  <c r="L120" i="1"/>
  <c r="L121" i="1"/>
  <c r="C119" i="32"/>
  <c r="F17" i="3"/>
  <c r="F27" i="10"/>
  <c r="F26" i="10"/>
  <c r="D42" i="3"/>
  <c r="C42" i="3"/>
  <c r="D35" i="3"/>
  <c r="I83" i="23"/>
  <c r="I82" i="23"/>
  <c r="I81" i="23"/>
  <c r="D84" i="23"/>
  <c r="D92" i="23" s="1"/>
  <c r="D63" i="23"/>
  <c r="D41" i="23"/>
  <c r="D56" i="23"/>
  <c r="I83" i="22"/>
  <c r="I82" i="22"/>
  <c r="I81" i="22"/>
  <c r="D84" i="22"/>
  <c r="D92" i="22" s="1"/>
  <c r="D63" i="22"/>
  <c r="D41" i="22"/>
  <c r="D56" i="22"/>
  <c r="I83" i="21"/>
  <c r="I82" i="21"/>
  <c r="I81" i="21"/>
  <c r="D84" i="21"/>
  <c r="D92" i="21" s="1"/>
  <c r="D63" i="21"/>
  <c r="D41" i="21"/>
  <c r="D56" i="21"/>
  <c r="I83" i="20"/>
  <c r="I82" i="20"/>
  <c r="I81" i="20"/>
  <c r="D84" i="20"/>
  <c r="D92" i="20" s="1"/>
  <c r="D63" i="20"/>
  <c r="D41" i="20"/>
  <c r="D56" i="20"/>
  <c r="I83" i="19"/>
  <c r="I82" i="19"/>
  <c r="I81" i="19"/>
  <c r="D84" i="19"/>
  <c r="D92" i="19" s="1"/>
  <c r="D63" i="19"/>
  <c r="D41" i="19"/>
  <c r="D56" i="19"/>
  <c r="I83" i="18"/>
  <c r="I82" i="18"/>
  <c r="I81" i="18"/>
  <c r="D84" i="18"/>
  <c r="D92" i="18" s="1"/>
  <c r="D63" i="18"/>
  <c r="D41" i="18"/>
  <c r="D56" i="18"/>
  <c r="I83" i="17"/>
  <c r="I82" i="17"/>
  <c r="I81" i="17"/>
  <c r="D84" i="17"/>
  <c r="D92" i="17" s="1"/>
  <c r="D63" i="17"/>
  <c r="D41" i="17"/>
  <c r="D56" i="17"/>
  <c r="I83" i="16"/>
  <c r="I82" i="16"/>
  <c r="I81" i="16"/>
  <c r="D84" i="16"/>
  <c r="D92" i="16" s="1"/>
  <c r="D63" i="16"/>
  <c r="D41" i="16"/>
  <c r="D56" i="16"/>
  <c r="I83" i="15"/>
  <c r="I82" i="15"/>
  <c r="I81" i="15"/>
  <c r="D84" i="15"/>
  <c r="D92" i="15" s="1"/>
  <c r="D63" i="15"/>
  <c r="D64" i="15" s="1"/>
  <c r="D41" i="15"/>
  <c r="D56" i="15"/>
  <c r="I83" i="14"/>
  <c r="I82" i="14"/>
  <c r="I81" i="14"/>
  <c r="D84" i="14"/>
  <c r="D63" i="14"/>
  <c r="D41" i="14"/>
  <c r="D56" i="14"/>
  <c r="I83" i="13"/>
  <c r="I81" i="13"/>
  <c r="I82" i="13"/>
  <c r="D84" i="13"/>
  <c r="D92" i="13" s="1"/>
  <c r="D41" i="13"/>
  <c r="D56" i="13"/>
  <c r="D63" i="13"/>
  <c r="L126" i="1"/>
  <c r="B15" i="4"/>
  <c r="B16" i="4"/>
  <c r="B17" i="4"/>
  <c r="B18" i="4"/>
  <c r="B19" i="4"/>
  <c r="B20" i="4"/>
  <c r="B21" i="4"/>
  <c r="B22" i="4"/>
  <c r="B23" i="4"/>
  <c r="B24" i="4"/>
  <c r="B25" i="4"/>
  <c r="B26" i="4"/>
  <c r="C10" i="32"/>
  <c r="L10" i="32" s="1"/>
  <c r="C38" i="32"/>
  <c r="L38" i="32" s="1"/>
  <c r="B64" i="13"/>
  <c r="B63" i="14"/>
  <c r="B64" i="14" s="1"/>
  <c r="B63" i="15"/>
  <c r="B64" i="15" s="1"/>
  <c r="B63" i="16"/>
  <c r="B63" i="17"/>
  <c r="B64" i="17" s="1"/>
  <c r="B63" i="18"/>
  <c r="B63" i="19"/>
  <c r="B63" i="20"/>
  <c r="B63" i="21"/>
  <c r="B63" i="22"/>
  <c r="B63" i="23"/>
  <c r="B27" i="1"/>
  <c r="B41" i="1"/>
  <c r="B56" i="1"/>
  <c r="B64" i="1"/>
  <c r="B88" i="1"/>
  <c r="H27" i="1"/>
  <c r="H41" i="1"/>
  <c r="H56" i="1"/>
  <c r="H64" i="1"/>
  <c r="H88" i="1"/>
  <c r="D66" i="2"/>
  <c r="D91" i="2" s="1"/>
  <c r="D74" i="2"/>
  <c r="E66" i="2"/>
  <c r="E91" i="2" s="1"/>
  <c r="E74" i="2"/>
  <c r="C66" i="2"/>
  <c r="R33" i="2" s="1"/>
  <c r="C74" i="2"/>
  <c r="R34" i="2" s="1"/>
  <c r="E43" i="8"/>
  <c r="D42" i="8"/>
  <c r="C42" i="8"/>
  <c r="G25" i="8"/>
  <c r="G39" i="8"/>
  <c r="G37" i="8"/>
  <c r="G36" i="8"/>
  <c r="H122" i="1"/>
  <c r="H130" i="1" s="1"/>
  <c r="H8" i="1"/>
  <c r="R45" i="2"/>
  <c r="D99" i="1"/>
  <c r="B12" i="4" s="1"/>
  <c r="B36" i="4"/>
  <c r="B38" i="4"/>
  <c r="C63" i="14"/>
  <c r="C64" i="14" s="1"/>
  <c r="E63" i="14"/>
  <c r="C63" i="15"/>
  <c r="C64" i="15" s="1"/>
  <c r="C84" i="15"/>
  <c r="C92" i="15" s="1"/>
  <c r="E63" i="15"/>
  <c r="E64" i="15" s="1"/>
  <c r="C63" i="16"/>
  <c r="C64" i="16" s="1"/>
  <c r="E63" i="16"/>
  <c r="E64" i="16" s="1"/>
  <c r="C63" i="17"/>
  <c r="C64" i="17" s="1"/>
  <c r="C27" i="17"/>
  <c r="E63" i="17"/>
  <c r="E64" i="17" s="1"/>
  <c r="C63" i="18"/>
  <c r="C84" i="18"/>
  <c r="C92" i="18" s="1"/>
  <c r="E63" i="18"/>
  <c r="E64" i="18" s="1"/>
  <c r="C63" i="19"/>
  <c r="E63" i="19"/>
  <c r="E64" i="19" s="1"/>
  <c r="C63" i="20"/>
  <c r="C27" i="20"/>
  <c r="E63" i="20"/>
  <c r="E64" i="20" s="1"/>
  <c r="C63" i="21"/>
  <c r="C84" i="21"/>
  <c r="C92" i="21" s="1"/>
  <c r="D27" i="21"/>
  <c r="E63" i="21"/>
  <c r="E64" i="21" s="1"/>
  <c r="C63" i="22"/>
  <c r="E63" i="22"/>
  <c r="E64" i="22" s="1"/>
  <c r="E27" i="22"/>
  <c r="C63" i="23"/>
  <c r="D27" i="23"/>
  <c r="E63" i="23"/>
  <c r="E64" i="23" s="1"/>
  <c r="C63" i="13"/>
  <c r="C64" i="13" s="1"/>
  <c r="E63" i="13"/>
  <c r="E64" i="13" s="1"/>
  <c r="B27" i="16"/>
  <c r="B84" i="22"/>
  <c r="C125" i="32"/>
  <c r="K126" i="1"/>
  <c r="D97" i="1"/>
  <c r="C73" i="13"/>
  <c r="C73" i="14"/>
  <c r="C73" i="15"/>
  <c r="C73" i="16"/>
  <c r="C73" i="17"/>
  <c r="C73" i="18"/>
  <c r="C73" i="19"/>
  <c r="C73" i="20"/>
  <c r="C73" i="21"/>
  <c r="C73" i="22"/>
  <c r="C73" i="23"/>
  <c r="D73" i="1"/>
  <c r="D74" i="1"/>
  <c r="E84" i="23"/>
  <c r="E92" i="23" s="1"/>
  <c r="C84" i="23"/>
  <c r="C92" i="23" s="1"/>
  <c r="B84" i="23"/>
  <c r="H83" i="23"/>
  <c r="G83" i="23"/>
  <c r="H82" i="23"/>
  <c r="G82" i="23"/>
  <c r="H81" i="23"/>
  <c r="G81" i="23"/>
  <c r="E73" i="23"/>
  <c r="D73" i="23"/>
  <c r="D98" i="23" s="1"/>
  <c r="C27" i="23"/>
  <c r="B73" i="23"/>
  <c r="E56" i="23"/>
  <c r="C56" i="23"/>
  <c r="B56" i="23"/>
  <c r="E41" i="23"/>
  <c r="C41" i="23"/>
  <c r="B41" i="23"/>
  <c r="E27" i="23"/>
  <c r="B27" i="23"/>
  <c r="E9" i="23"/>
  <c r="E5" i="23"/>
  <c r="E84" i="22"/>
  <c r="E92" i="22" s="1"/>
  <c r="C84" i="22"/>
  <c r="C92" i="22" s="1"/>
  <c r="H83" i="22"/>
  <c r="G83" i="22"/>
  <c r="H82" i="22"/>
  <c r="G82" i="22"/>
  <c r="H81" i="22"/>
  <c r="G81" i="22"/>
  <c r="E73" i="22"/>
  <c r="D73" i="22"/>
  <c r="D27" i="22"/>
  <c r="C41" i="22"/>
  <c r="C56" i="22"/>
  <c r="C27" i="22"/>
  <c r="B73" i="22"/>
  <c r="E56" i="22"/>
  <c r="E41" i="22"/>
  <c r="B56" i="22"/>
  <c r="B41" i="22"/>
  <c r="B27" i="22"/>
  <c r="E9" i="22"/>
  <c r="E5" i="22"/>
  <c r="E84" i="21"/>
  <c r="E92" i="21" s="1"/>
  <c r="B84" i="21"/>
  <c r="H83" i="21"/>
  <c r="G83" i="21"/>
  <c r="H82" i="21"/>
  <c r="H81" i="21"/>
  <c r="G82" i="21"/>
  <c r="G81" i="21"/>
  <c r="E73" i="21"/>
  <c r="E27" i="21"/>
  <c r="D73" i="21"/>
  <c r="C27" i="21"/>
  <c r="B73" i="21"/>
  <c r="B27" i="21"/>
  <c r="E56" i="21"/>
  <c r="C56" i="21"/>
  <c r="H56" i="21" s="1"/>
  <c r="B56" i="21"/>
  <c r="E41" i="21"/>
  <c r="C41" i="21"/>
  <c r="B41" i="21"/>
  <c r="E9" i="21"/>
  <c r="E5" i="21"/>
  <c r="E84" i="20"/>
  <c r="E92" i="20" s="1"/>
  <c r="C84" i="20"/>
  <c r="C92" i="20" s="1"/>
  <c r="B84" i="20"/>
  <c r="H83" i="20"/>
  <c r="G83" i="20"/>
  <c r="H82" i="20"/>
  <c r="H81" i="20"/>
  <c r="G82" i="20"/>
  <c r="G81" i="20"/>
  <c r="E73" i="20"/>
  <c r="D73" i="20"/>
  <c r="D27" i="20"/>
  <c r="B73" i="20"/>
  <c r="B27" i="20"/>
  <c r="E56" i="20"/>
  <c r="C56" i="20"/>
  <c r="B56" i="20"/>
  <c r="E41" i="20"/>
  <c r="C41" i="20"/>
  <c r="B41" i="20"/>
  <c r="E27" i="20"/>
  <c r="E9" i="20"/>
  <c r="E5" i="20"/>
  <c r="E84" i="19"/>
  <c r="E92" i="19" s="1"/>
  <c r="C84" i="19"/>
  <c r="C92" i="19" s="1"/>
  <c r="B84" i="19"/>
  <c r="H83" i="19"/>
  <c r="H81" i="19"/>
  <c r="H82" i="19"/>
  <c r="G83" i="19"/>
  <c r="G82" i="19"/>
  <c r="G81" i="19"/>
  <c r="E73" i="19"/>
  <c r="E27" i="19"/>
  <c r="D73" i="19"/>
  <c r="D27" i="19"/>
  <c r="C41" i="19"/>
  <c r="C56" i="19"/>
  <c r="C27" i="19"/>
  <c r="B73" i="19"/>
  <c r="E56" i="19"/>
  <c r="B56" i="19"/>
  <c r="E41" i="19"/>
  <c r="B41" i="19"/>
  <c r="B27" i="19"/>
  <c r="E9" i="19"/>
  <c r="E5" i="19"/>
  <c r="E84" i="18"/>
  <c r="E92" i="18" s="1"/>
  <c r="B84" i="18"/>
  <c r="H83" i="18"/>
  <c r="G83" i="18"/>
  <c r="G81" i="18"/>
  <c r="G82" i="18"/>
  <c r="H82" i="18"/>
  <c r="H81" i="18"/>
  <c r="E73" i="18"/>
  <c r="D73" i="18"/>
  <c r="D27" i="18"/>
  <c r="C27" i="18"/>
  <c r="B73" i="18"/>
  <c r="E56" i="18"/>
  <c r="C56" i="18"/>
  <c r="H56" i="18" s="1"/>
  <c r="C41" i="18"/>
  <c r="B56" i="18"/>
  <c r="E41" i="18"/>
  <c r="B41" i="18"/>
  <c r="E27" i="18"/>
  <c r="B27" i="18"/>
  <c r="E9" i="18"/>
  <c r="E5" i="18"/>
  <c r="E84" i="17"/>
  <c r="E92" i="17" s="1"/>
  <c r="C84" i="17"/>
  <c r="C92" i="17" s="1"/>
  <c r="B84" i="17"/>
  <c r="H83" i="17"/>
  <c r="G83" i="17"/>
  <c r="H82" i="17"/>
  <c r="G82" i="17"/>
  <c r="H81" i="17"/>
  <c r="G81" i="17"/>
  <c r="E73" i="17"/>
  <c r="E41" i="17"/>
  <c r="E56" i="17"/>
  <c r="E27" i="17"/>
  <c r="D73" i="17"/>
  <c r="B73" i="17"/>
  <c r="C56" i="17"/>
  <c r="B56" i="17"/>
  <c r="C41" i="17"/>
  <c r="B41" i="17"/>
  <c r="B27" i="17"/>
  <c r="D27" i="17"/>
  <c r="E9" i="17"/>
  <c r="E5" i="17"/>
  <c r="E84" i="16"/>
  <c r="E92" i="16" s="1"/>
  <c r="C84" i="16"/>
  <c r="C92" i="16" s="1"/>
  <c r="B84" i="16"/>
  <c r="H83" i="16"/>
  <c r="G83" i="16"/>
  <c r="G81" i="16"/>
  <c r="G82" i="16"/>
  <c r="H82" i="16"/>
  <c r="H81" i="16"/>
  <c r="E73" i="16"/>
  <c r="D73" i="16"/>
  <c r="C41" i="16"/>
  <c r="C56" i="16"/>
  <c r="C27" i="16"/>
  <c r="B73" i="16"/>
  <c r="E56" i="16"/>
  <c r="B56" i="16"/>
  <c r="E41" i="16"/>
  <c r="E27" i="16"/>
  <c r="D27" i="16"/>
  <c r="B41" i="16"/>
  <c r="E9" i="16"/>
  <c r="E5" i="16"/>
  <c r="B122" i="1"/>
  <c r="B130" i="1" s="1"/>
  <c r="B130" i="34" s="1"/>
  <c r="D105" i="1"/>
  <c r="D104" i="1"/>
  <c r="D98" i="1"/>
  <c r="D95" i="1"/>
  <c r="D85" i="1"/>
  <c r="D82" i="1"/>
  <c r="B11" i="4" s="1"/>
  <c r="D80" i="1"/>
  <c r="D79" i="1"/>
  <c r="D78" i="1"/>
  <c r="D77" i="1"/>
  <c r="D76" i="1"/>
  <c r="D72" i="1"/>
  <c r="D75" i="1"/>
  <c r="D81" i="1"/>
  <c r="D83" i="1"/>
  <c r="D84" i="1"/>
  <c r="E84" i="15"/>
  <c r="E92" i="15" s="1"/>
  <c r="B84" i="15"/>
  <c r="H83" i="15"/>
  <c r="G83" i="15"/>
  <c r="H82" i="15"/>
  <c r="G82" i="15"/>
  <c r="H81" i="15"/>
  <c r="G81" i="15"/>
  <c r="E73" i="15"/>
  <c r="D73" i="15"/>
  <c r="D27" i="15"/>
  <c r="C27" i="15"/>
  <c r="B73" i="15"/>
  <c r="B27" i="15"/>
  <c r="E56" i="15"/>
  <c r="C56" i="15"/>
  <c r="B56" i="15"/>
  <c r="E41" i="15"/>
  <c r="C41" i="15"/>
  <c r="B41" i="15"/>
  <c r="E27" i="15"/>
  <c r="E9" i="15"/>
  <c r="E5" i="15"/>
  <c r="E84" i="14"/>
  <c r="E92" i="14" s="1"/>
  <c r="C84" i="14"/>
  <c r="C92" i="14" s="1"/>
  <c r="B84" i="14"/>
  <c r="H83" i="14"/>
  <c r="G83" i="14"/>
  <c r="H82" i="14"/>
  <c r="G82" i="14"/>
  <c r="H81" i="14"/>
  <c r="G81" i="14"/>
  <c r="E73" i="14"/>
  <c r="D73" i="14"/>
  <c r="D27" i="14"/>
  <c r="C27" i="14"/>
  <c r="B73" i="14"/>
  <c r="E56" i="14"/>
  <c r="C56" i="14"/>
  <c r="B56" i="14"/>
  <c r="E41" i="14"/>
  <c r="C41" i="14"/>
  <c r="B41" i="14"/>
  <c r="B27" i="14"/>
  <c r="E27" i="14"/>
  <c r="E9" i="14"/>
  <c r="E5" i="14"/>
  <c r="E84" i="13"/>
  <c r="E92" i="13" s="1"/>
  <c r="C84" i="13"/>
  <c r="C92" i="13" s="1"/>
  <c r="B84" i="13"/>
  <c r="E142" i="1" s="1"/>
  <c r="H83" i="13"/>
  <c r="G83" i="13"/>
  <c r="H82" i="13"/>
  <c r="G82" i="13"/>
  <c r="G81" i="13"/>
  <c r="H81" i="13"/>
  <c r="E73" i="13"/>
  <c r="D73" i="13"/>
  <c r="B73" i="13"/>
  <c r="E56" i="13"/>
  <c r="E41" i="13"/>
  <c r="C56" i="13"/>
  <c r="B56" i="13"/>
  <c r="C41" i="13"/>
  <c r="B41" i="13"/>
  <c r="E27" i="13"/>
  <c r="D27" i="13"/>
  <c r="C27" i="13"/>
  <c r="B27" i="13"/>
  <c r="E9" i="13"/>
  <c r="E5" i="13"/>
  <c r="F56" i="3"/>
  <c r="H39" i="7"/>
  <c r="H40" i="7"/>
  <c r="H42" i="7"/>
  <c r="C52" i="3"/>
  <c r="D52" i="3" s="1"/>
  <c r="C30" i="3"/>
  <c r="D30" i="3" s="1"/>
  <c r="C13" i="3"/>
  <c r="D13" i="3" s="1"/>
  <c r="A4" i="4"/>
  <c r="A3" i="3" s="1"/>
  <c r="H9" i="7"/>
  <c r="H10" i="7"/>
  <c r="H12" i="7"/>
  <c r="H16" i="7"/>
  <c r="L15" i="7" s="1"/>
  <c r="H18" i="7"/>
  <c r="H22" i="7"/>
  <c r="H23" i="7"/>
  <c r="G14" i="7"/>
  <c r="G25" i="7"/>
  <c r="F14" i="7"/>
  <c r="F25" i="7"/>
  <c r="E14" i="7"/>
  <c r="E25" i="7"/>
  <c r="D14" i="7"/>
  <c r="D25" i="7"/>
  <c r="C14" i="7"/>
  <c r="C25" i="7"/>
  <c r="I24" i="7"/>
  <c r="F86" i="10" s="1"/>
  <c r="F84" i="10"/>
  <c r="I13" i="7"/>
  <c r="F81" i="10" s="1"/>
  <c r="A9" i="7"/>
  <c r="A1" i="2"/>
  <c r="G19" i="8"/>
  <c r="G21" i="8"/>
  <c r="G22" i="8"/>
  <c r="G23" i="8"/>
  <c r="G24" i="8"/>
  <c r="G41" i="8"/>
  <c r="F73" i="10"/>
  <c r="F69" i="10"/>
  <c r="C101" i="3"/>
  <c r="D101" i="3" s="1"/>
  <c r="F64" i="10" s="1"/>
  <c r="F55" i="3"/>
  <c r="G54" i="3" s="1"/>
  <c r="F53" i="3"/>
  <c r="F31" i="3"/>
  <c r="G31" i="3" s="1"/>
  <c r="F14" i="3"/>
  <c r="F15" i="3"/>
  <c r="F16" i="3"/>
  <c r="F18" i="3"/>
  <c r="E19" i="3"/>
  <c r="D19" i="3"/>
  <c r="C19" i="3"/>
  <c r="D40" i="4"/>
  <c r="D48" i="4"/>
  <c r="C10" i="4"/>
  <c r="C30" i="4" s="1"/>
  <c r="C40" i="4"/>
  <c r="C48" i="4"/>
  <c r="C52" i="4"/>
  <c r="B48" i="4"/>
  <c r="B52" i="4"/>
  <c r="D8" i="4"/>
  <c r="G8" i="1"/>
  <c r="E103" i="2"/>
  <c r="E105" i="2" s="1"/>
  <c r="D103" i="2"/>
  <c r="D105" i="2" s="1"/>
  <c r="C103" i="2"/>
  <c r="E98" i="2"/>
  <c r="D98" i="2"/>
  <c r="C98" i="2"/>
  <c r="R50" i="2" s="1"/>
  <c r="E24" i="2"/>
  <c r="E90" i="2" s="1"/>
  <c r="D24" i="2"/>
  <c r="D90" i="2" s="1"/>
  <c r="C24" i="2"/>
  <c r="E42" i="2"/>
  <c r="D42" i="2"/>
  <c r="C42" i="2"/>
  <c r="R29" i="2" s="1"/>
  <c r="E6" i="2"/>
  <c r="A3" i="2"/>
  <c r="A87" i="10"/>
  <c r="A86" i="10"/>
  <c r="A85" i="10"/>
  <c r="A82" i="10"/>
  <c r="A81" i="10"/>
  <c r="A69" i="10"/>
  <c r="F22" i="10"/>
  <c r="D114" i="1"/>
  <c r="B64" i="21"/>
  <c r="F58" i="10" l="1"/>
  <c r="F59" i="10"/>
  <c r="F57" i="10"/>
  <c r="G26" i="8"/>
  <c r="A4" i="40"/>
  <c r="A4" i="39"/>
  <c r="A2" i="38"/>
  <c r="A2" i="36"/>
  <c r="A2" i="37"/>
  <c r="A2" i="35"/>
  <c r="L82" i="20"/>
  <c r="L81" i="14"/>
  <c r="L82" i="18"/>
  <c r="B58" i="23"/>
  <c r="B95" i="23" s="1"/>
  <c r="B97" i="23" s="1"/>
  <c r="L81" i="19"/>
  <c r="L81" i="15"/>
  <c r="L82" i="17"/>
  <c r="L83" i="20"/>
  <c r="L83" i="13"/>
  <c r="L83" i="14"/>
  <c r="L83" i="15"/>
  <c r="B58" i="17"/>
  <c r="L81" i="20"/>
  <c r="L82" i="21"/>
  <c r="H84" i="22"/>
  <c r="H92" i="22" s="1"/>
  <c r="H20" i="7"/>
  <c r="H36" i="17"/>
  <c r="H15" i="17"/>
  <c r="H16" i="17"/>
  <c r="H14" i="17"/>
  <c r="H17" i="17"/>
  <c r="H18" i="17"/>
  <c r="L81" i="18"/>
  <c r="L81" i="22"/>
  <c r="L83" i="22"/>
  <c r="L82" i="23"/>
  <c r="C98" i="23"/>
  <c r="E96" i="23"/>
  <c r="H36" i="21"/>
  <c r="H15" i="21"/>
  <c r="H16" i="21"/>
  <c r="H14" i="21"/>
  <c r="H17" i="21"/>
  <c r="H18" i="21"/>
  <c r="H36" i="18"/>
  <c r="H15" i="18"/>
  <c r="H16" i="18"/>
  <c r="H14" i="18"/>
  <c r="H17" i="18"/>
  <c r="H18" i="18"/>
  <c r="H36" i="15"/>
  <c r="H15" i="15"/>
  <c r="H16" i="15"/>
  <c r="H14" i="15"/>
  <c r="H18" i="15"/>
  <c r="H17" i="15"/>
  <c r="I36" i="18"/>
  <c r="I15" i="18"/>
  <c r="I17" i="18"/>
  <c r="I16" i="18"/>
  <c r="I14" i="18"/>
  <c r="I18" i="18"/>
  <c r="D58" i="20"/>
  <c r="I58" i="20" s="1"/>
  <c r="I36" i="22"/>
  <c r="I15" i="22"/>
  <c r="I17" i="22"/>
  <c r="I16" i="22"/>
  <c r="I14" i="22"/>
  <c r="I18" i="22"/>
  <c r="I56" i="23"/>
  <c r="R27" i="2"/>
  <c r="C90" i="2"/>
  <c r="H36" i="16"/>
  <c r="H15" i="16"/>
  <c r="H16" i="16"/>
  <c r="H14" i="16"/>
  <c r="H17" i="16"/>
  <c r="H18" i="16"/>
  <c r="E98" i="23"/>
  <c r="H36" i="23"/>
  <c r="H15" i="23"/>
  <c r="H18" i="23"/>
  <c r="H14" i="23"/>
  <c r="H17" i="23"/>
  <c r="H16" i="23"/>
  <c r="I36" i="13"/>
  <c r="I15" i="13"/>
  <c r="I16" i="13"/>
  <c r="I17" i="13"/>
  <c r="I14" i="13"/>
  <c r="I18" i="13"/>
  <c r="I36" i="17"/>
  <c r="I15" i="17"/>
  <c r="I17" i="17"/>
  <c r="I18" i="17"/>
  <c r="I16" i="17"/>
  <c r="I14" i="17"/>
  <c r="I36" i="21"/>
  <c r="I15" i="21"/>
  <c r="I17" i="21"/>
  <c r="I16" i="21"/>
  <c r="I14" i="21"/>
  <c r="I18" i="21"/>
  <c r="H25" i="7"/>
  <c r="F87" i="10" s="1"/>
  <c r="H36" i="13"/>
  <c r="H15" i="13"/>
  <c r="H14" i="13"/>
  <c r="H18" i="13"/>
  <c r="H16" i="13"/>
  <c r="H17" i="13"/>
  <c r="H36" i="14"/>
  <c r="H15" i="14"/>
  <c r="H16" i="14"/>
  <c r="H14" i="14"/>
  <c r="H17" i="14"/>
  <c r="H18" i="14"/>
  <c r="L83" i="19"/>
  <c r="H36" i="20"/>
  <c r="H15" i="20"/>
  <c r="H16" i="20"/>
  <c r="H14" i="20"/>
  <c r="H17" i="20"/>
  <c r="H18" i="20"/>
  <c r="H36" i="22"/>
  <c r="H15" i="22"/>
  <c r="H16" i="22"/>
  <c r="H14" i="22"/>
  <c r="H17" i="22"/>
  <c r="H18" i="22"/>
  <c r="B98" i="23"/>
  <c r="D76" i="2"/>
  <c r="D113" i="2" s="1"/>
  <c r="I36" i="16"/>
  <c r="I15" i="16"/>
  <c r="I17" i="16"/>
  <c r="I16" i="16"/>
  <c r="I14" i="16"/>
  <c r="I18" i="16"/>
  <c r="I36" i="20"/>
  <c r="I15" i="20"/>
  <c r="I17" i="20"/>
  <c r="I16" i="20"/>
  <c r="I14" i="20"/>
  <c r="I18" i="20"/>
  <c r="H36" i="19"/>
  <c r="H15" i="19"/>
  <c r="H16" i="19"/>
  <c r="H14" i="19"/>
  <c r="H17" i="19"/>
  <c r="H18" i="19"/>
  <c r="I36" i="15"/>
  <c r="I15" i="15"/>
  <c r="I17" i="15"/>
  <c r="I16" i="15"/>
  <c r="I18" i="15"/>
  <c r="I14" i="15"/>
  <c r="I36" i="19"/>
  <c r="I15" i="19"/>
  <c r="I17" i="19"/>
  <c r="I16" i="19"/>
  <c r="I14" i="19"/>
  <c r="I18" i="19"/>
  <c r="I36" i="23"/>
  <c r="I16" i="23"/>
  <c r="I15" i="23"/>
  <c r="I17" i="23"/>
  <c r="I14" i="23"/>
  <c r="I18" i="23"/>
  <c r="F60" i="10"/>
  <c r="D98" i="13"/>
  <c r="E98" i="13"/>
  <c r="E96" i="13"/>
  <c r="C96" i="13"/>
  <c r="C98" i="13"/>
  <c r="D98" i="14"/>
  <c r="E98" i="14"/>
  <c r="B98" i="14"/>
  <c r="B96" i="14"/>
  <c r="C98" i="14"/>
  <c r="C96" i="14"/>
  <c r="D98" i="15"/>
  <c r="D96" i="15"/>
  <c r="B98" i="15"/>
  <c r="B96" i="15"/>
  <c r="E98" i="15"/>
  <c r="E96" i="15"/>
  <c r="C98" i="15"/>
  <c r="C96" i="15"/>
  <c r="C98" i="16"/>
  <c r="C96" i="16"/>
  <c r="E98" i="16"/>
  <c r="E96" i="16"/>
  <c r="D98" i="16"/>
  <c r="B98" i="16"/>
  <c r="D98" i="17"/>
  <c r="E98" i="17"/>
  <c r="E96" i="17"/>
  <c r="C98" i="17"/>
  <c r="C96" i="17"/>
  <c r="B98" i="17"/>
  <c r="B96" i="17"/>
  <c r="B95" i="17"/>
  <c r="B97" i="17" s="1"/>
  <c r="E98" i="18"/>
  <c r="E96" i="18"/>
  <c r="C98" i="18"/>
  <c r="D98" i="18"/>
  <c r="B98" i="18"/>
  <c r="C98" i="19"/>
  <c r="D98" i="19"/>
  <c r="E98" i="19"/>
  <c r="E96" i="19"/>
  <c r="B98" i="19"/>
  <c r="C98" i="20"/>
  <c r="D98" i="20"/>
  <c r="B98" i="20"/>
  <c r="E98" i="20"/>
  <c r="E96" i="20"/>
  <c r="D98" i="21"/>
  <c r="B98" i="21"/>
  <c r="B96" i="21"/>
  <c r="C98" i="21"/>
  <c r="E98" i="21"/>
  <c r="E96" i="21"/>
  <c r="D98" i="22"/>
  <c r="E98" i="22"/>
  <c r="E96" i="22"/>
  <c r="B98" i="22"/>
  <c r="C98" i="22"/>
  <c r="B98" i="13"/>
  <c r="B96" i="13"/>
  <c r="E26" i="7"/>
  <c r="C26" i="7"/>
  <c r="F26" i="7"/>
  <c r="H14" i="7"/>
  <c r="I14" i="7" s="1"/>
  <c r="F82" i="10" s="1"/>
  <c r="L82" i="16"/>
  <c r="L82" i="15"/>
  <c r="L81" i="16"/>
  <c r="L81" i="17"/>
  <c r="L83" i="17"/>
  <c r="L83" i="18"/>
  <c r="L82" i="19"/>
  <c r="L83" i="16"/>
  <c r="L81" i="21"/>
  <c r="L83" i="21"/>
  <c r="L82" i="22"/>
  <c r="L81" i="23"/>
  <c r="L83" i="23"/>
  <c r="E112" i="2"/>
  <c r="E92" i="2"/>
  <c r="E95" i="2" s="1"/>
  <c r="E44" i="2"/>
  <c r="H56" i="23"/>
  <c r="I63" i="16"/>
  <c r="I63" i="20"/>
  <c r="F104" i="2"/>
  <c r="F33" i="10" s="1"/>
  <c r="R51" i="2"/>
  <c r="C105" i="2"/>
  <c r="R57" i="2" s="1"/>
  <c r="R55" i="2"/>
  <c r="E58" i="14"/>
  <c r="E95" i="14" s="1"/>
  <c r="E97" i="14" s="1"/>
  <c r="H56" i="16"/>
  <c r="E58" i="20"/>
  <c r="E77" i="20" s="1"/>
  <c r="E99" i="20" s="1"/>
  <c r="I56" i="16"/>
  <c r="I56" i="20"/>
  <c r="B92" i="18"/>
  <c r="G57" i="18" s="1"/>
  <c r="E147" i="1"/>
  <c r="G26" i="7"/>
  <c r="L81" i="13"/>
  <c r="B92" i="16"/>
  <c r="G71" i="16" s="1"/>
  <c r="E145" i="1"/>
  <c r="B92" i="21"/>
  <c r="G51" i="21" s="1"/>
  <c r="E150" i="1"/>
  <c r="B92" i="23"/>
  <c r="G58" i="23" s="1"/>
  <c r="E152" i="1"/>
  <c r="B92" i="22"/>
  <c r="E151" i="1"/>
  <c r="F92" i="2"/>
  <c r="F31" i="10" s="1"/>
  <c r="B130" i="2"/>
  <c r="C170" i="2"/>
  <c r="H74" i="2"/>
  <c r="I74" i="2"/>
  <c r="I56" i="18"/>
  <c r="I56" i="22"/>
  <c r="C165" i="2"/>
  <c r="H42" i="2"/>
  <c r="I42" i="2"/>
  <c r="L82" i="13"/>
  <c r="B92" i="13"/>
  <c r="L82" i="14"/>
  <c r="B92" i="14"/>
  <c r="E143" i="1"/>
  <c r="B92" i="15"/>
  <c r="E144" i="1"/>
  <c r="B92" i="20"/>
  <c r="G50" i="20" s="1"/>
  <c r="E149" i="1"/>
  <c r="C58" i="23"/>
  <c r="H63" i="21"/>
  <c r="C169" i="2"/>
  <c r="H66" i="2"/>
  <c r="I66" i="2"/>
  <c r="D58" i="18"/>
  <c r="D95" i="18" s="1"/>
  <c r="D97" i="18" s="1"/>
  <c r="I63" i="19"/>
  <c r="B92" i="17"/>
  <c r="E146" i="1"/>
  <c r="D100" i="2"/>
  <c r="D92" i="2"/>
  <c r="D95" i="2" s="1"/>
  <c r="H84" i="15"/>
  <c r="H92" i="15" s="1"/>
  <c r="H56" i="19"/>
  <c r="B92" i="19"/>
  <c r="G56" i="19" s="1"/>
  <c r="E148" i="1"/>
  <c r="G84" i="23"/>
  <c r="H63" i="23"/>
  <c r="E76" i="2"/>
  <c r="E113" i="2" s="1"/>
  <c r="I63" i="18"/>
  <c r="F19" i="3"/>
  <c r="G19" i="3" s="1"/>
  <c r="G84" i="13"/>
  <c r="D44" i="2"/>
  <c r="D112" i="2"/>
  <c r="C163" i="2"/>
  <c r="I24" i="2"/>
  <c r="H24" i="2"/>
  <c r="H71" i="18"/>
  <c r="H57" i="18"/>
  <c r="H47" i="18"/>
  <c r="H51" i="18"/>
  <c r="H55" i="18"/>
  <c r="H46" i="18"/>
  <c r="H50" i="18"/>
  <c r="H54" i="18"/>
  <c r="H62" i="18"/>
  <c r="H48" i="18"/>
  <c r="H34" i="18"/>
  <c r="H61" i="18"/>
  <c r="H64" i="18" s="1"/>
  <c r="H49" i="18"/>
  <c r="H33" i="18"/>
  <c r="H38" i="18"/>
  <c r="H45" i="18"/>
  <c r="H43" i="18"/>
  <c r="H35" i="18"/>
  <c r="H40" i="18"/>
  <c r="H12" i="18"/>
  <c r="H19" i="18"/>
  <c r="H21" i="18"/>
  <c r="H23" i="18"/>
  <c r="H44" i="18"/>
  <c r="H52" i="18"/>
  <c r="H13" i="18"/>
  <c r="H24" i="18"/>
  <c r="H26" i="18"/>
  <c r="H72" i="18"/>
  <c r="H20" i="18"/>
  <c r="H25" i="18"/>
  <c r="H37" i="18"/>
  <c r="H39" i="18"/>
  <c r="H22" i="18"/>
  <c r="H32" i="18"/>
  <c r="H41" i="18" s="1"/>
  <c r="H70" i="18"/>
  <c r="H73" i="18" s="1"/>
  <c r="H11" i="18"/>
  <c r="H27" i="18" s="1"/>
  <c r="B64" i="23"/>
  <c r="I57" i="21"/>
  <c r="I70" i="21"/>
  <c r="I45" i="21"/>
  <c r="I49" i="21"/>
  <c r="I62" i="21"/>
  <c r="I44" i="21"/>
  <c r="I48" i="21"/>
  <c r="I52" i="21"/>
  <c r="I72" i="21"/>
  <c r="I50" i="21"/>
  <c r="I35" i="21"/>
  <c r="I40" i="21"/>
  <c r="I71" i="21"/>
  <c r="I55" i="21"/>
  <c r="I38" i="21"/>
  <c r="I32" i="21"/>
  <c r="I41" i="21" s="1"/>
  <c r="I61" i="21"/>
  <c r="I64" i="21" s="1"/>
  <c r="I37" i="21"/>
  <c r="I43" i="21"/>
  <c r="I34" i="21"/>
  <c r="I13" i="21"/>
  <c r="I20" i="21"/>
  <c r="I22" i="21"/>
  <c r="I24" i="21"/>
  <c r="I26" i="21"/>
  <c r="I46" i="21"/>
  <c r="I39" i="21"/>
  <c r="I33" i="21"/>
  <c r="I21" i="21"/>
  <c r="I47" i="21"/>
  <c r="I12" i="21"/>
  <c r="I23" i="21"/>
  <c r="I11" i="21"/>
  <c r="I51" i="21"/>
  <c r="I25" i="21"/>
  <c r="I54" i="21"/>
  <c r="I19" i="21"/>
  <c r="H70" i="19"/>
  <c r="H73" i="19" s="1"/>
  <c r="H47" i="19"/>
  <c r="H51" i="19"/>
  <c r="H55" i="19"/>
  <c r="H72" i="19"/>
  <c r="H62" i="19"/>
  <c r="H57" i="19"/>
  <c r="H46" i="19"/>
  <c r="H50" i="19"/>
  <c r="H54" i="19"/>
  <c r="H44" i="19"/>
  <c r="H52" i="19"/>
  <c r="H43" i="19"/>
  <c r="H45" i="19"/>
  <c r="H34" i="19"/>
  <c r="H39" i="19"/>
  <c r="H71" i="19"/>
  <c r="H49" i="19"/>
  <c r="H40" i="19"/>
  <c r="H32" i="19"/>
  <c r="H41" i="19" s="1"/>
  <c r="H33" i="19"/>
  <c r="H35" i="19"/>
  <c r="H13" i="19"/>
  <c r="H20" i="19"/>
  <c r="H22" i="19"/>
  <c r="H24" i="19"/>
  <c r="H26" i="19"/>
  <c r="H21" i="19"/>
  <c r="H25" i="19"/>
  <c r="H48" i="19"/>
  <c r="H37" i="19"/>
  <c r="H12" i="19"/>
  <c r="H19" i="19"/>
  <c r="H23" i="19"/>
  <c r="H11" i="19"/>
  <c r="H61" i="19"/>
  <c r="H64" i="19" s="1"/>
  <c r="H38" i="19"/>
  <c r="G56" i="20"/>
  <c r="G84" i="19"/>
  <c r="H84" i="19"/>
  <c r="H92" i="19" s="1"/>
  <c r="H56" i="20"/>
  <c r="G84" i="20"/>
  <c r="E58" i="21"/>
  <c r="E77" i="21" s="1"/>
  <c r="E99" i="21" s="1"/>
  <c r="G72" i="21"/>
  <c r="G71" i="21"/>
  <c r="G47" i="21"/>
  <c r="G46" i="21"/>
  <c r="G43" i="21"/>
  <c r="G48" i="21"/>
  <c r="G45" i="21"/>
  <c r="G34" i="21"/>
  <c r="G12" i="21"/>
  <c r="G11" i="21"/>
  <c r="G20" i="21"/>
  <c r="G35" i="21"/>
  <c r="G26" i="21"/>
  <c r="G40" i="21"/>
  <c r="G46" i="23"/>
  <c r="G151" i="1"/>
  <c r="G61" i="22"/>
  <c r="G71" i="22"/>
  <c r="G57" i="22"/>
  <c r="G47" i="22"/>
  <c r="G51" i="22"/>
  <c r="G55" i="22"/>
  <c r="G72" i="22"/>
  <c r="G46" i="22"/>
  <c r="G50" i="22"/>
  <c r="G54" i="22"/>
  <c r="G44" i="22"/>
  <c r="G52" i="22"/>
  <c r="G34" i="22"/>
  <c r="G39" i="22"/>
  <c r="G37" i="22"/>
  <c r="G12" i="22"/>
  <c r="G19" i="22"/>
  <c r="G23" i="22"/>
  <c r="G43" i="22"/>
  <c r="G38" i="22"/>
  <c r="G70" i="22"/>
  <c r="G45" i="22"/>
  <c r="G48" i="22"/>
  <c r="G33" i="22"/>
  <c r="G13" i="22"/>
  <c r="G20" i="22"/>
  <c r="G24" i="22"/>
  <c r="G11" i="22"/>
  <c r="G49" i="22"/>
  <c r="G35" i="22"/>
  <c r="G62" i="22"/>
  <c r="G22" i="22"/>
  <c r="G26" i="22"/>
  <c r="G40" i="22"/>
  <c r="G32" i="22"/>
  <c r="G21" i="22"/>
  <c r="G25" i="22"/>
  <c r="C64" i="19"/>
  <c r="C96" i="19" s="1"/>
  <c r="H63" i="19"/>
  <c r="I72" i="18"/>
  <c r="I70" i="18"/>
  <c r="I73" i="18" s="1"/>
  <c r="I62" i="18"/>
  <c r="I44" i="18"/>
  <c r="I48" i="18"/>
  <c r="I52" i="18"/>
  <c r="I71" i="18"/>
  <c r="I57" i="18"/>
  <c r="I47" i="18"/>
  <c r="I51" i="18"/>
  <c r="I55" i="18"/>
  <c r="I45" i="18"/>
  <c r="I43" i="18"/>
  <c r="I35" i="18"/>
  <c r="I46" i="18"/>
  <c r="I54" i="18"/>
  <c r="I34" i="18"/>
  <c r="I39" i="18"/>
  <c r="I50" i="18"/>
  <c r="I38" i="18"/>
  <c r="I32" i="18"/>
  <c r="I41" i="18" s="1"/>
  <c r="I21" i="18"/>
  <c r="I37" i="18"/>
  <c r="I61" i="18"/>
  <c r="I64" i="18" s="1"/>
  <c r="I13" i="18"/>
  <c r="I19" i="18"/>
  <c r="I24" i="18"/>
  <c r="I26" i="18"/>
  <c r="I33" i="18"/>
  <c r="I22" i="18"/>
  <c r="I12" i="18"/>
  <c r="I25" i="18"/>
  <c r="I11" i="18"/>
  <c r="I27" i="18" s="1"/>
  <c r="I20" i="18"/>
  <c r="I23" i="18"/>
  <c r="I40" i="18"/>
  <c r="I49" i="18"/>
  <c r="I56" i="19"/>
  <c r="D64" i="22"/>
  <c r="D96" i="22" s="1"/>
  <c r="I63" i="22"/>
  <c r="D64" i="23"/>
  <c r="D96" i="23" s="1"/>
  <c r="I63" i="23"/>
  <c r="G54" i="19"/>
  <c r="L54" i="19" s="1"/>
  <c r="G43" i="19"/>
  <c r="L43" i="19" s="1"/>
  <c r="G40" i="19"/>
  <c r="G35" i="19"/>
  <c r="H71" i="20"/>
  <c r="H61" i="20"/>
  <c r="H64" i="20" s="1"/>
  <c r="H47" i="20"/>
  <c r="H51" i="20"/>
  <c r="H70" i="20"/>
  <c r="H73" i="20" s="1"/>
  <c r="H46" i="20"/>
  <c r="H72" i="20"/>
  <c r="H48" i="20"/>
  <c r="H52" i="20"/>
  <c r="H49" i="20"/>
  <c r="H55" i="20"/>
  <c r="H43" i="20"/>
  <c r="H35" i="20"/>
  <c r="H34" i="20"/>
  <c r="H38" i="20"/>
  <c r="H33" i="20"/>
  <c r="H40" i="20"/>
  <c r="H32" i="20"/>
  <c r="H41" i="20" s="1"/>
  <c r="H13" i="20"/>
  <c r="H20" i="20"/>
  <c r="H22" i="20"/>
  <c r="H24" i="20"/>
  <c r="H26" i="20"/>
  <c r="H11" i="20"/>
  <c r="H27" i="20" s="1"/>
  <c r="H45" i="20"/>
  <c r="H21" i="20"/>
  <c r="H25" i="20"/>
  <c r="H62" i="20"/>
  <c r="H44" i="20"/>
  <c r="H50" i="20"/>
  <c r="H54" i="20"/>
  <c r="H37" i="20"/>
  <c r="H39" i="20"/>
  <c r="H12" i="20"/>
  <c r="H19" i="20"/>
  <c r="H23" i="20"/>
  <c r="H57" i="20"/>
  <c r="G56" i="22"/>
  <c r="H71" i="22"/>
  <c r="H57" i="22"/>
  <c r="H70" i="22"/>
  <c r="H62" i="22"/>
  <c r="H44" i="22"/>
  <c r="H48" i="22"/>
  <c r="H52" i="22"/>
  <c r="H47" i="22"/>
  <c r="H51" i="22"/>
  <c r="H55" i="22"/>
  <c r="H61" i="22"/>
  <c r="H64" i="22" s="1"/>
  <c r="H49" i="22"/>
  <c r="H35" i="22"/>
  <c r="H40" i="22"/>
  <c r="H54" i="22"/>
  <c r="H43" i="22"/>
  <c r="H34" i="22"/>
  <c r="H13" i="22"/>
  <c r="H20" i="22"/>
  <c r="H22" i="22"/>
  <c r="H24" i="22"/>
  <c r="H26" i="22"/>
  <c r="H45" i="22"/>
  <c r="H33" i="22"/>
  <c r="H32" i="22"/>
  <c r="H41" i="22" s="1"/>
  <c r="H72" i="22"/>
  <c r="H37" i="22"/>
  <c r="H39" i="22"/>
  <c r="H46" i="22"/>
  <c r="H38" i="22"/>
  <c r="H12" i="22"/>
  <c r="H23" i="22"/>
  <c r="H50" i="22"/>
  <c r="H21" i="22"/>
  <c r="H25" i="22"/>
  <c r="H11" i="22"/>
  <c r="H27" i="22" s="1"/>
  <c r="H19" i="22"/>
  <c r="H63" i="22"/>
  <c r="H63" i="20"/>
  <c r="C64" i="23"/>
  <c r="C96" i="23" s="1"/>
  <c r="C58" i="19"/>
  <c r="H58" i="19" s="1"/>
  <c r="C58" i="21"/>
  <c r="H58" i="21" s="1"/>
  <c r="H56" i="22"/>
  <c r="C64" i="18"/>
  <c r="C96" i="18" s="1"/>
  <c r="H63" i="18"/>
  <c r="B64" i="22"/>
  <c r="B96" i="22" s="1"/>
  <c r="G63" i="22"/>
  <c r="I61" i="19"/>
  <c r="I44" i="19"/>
  <c r="I48" i="19"/>
  <c r="I52" i="19"/>
  <c r="I70" i="19"/>
  <c r="I47" i="19"/>
  <c r="I51" i="19"/>
  <c r="I55" i="19"/>
  <c r="I71" i="19"/>
  <c r="I49" i="19"/>
  <c r="I72" i="19"/>
  <c r="I50" i="19"/>
  <c r="I43" i="19"/>
  <c r="I35" i="19"/>
  <c r="I40" i="19"/>
  <c r="I57" i="19"/>
  <c r="I54" i="19"/>
  <c r="I38" i="19"/>
  <c r="I62" i="19"/>
  <c r="I46" i="19"/>
  <c r="I11" i="19"/>
  <c r="I27" i="19" s="1"/>
  <c r="I34" i="19"/>
  <c r="I32" i="19"/>
  <c r="I41" i="19" s="1"/>
  <c r="I33" i="19"/>
  <c r="I39" i="19"/>
  <c r="I13" i="19"/>
  <c r="I20" i="19"/>
  <c r="I22" i="19"/>
  <c r="I24" i="19"/>
  <c r="I26" i="19"/>
  <c r="I37" i="19"/>
  <c r="I45" i="19"/>
  <c r="I21" i="19"/>
  <c r="I25" i="19"/>
  <c r="I12" i="19"/>
  <c r="I23" i="19"/>
  <c r="I19" i="19"/>
  <c r="I72" i="20"/>
  <c r="I62" i="20"/>
  <c r="I44" i="20"/>
  <c r="I48" i="20"/>
  <c r="I71" i="20"/>
  <c r="I61" i="20"/>
  <c r="I64" i="20" s="1"/>
  <c r="I47" i="20"/>
  <c r="I57" i="20"/>
  <c r="I45" i="20"/>
  <c r="I50" i="20"/>
  <c r="I46" i="20"/>
  <c r="I52" i="20"/>
  <c r="I70" i="20"/>
  <c r="I73" i="20" s="1"/>
  <c r="I54" i="20"/>
  <c r="I39" i="20"/>
  <c r="I49" i="20"/>
  <c r="I43" i="20"/>
  <c r="I35" i="20"/>
  <c r="I38" i="20"/>
  <c r="I55" i="20"/>
  <c r="I37" i="20"/>
  <c r="I33" i="20"/>
  <c r="I40" i="20"/>
  <c r="I13" i="20"/>
  <c r="I20" i="20"/>
  <c r="I22" i="20"/>
  <c r="I24" i="20"/>
  <c r="I26" i="20"/>
  <c r="I11" i="20"/>
  <c r="I51" i="20"/>
  <c r="I34" i="20"/>
  <c r="I32" i="20"/>
  <c r="I41" i="20" s="1"/>
  <c r="I25" i="20"/>
  <c r="I23" i="20"/>
  <c r="I19" i="20"/>
  <c r="I21" i="20"/>
  <c r="I12" i="20"/>
  <c r="I56" i="21"/>
  <c r="C64" i="22"/>
  <c r="C96" i="22" s="1"/>
  <c r="C58" i="14"/>
  <c r="C95" i="14" s="1"/>
  <c r="C97" i="14" s="1"/>
  <c r="H47" i="16"/>
  <c r="H51" i="16"/>
  <c r="H55" i="16"/>
  <c r="H72" i="16"/>
  <c r="H62" i="16"/>
  <c r="H61" i="16"/>
  <c r="H64" i="16" s="1"/>
  <c r="H46" i="16"/>
  <c r="H50" i="16"/>
  <c r="H54" i="16"/>
  <c r="H44" i="16"/>
  <c r="H52" i="16"/>
  <c r="H33" i="16"/>
  <c r="H38" i="16"/>
  <c r="H71" i="16"/>
  <c r="H70" i="16"/>
  <c r="H45" i="16"/>
  <c r="H37" i="16"/>
  <c r="H34" i="16"/>
  <c r="H12" i="16"/>
  <c r="H19" i="16"/>
  <c r="H21" i="16"/>
  <c r="H23" i="16"/>
  <c r="H25" i="16"/>
  <c r="H49" i="16"/>
  <c r="H35" i="16"/>
  <c r="H39" i="16"/>
  <c r="H20" i="16"/>
  <c r="H13" i="16"/>
  <c r="H40" i="16"/>
  <c r="H26" i="16"/>
  <c r="H11" i="16"/>
  <c r="H27" i="16" s="1"/>
  <c r="H57" i="16"/>
  <c r="H43" i="16"/>
  <c r="H32" i="16"/>
  <c r="H41" i="16" s="1"/>
  <c r="H24" i="16"/>
  <c r="H48" i="16"/>
  <c r="H22" i="16"/>
  <c r="G149" i="1"/>
  <c r="G46" i="20"/>
  <c r="G57" i="20"/>
  <c r="G49" i="20"/>
  <c r="G43" i="20"/>
  <c r="G44" i="20"/>
  <c r="G54" i="20"/>
  <c r="G72" i="20"/>
  <c r="G52" i="20"/>
  <c r="L52" i="20" s="1"/>
  <c r="G32" i="20"/>
  <c r="L32" i="20" s="1"/>
  <c r="G12" i="20"/>
  <c r="L12" i="20" s="1"/>
  <c r="G23" i="20"/>
  <c r="G13" i="20"/>
  <c r="G24" i="20"/>
  <c r="G33" i="20"/>
  <c r="G22" i="20"/>
  <c r="G40" i="20"/>
  <c r="L40" i="20" s="1"/>
  <c r="G71" i="20"/>
  <c r="G35" i="20"/>
  <c r="L35" i="20" s="1"/>
  <c r="G25" i="20"/>
  <c r="G47" i="20"/>
  <c r="G38" i="20"/>
  <c r="G26" i="20"/>
  <c r="G21" i="20"/>
  <c r="G56" i="21"/>
  <c r="L56" i="21" s="1"/>
  <c r="H70" i="23"/>
  <c r="H72" i="23"/>
  <c r="H62" i="23"/>
  <c r="H57" i="23"/>
  <c r="H61" i="23"/>
  <c r="H44" i="23"/>
  <c r="H48" i="23"/>
  <c r="H52" i="23"/>
  <c r="H43" i="23"/>
  <c r="H47" i="23"/>
  <c r="H51" i="23"/>
  <c r="H55" i="23"/>
  <c r="H71" i="23"/>
  <c r="H45" i="23"/>
  <c r="H37" i="23"/>
  <c r="H32" i="23"/>
  <c r="H46" i="23"/>
  <c r="H49" i="23"/>
  <c r="H34" i="23"/>
  <c r="H13" i="23"/>
  <c r="H20" i="23"/>
  <c r="H22" i="23"/>
  <c r="H24" i="23"/>
  <c r="H26" i="23"/>
  <c r="H33" i="23"/>
  <c r="H50" i="23"/>
  <c r="H54" i="23"/>
  <c r="H39" i="23"/>
  <c r="H35" i="23"/>
  <c r="H19" i="23"/>
  <c r="H21" i="23"/>
  <c r="H25" i="23"/>
  <c r="H38" i="23"/>
  <c r="H11" i="23"/>
  <c r="H27" i="23" s="1"/>
  <c r="H40" i="23"/>
  <c r="H12" i="23"/>
  <c r="H23" i="23"/>
  <c r="H72" i="21"/>
  <c r="H62" i="21"/>
  <c r="H61" i="21"/>
  <c r="H57" i="21"/>
  <c r="H44" i="21"/>
  <c r="H48" i="21"/>
  <c r="H52" i="21"/>
  <c r="H71" i="21"/>
  <c r="H47" i="21"/>
  <c r="H51" i="21"/>
  <c r="H55" i="21"/>
  <c r="H70" i="21"/>
  <c r="H73" i="21" s="1"/>
  <c r="H45" i="21"/>
  <c r="H34" i="21"/>
  <c r="H39" i="21"/>
  <c r="H40" i="21"/>
  <c r="H13" i="21"/>
  <c r="H20" i="21"/>
  <c r="H22" i="21"/>
  <c r="H24" i="21"/>
  <c r="H26" i="21"/>
  <c r="H50" i="21"/>
  <c r="H33" i="21"/>
  <c r="H21" i="21"/>
  <c r="H25" i="21"/>
  <c r="H46" i="21"/>
  <c r="H49" i="21"/>
  <c r="H37" i="21"/>
  <c r="H32" i="21"/>
  <c r="H41" i="21" s="1"/>
  <c r="H11" i="21"/>
  <c r="H54" i="21"/>
  <c r="H12" i="21"/>
  <c r="H19" i="21"/>
  <c r="H23" i="21"/>
  <c r="H35" i="21"/>
  <c r="H38" i="21"/>
  <c r="H43" i="21"/>
  <c r="C64" i="20"/>
  <c r="C96" i="20" s="1"/>
  <c r="H63" i="16"/>
  <c r="B64" i="20"/>
  <c r="B96" i="20" s="1"/>
  <c r="G63" i="20"/>
  <c r="B64" i="16"/>
  <c r="B96" i="16" s="1"/>
  <c r="I57" i="16"/>
  <c r="I44" i="16"/>
  <c r="I48" i="16"/>
  <c r="I52" i="16"/>
  <c r="I47" i="16"/>
  <c r="I51" i="16"/>
  <c r="I55" i="16"/>
  <c r="I49" i="16"/>
  <c r="I34" i="16"/>
  <c r="I39" i="16"/>
  <c r="I62" i="16"/>
  <c r="I61" i="16"/>
  <c r="I50" i="16"/>
  <c r="I33" i="16"/>
  <c r="I38" i="16"/>
  <c r="I72" i="16"/>
  <c r="I46" i="16"/>
  <c r="I43" i="16"/>
  <c r="I40" i="16"/>
  <c r="I22" i="16"/>
  <c r="I25" i="16"/>
  <c r="I37" i="16"/>
  <c r="I21" i="16"/>
  <c r="I26" i="16"/>
  <c r="I71" i="16"/>
  <c r="I35" i="16"/>
  <c r="I32" i="16"/>
  <c r="I41" i="16" s="1"/>
  <c r="I12" i="16"/>
  <c r="I20" i="16"/>
  <c r="I23" i="16"/>
  <c r="I70" i="16"/>
  <c r="I73" i="16" s="1"/>
  <c r="I45" i="16"/>
  <c r="I13" i="16"/>
  <c r="I54" i="16"/>
  <c r="I11" i="16"/>
  <c r="I27" i="16" s="1"/>
  <c r="I19" i="16"/>
  <c r="I24" i="16"/>
  <c r="D64" i="21"/>
  <c r="D96" i="21" s="1"/>
  <c r="I63" i="21"/>
  <c r="I72" i="22"/>
  <c r="I70" i="22"/>
  <c r="I73" i="22" s="1"/>
  <c r="I62" i="22"/>
  <c r="I71" i="22"/>
  <c r="I57" i="22"/>
  <c r="I61" i="22"/>
  <c r="I64" i="22" s="1"/>
  <c r="I45" i="22"/>
  <c r="I49" i="22"/>
  <c r="I43" i="22"/>
  <c r="I44" i="22"/>
  <c r="I48" i="22"/>
  <c r="I52" i="22"/>
  <c r="I46" i="22"/>
  <c r="I54" i="22"/>
  <c r="I37" i="22"/>
  <c r="I32" i="22"/>
  <c r="I41" i="22" s="1"/>
  <c r="I47" i="22"/>
  <c r="I50" i="22"/>
  <c r="I38" i="22"/>
  <c r="I40" i="22"/>
  <c r="I51" i="22"/>
  <c r="I55" i="22"/>
  <c r="I34" i="22"/>
  <c r="I13" i="22"/>
  <c r="I20" i="22"/>
  <c r="I22" i="22"/>
  <c r="I24" i="22"/>
  <c r="I26" i="22"/>
  <c r="I39" i="22"/>
  <c r="I33" i="22"/>
  <c r="I12" i="22"/>
  <c r="I19" i="22"/>
  <c r="I23" i="22"/>
  <c r="I25" i="22"/>
  <c r="I11" i="22"/>
  <c r="I27" i="22" s="1"/>
  <c r="I35" i="22"/>
  <c r="I21" i="22"/>
  <c r="I61" i="23"/>
  <c r="I64" i="23" s="1"/>
  <c r="I70" i="23"/>
  <c r="I73" i="23" s="1"/>
  <c r="I71" i="23"/>
  <c r="I45" i="23"/>
  <c r="I49" i="23"/>
  <c r="I72" i="23"/>
  <c r="I57" i="23"/>
  <c r="I44" i="23"/>
  <c r="I48" i="23"/>
  <c r="I52" i="23"/>
  <c r="I43" i="23"/>
  <c r="I62" i="23"/>
  <c r="I50" i="23"/>
  <c r="I33" i="23"/>
  <c r="I38" i="23"/>
  <c r="I40" i="23"/>
  <c r="I11" i="23"/>
  <c r="I27" i="23" s="1"/>
  <c r="I47" i="23"/>
  <c r="I54" i="23"/>
  <c r="I46" i="23"/>
  <c r="I34" i="23"/>
  <c r="I37" i="23"/>
  <c r="I32" i="23"/>
  <c r="I41" i="23" s="1"/>
  <c r="I13" i="23"/>
  <c r="I20" i="23"/>
  <c r="I22" i="23"/>
  <c r="I24" i="23"/>
  <c r="I26" i="23"/>
  <c r="I51" i="23"/>
  <c r="I39" i="23"/>
  <c r="I12" i="23"/>
  <c r="I19" i="23"/>
  <c r="I23" i="23"/>
  <c r="I21" i="23"/>
  <c r="I35" i="23"/>
  <c r="I55" i="23"/>
  <c r="I25" i="23"/>
  <c r="J126" i="1"/>
  <c r="N126" i="1" s="1"/>
  <c r="C126" i="32"/>
  <c r="L126" i="32" s="1"/>
  <c r="C61" i="32"/>
  <c r="L61" i="32" s="1"/>
  <c r="C37" i="32"/>
  <c r="L37" i="32" s="1"/>
  <c r="C52" i="32"/>
  <c r="L52" i="32" s="1"/>
  <c r="C48" i="32"/>
  <c r="L48" i="32" s="1"/>
  <c r="C43" i="32"/>
  <c r="C23" i="32"/>
  <c r="L23" i="32" s="1"/>
  <c r="C20" i="32"/>
  <c r="L20" i="32" s="1"/>
  <c r="J120" i="1"/>
  <c r="N120" i="1" s="1"/>
  <c r="C120" i="32"/>
  <c r="L120" i="32" s="1"/>
  <c r="L125" i="32"/>
  <c r="C33" i="32"/>
  <c r="L33" i="32" s="1"/>
  <c r="C51" i="32"/>
  <c r="L51" i="32" s="1"/>
  <c r="C47" i="32"/>
  <c r="L47" i="32" s="1"/>
  <c r="C46" i="32"/>
  <c r="L46" i="32" s="1"/>
  <c r="C22" i="32"/>
  <c r="L22" i="32" s="1"/>
  <c r="C19" i="32"/>
  <c r="L19" i="32" s="1"/>
  <c r="C12" i="32"/>
  <c r="L12" i="32" s="1"/>
  <c r="L119" i="32"/>
  <c r="C55" i="32"/>
  <c r="L55" i="32" s="1"/>
  <c r="D87" i="1"/>
  <c r="C87" i="32"/>
  <c r="L87" i="32" s="1"/>
  <c r="C40" i="32"/>
  <c r="L40" i="32" s="1"/>
  <c r="C32" i="32"/>
  <c r="L32" i="32" s="1"/>
  <c r="C50" i="32"/>
  <c r="L50" i="32" s="1"/>
  <c r="C45" i="32"/>
  <c r="L45" i="32" s="1"/>
  <c r="C26" i="32"/>
  <c r="L26" i="32" s="1"/>
  <c r="C21" i="32"/>
  <c r="L21" i="32" s="1"/>
  <c r="C18" i="32"/>
  <c r="L18" i="32" s="1"/>
  <c r="C11" i="32"/>
  <c r="L11" i="32" s="1"/>
  <c r="D86" i="1"/>
  <c r="C86" i="32"/>
  <c r="C62" i="32"/>
  <c r="L62" i="32" s="1"/>
  <c r="C39" i="32"/>
  <c r="L39" i="32" s="1"/>
  <c r="C49" i="32"/>
  <c r="L49" i="32" s="1"/>
  <c r="C44" i="32"/>
  <c r="L44" i="32" s="1"/>
  <c r="C24" i="32"/>
  <c r="L24" i="32" s="1"/>
  <c r="J121" i="1"/>
  <c r="N121" i="1" s="1"/>
  <c r="C121" i="32"/>
  <c r="L121" i="32" s="1"/>
  <c r="C54" i="32"/>
  <c r="L54" i="32" s="1"/>
  <c r="B12" i="30"/>
  <c r="A2" i="1"/>
  <c r="A1" i="3" s="1"/>
  <c r="R42" i="2"/>
  <c r="C44" i="2"/>
  <c r="R30" i="2" s="1"/>
  <c r="C112" i="2"/>
  <c r="G146" i="1"/>
  <c r="G34" i="17"/>
  <c r="G23" i="17"/>
  <c r="G70" i="17"/>
  <c r="G57" i="17"/>
  <c r="G55" i="17"/>
  <c r="G32" i="17"/>
  <c r="G11" i="17"/>
  <c r="G54" i="17"/>
  <c r="G49" i="17"/>
  <c r="H45" i="17"/>
  <c r="H49" i="17"/>
  <c r="H35" i="17"/>
  <c r="H40" i="17"/>
  <c r="H12" i="17"/>
  <c r="H19" i="17"/>
  <c r="H21" i="17"/>
  <c r="H23" i="17"/>
  <c r="H25" i="17"/>
  <c r="H72" i="17"/>
  <c r="H63" i="17"/>
  <c r="H47" i="17"/>
  <c r="H55" i="17"/>
  <c r="H38" i="17"/>
  <c r="H13" i="17"/>
  <c r="H20" i="17"/>
  <c r="H24" i="17"/>
  <c r="H62" i="17"/>
  <c r="H50" i="17"/>
  <c r="H70" i="17"/>
  <c r="H61" i="17"/>
  <c r="H57" i="17"/>
  <c r="H56" i="17"/>
  <c r="H44" i="17"/>
  <c r="H48" i="17"/>
  <c r="H52" i="17"/>
  <c r="H43" i="17"/>
  <c r="H34" i="17"/>
  <c r="H39" i="17"/>
  <c r="H32" i="17"/>
  <c r="H11" i="17"/>
  <c r="H51" i="17"/>
  <c r="H33" i="17"/>
  <c r="H22" i="17"/>
  <c r="H26" i="17"/>
  <c r="H71" i="17"/>
  <c r="H46" i="17"/>
  <c r="H54" i="17"/>
  <c r="H37" i="17"/>
  <c r="I71" i="17"/>
  <c r="I62" i="17"/>
  <c r="I46" i="17"/>
  <c r="I50" i="17"/>
  <c r="I54" i="17"/>
  <c r="I37" i="17"/>
  <c r="I44" i="17"/>
  <c r="I52" i="17"/>
  <c r="I34" i="17"/>
  <c r="I72" i="17"/>
  <c r="I47" i="17"/>
  <c r="I55" i="17"/>
  <c r="I38" i="17"/>
  <c r="I13" i="17"/>
  <c r="I20" i="17"/>
  <c r="I24" i="17"/>
  <c r="I70" i="17"/>
  <c r="I61" i="17"/>
  <c r="I64" i="17" s="1"/>
  <c r="I57" i="17"/>
  <c r="I56" i="17"/>
  <c r="I45" i="17"/>
  <c r="I49" i="17"/>
  <c r="I43" i="17"/>
  <c r="I35" i="17"/>
  <c r="I40" i="17"/>
  <c r="I32" i="17"/>
  <c r="I12" i="17"/>
  <c r="I19" i="17"/>
  <c r="I21" i="17"/>
  <c r="I23" i="17"/>
  <c r="I25" i="17"/>
  <c r="I11" i="17"/>
  <c r="I48" i="17"/>
  <c r="I39" i="17"/>
  <c r="I63" i="17"/>
  <c r="I51" i="17"/>
  <c r="I33" i="17"/>
  <c r="I22" i="17"/>
  <c r="I26" i="17"/>
  <c r="G84" i="17"/>
  <c r="H70" i="15"/>
  <c r="H45" i="15"/>
  <c r="H49" i="15"/>
  <c r="H34" i="15"/>
  <c r="H39" i="15"/>
  <c r="H12" i="15"/>
  <c r="H19" i="15"/>
  <c r="H21" i="15"/>
  <c r="H23" i="15"/>
  <c r="H25" i="15"/>
  <c r="H72" i="15"/>
  <c r="H61" i="15"/>
  <c r="H44" i="15"/>
  <c r="H48" i="15"/>
  <c r="H52" i="15"/>
  <c r="H43" i="15"/>
  <c r="H33" i="15"/>
  <c r="H38" i="15"/>
  <c r="H11" i="15"/>
  <c r="H71" i="15"/>
  <c r="H63" i="15"/>
  <c r="H56" i="15"/>
  <c r="H47" i="15"/>
  <c r="H51" i="15"/>
  <c r="H55" i="15"/>
  <c r="H37" i="15"/>
  <c r="H32" i="15"/>
  <c r="H13" i="15"/>
  <c r="H20" i="15"/>
  <c r="H22" i="15"/>
  <c r="H24" i="15"/>
  <c r="H26" i="15"/>
  <c r="H62" i="15"/>
  <c r="H57" i="15"/>
  <c r="H46" i="15"/>
  <c r="H50" i="15"/>
  <c r="H54" i="15"/>
  <c r="H35" i="15"/>
  <c r="H40" i="15"/>
  <c r="G144" i="1"/>
  <c r="G72" i="15"/>
  <c r="G57" i="15"/>
  <c r="L57" i="15" s="1"/>
  <c r="G44" i="15"/>
  <c r="G48" i="15"/>
  <c r="G52" i="15"/>
  <c r="G33" i="15"/>
  <c r="G38" i="15"/>
  <c r="G21" i="15"/>
  <c r="L21" i="15" s="1"/>
  <c r="G25" i="15"/>
  <c r="G71" i="15"/>
  <c r="L71" i="15" s="1"/>
  <c r="G70" i="15"/>
  <c r="G63" i="15"/>
  <c r="G47" i="15"/>
  <c r="G51" i="15"/>
  <c r="G55" i="15"/>
  <c r="G37" i="15"/>
  <c r="G22" i="15"/>
  <c r="G26" i="15"/>
  <c r="G13" i="15"/>
  <c r="G24" i="15"/>
  <c r="G62" i="15"/>
  <c r="G61" i="15"/>
  <c r="G46" i="15"/>
  <c r="G50" i="15"/>
  <c r="G54" i="15"/>
  <c r="G43" i="15"/>
  <c r="G35" i="15"/>
  <c r="G40" i="15"/>
  <c r="G12" i="15"/>
  <c r="G19" i="15"/>
  <c r="G23" i="15"/>
  <c r="G11" i="15"/>
  <c r="G56" i="15"/>
  <c r="G45" i="15"/>
  <c r="G49" i="15"/>
  <c r="L49" i="15" s="1"/>
  <c r="G34" i="15"/>
  <c r="L34" i="15" s="1"/>
  <c r="G39" i="15"/>
  <c r="G32" i="15"/>
  <c r="G20" i="15"/>
  <c r="I62" i="15"/>
  <c r="I61" i="15"/>
  <c r="I46" i="15"/>
  <c r="I50" i="15"/>
  <c r="I54" i="15"/>
  <c r="I43" i="15"/>
  <c r="I35" i="15"/>
  <c r="I40" i="15"/>
  <c r="I11" i="15"/>
  <c r="I56" i="15"/>
  <c r="I45" i="15"/>
  <c r="I49" i="15"/>
  <c r="I34" i="15"/>
  <c r="I39" i="15"/>
  <c r="I32" i="15"/>
  <c r="I12" i="15"/>
  <c r="I19" i="15"/>
  <c r="I21" i="15"/>
  <c r="I23" i="15"/>
  <c r="I25" i="15"/>
  <c r="I13" i="15"/>
  <c r="I20" i="15"/>
  <c r="I24" i="15"/>
  <c r="I72" i="15"/>
  <c r="I57" i="15"/>
  <c r="I44" i="15"/>
  <c r="I48" i="15"/>
  <c r="I52" i="15"/>
  <c r="I33" i="15"/>
  <c r="I38" i="15"/>
  <c r="I71" i="15"/>
  <c r="I70" i="15"/>
  <c r="I73" i="15" s="1"/>
  <c r="I63" i="15"/>
  <c r="I47" i="15"/>
  <c r="I51" i="15"/>
  <c r="I55" i="15"/>
  <c r="I37" i="15"/>
  <c r="I22" i="15"/>
  <c r="I26" i="15"/>
  <c r="H62" i="14"/>
  <c r="H44" i="14"/>
  <c r="H48" i="14"/>
  <c r="H52" i="14"/>
  <c r="H33" i="14"/>
  <c r="H38" i="14"/>
  <c r="H72" i="14"/>
  <c r="H61" i="14"/>
  <c r="H57" i="14"/>
  <c r="H47" i="14"/>
  <c r="H51" i="14"/>
  <c r="H55" i="14"/>
  <c r="H43" i="14"/>
  <c r="H37" i="14"/>
  <c r="H13" i="14"/>
  <c r="H20" i="14"/>
  <c r="H22" i="14"/>
  <c r="H24" i="14"/>
  <c r="H26" i="14"/>
  <c r="H11" i="14"/>
  <c r="H71" i="14"/>
  <c r="H46" i="14"/>
  <c r="H50" i="14"/>
  <c r="H54" i="14"/>
  <c r="H35" i="14"/>
  <c r="H40" i="14"/>
  <c r="H70" i="14"/>
  <c r="H73" i="14" s="1"/>
  <c r="H63" i="14"/>
  <c r="H58" i="14"/>
  <c r="H56" i="14"/>
  <c r="H45" i="14"/>
  <c r="H49" i="14"/>
  <c r="H34" i="14"/>
  <c r="H39" i="14"/>
  <c r="H32" i="14"/>
  <c r="H12" i="14"/>
  <c r="H19" i="14"/>
  <c r="H21" i="14"/>
  <c r="H23" i="14"/>
  <c r="H25" i="14"/>
  <c r="D92" i="14"/>
  <c r="I84" i="14"/>
  <c r="I92" i="14" s="1"/>
  <c r="G143" i="1"/>
  <c r="G55" i="14"/>
  <c r="G24" i="14"/>
  <c r="G46" i="14"/>
  <c r="G40" i="14"/>
  <c r="G25" i="14"/>
  <c r="G22" i="14"/>
  <c r="L22" i="14" s="1"/>
  <c r="G57" i="14"/>
  <c r="G43" i="14"/>
  <c r="G19" i="14"/>
  <c r="I72" i="13"/>
  <c r="I63" i="13"/>
  <c r="I45" i="13"/>
  <c r="I47" i="13"/>
  <c r="I49" i="13"/>
  <c r="I51" i="13"/>
  <c r="I55" i="13"/>
  <c r="I34" i="13"/>
  <c r="I37" i="13"/>
  <c r="I39" i="13"/>
  <c r="I12" i="13"/>
  <c r="I19" i="13"/>
  <c r="I21" i="13"/>
  <c r="I23" i="13"/>
  <c r="I25" i="13"/>
  <c r="I32" i="13"/>
  <c r="I11" i="13"/>
  <c r="I71" i="13"/>
  <c r="I62" i="13"/>
  <c r="I44" i="13"/>
  <c r="I46" i="13"/>
  <c r="I48" i="13"/>
  <c r="I50" i="13"/>
  <c r="I52" i="13"/>
  <c r="I54" i="13"/>
  <c r="I33" i="13"/>
  <c r="I35" i="13"/>
  <c r="I38" i="13"/>
  <c r="I40" i="13"/>
  <c r="I13" i="13"/>
  <c r="I20" i="13"/>
  <c r="I22" i="13"/>
  <c r="I24" i="13"/>
  <c r="I26" i="13"/>
  <c r="I70" i="13"/>
  <c r="I61" i="13"/>
  <c r="I57" i="13"/>
  <c r="I56" i="13"/>
  <c r="I43" i="13"/>
  <c r="H32" i="13"/>
  <c r="H11" i="13"/>
  <c r="H71" i="13"/>
  <c r="H62" i="13"/>
  <c r="H44" i="13"/>
  <c r="H46" i="13"/>
  <c r="H48" i="13"/>
  <c r="H50" i="13"/>
  <c r="H52" i="13"/>
  <c r="H54" i="13"/>
  <c r="H33" i="13"/>
  <c r="H35" i="13"/>
  <c r="H38" i="13"/>
  <c r="H40" i="13"/>
  <c r="H13" i="13"/>
  <c r="H20" i="13"/>
  <c r="H22" i="13"/>
  <c r="H24" i="13"/>
  <c r="H26" i="13"/>
  <c r="H70" i="13"/>
  <c r="H61" i="13"/>
  <c r="H57" i="13"/>
  <c r="H56" i="13"/>
  <c r="H43" i="13"/>
  <c r="H72" i="13"/>
  <c r="H63" i="13"/>
  <c r="H45" i="13"/>
  <c r="H47" i="13"/>
  <c r="H49" i="13"/>
  <c r="H51" i="13"/>
  <c r="H55" i="13"/>
  <c r="H34" i="13"/>
  <c r="H37" i="13"/>
  <c r="H39" i="13"/>
  <c r="H12" i="13"/>
  <c r="H19" i="13"/>
  <c r="H21" i="13"/>
  <c r="H23" i="13"/>
  <c r="H25" i="13"/>
  <c r="D119" i="1"/>
  <c r="J119" i="1"/>
  <c r="N119" i="1" s="1"/>
  <c r="G35" i="13"/>
  <c r="D125" i="1"/>
  <c r="C128" i="1"/>
  <c r="F158" i="1" s="1"/>
  <c r="F159" i="1" s="1"/>
  <c r="L125" i="1"/>
  <c r="L128" i="1" s="1"/>
  <c r="F128" i="1"/>
  <c r="K125" i="1"/>
  <c r="K128" i="1" s="1"/>
  <c r="E128" i="1"/>
  <c r="G128" i="1"/>
  <c r="F68" i="10"/>
  <c r="H42" i="8"/>
  <c r="E42" i="8"/>
  <c r="F72" i="10"/>
  <c r="F43" i="8"/>
  <c r="F71" i="10" s="1"/>
  <c r="F42" i="8"/>
  <c r="G42" i="8"/>
  <c r="A2" i="23"/>
  <c r="E94" i="2"/>
  <c r="B64" i="19"/>
  <c r="B96" i="19" s="1"/>
  <c r="D64" i="14"/>
  <c r="D96" i="14" s="1"/>
  <c r="I64" i="19"/>
  <c r="D64" i="18"/>
  <c r="D96" i="18" s="1"/>
  <c r="I84" i="23"/>
  <c r="I92" i="23" s="1"/>
  <c r="D64" i="17"/>
  <c r="D96" i="17" s="1"/>
  <c r="I27" i="20"/>
  <c r="G84" i="14"/>
  <c r="D58" i="14"/>
  <c r="D95" i="14" s="1"/>
  <c r="D97" i="14" s="1"/>
  <c r="C58" i="13"/>
  <c r="H58" i="13" s="1"/>
  <c r="B58" i="14"/>
  <c r="B95" i="14" s="1"/>
  <c r="B97" i="14" s="1"/>
  <c r="H84" i="14"/>
  <c r="H92" i="14" s="1"/>
  <c r="C58" i="15"/>
  <c r="C95" i="15" s="1"/>
  <c r="C97" i="15" s="1"/>
  <c r="E58" i="19"/>
  <c r="E95" i="19" s="1"/>
  <c r="E97" i="19" s="1"/>
  <c r="H84" i="20"/>
  <c r="H92" i="20" s="1"/>
  <c r="D58" i="13"/>
  <c r="I58" i="13" s="1"/>
  <c r="D58" i="17"/>
  <c r="D95" i="17" s="1"/>
  <c r="D97" i="17" s="1"/>
  <c r="I84" i="17"/>
  <c r="I92" i="17" s="1"/>
  <c r="I84" i="18"/>
  <c r="I92" i="18" s="1"/>
  <c r="I84" i="19"/>
  <c r="I92" i="19" s="1"/>
  <c r="H84" i="13"/>
  <c r="H92" i="13" s="1"/>
  <c r="E58" i="16"/>
  <c r="E95" i="16" s="1"/>
  <c r="E97" i="16" s="1"/>
  <c r="C58" i="17"/>
  <c r="C95" i="17" s="1"/>
  <c r="C97" i="17" s="1"/>
  <c r="G84" i="22"/>
  <c r="L84" i="22" s="1"/>
  <c r="D58" i="15"/>
  <c r="D95" i="15" s="1"/>
  <c r="D97" i="15" s="1"/>
  <c r="D58" i="22"/>
  <c r="D95" i="22" s="1"/>
  <c r="D97" i="22" s="1"/>
  <c r="I27" i="21"/>
  <c r="E58" i="18"/>
  <c r="E95" i="18" s="1"/>
  <c r="E97" i="18" s="1"/>
  <c r="E58" i="23"/>
  <c r="E95" i="23" s="1"/>
  <c r="E97" i="23" s="1"/>
  <c r="B58" i="13"/>
  <c r="B99" i="13" s="1"/>
  <c r="B64" i="18"/>
  <c r="B96" i="18" s="1"/>
  <c r="H84" i="18"/>
  <c r="H92" i="18" s="1"/>
  <c r="B99" i="17"/>
  <c r="H64" i="23"/>
  <c r="D64" i="13"/>
  <c r="D96" i="13" s="1"/>
  <c r="H73" i="22"/>
  <c r="H27" i="19"/>
  <c r="H64" i="21"/>
  <c r="H27" i="21"/>
  <c r="I84" i="13"/>
  <c r="I92" i="13" s="1"/>
  <c r="I84" i="15"/>
  <c r="I92" i="15" s="1"/>
  <c r="I64" i="16"/>
  <c r="D58" i="19"/>
  <c r="D95" i="19" s="1"/>
  <c r="D97" i="19" s="1"/>
  <c r="I73" i="19"/>
  <c r="D64" i="20"/>
  <c r="D96" i="20" s="1"/>
  <c r="G84" i="15"/>
  <c r="L84" i="15" s="1"/>
  <c r="G84" i="16"/>
  <c r="E58" i="17"/>
  <c r="E95" i="17" s="1"/>
  <c r="E97" i="17" s="1"/>
  <c r="B58" i="18"/>
  <c r="B95" i="18" s="1"/>
  <c r="B97" i="18" s="1"/>
  <c r="C58" i="18"/>
  <c r="C95" i="18" s="1"/>
  <c r="C97" i="18" s="1"/>
  <c r="G84" i="18"/>
  <c r="C58" i="20"/>
  <c r="C95" i="20" s="1"/>
  <c r="C97" i="20" s="1"/>
  <c r="H84" i="21"/>
  <c r="H92" i="21" s="1"/>
  <c r="E58" i="22"/>
  <c r="E95" i="22" s="1"/>
  <c r="E97" i="22" s="1"/>
  <c r="C58" i="22"/>
  <c r="H58" i="22" s="1"/>
  <c r="H84" i="23"/>
  <c r="H92" i="23" s="1"/>
  <c r="I84" i="20"/>
  <c r="I92" i="20" s="1"/>
  <c r="E58" i="13"/>
  <c r="E95" i="13" s="1"/>
  <c r="E97" i="13" s="1"/>
  <c r="E58" i="15"/>
  <c r="E95" i="15" s="1"/>
  <c r="E97" i="15" s="1"/>
  <c r="H84" i="16"/>
  <c r="H92" i="16" s="1"/>
  <c r="H84" i="17"/>
  <c r="H92" i="17" s="1"/>
  <c r="G84" i="21"/>
  <c r="I84" i="21"/>
  <c r="I92" i="21" s="1"/>
  <c r="I84" i="22"/>
  <c r="I92" i="22" s="1"/>
  <c r="D58" i="23"/>
  <c r="D95" i="23" s="1"/>
  <c r="D97" i="23" s="1"/>
  <c r="B58" i="1"/>
  <c r="H73" i="23"/>
  <c r="H41" i="23"/>
  <c r="B58" i="22"/>
  <c r="B95" i="22" s="1"/>
  <c r="B97" i="22" s="1"/>
  <c r="D58" i="21"/>
  <c r="D95" i="21" s="1"/>
  <c r="D97" i="21" s="1"/>
  <c r="B58" i="21"/>
  <c r="B95" i="21" s="1"/>
  <c r="B97" i="21" s="1"/>
  <c r="G27" i="21"/>
  <c r="C64" i="21"/>
  <c r="C96" i="21" s="1"/>
  <c r="D121" i="1"/>
  <c r="I73" i="21"/>
  <c r="B58" i="20"/>
  <c r="B95" i="20" s="1"/>
  <c r="B97" i="20" s="1"/>
  <c r="B58" i="19"/>
  <c r="B95" i="19" s="1"/>
  <c r="B97" i="19" s="1"/>
  <c r="D64" i="19"/>
  <c r="D96" i="19" s="1"/>
  <c r="H73" i="16"/>
  <c r="D64" i="16"/>
  <c r="D96" i="16" s="1"/>
  <c r="I84" i="16"/>
  <c r="I92" i="16" s="1"/>
  <c r="B58" i="16"/>
  <c r="B95" i="16" s="1"/>
  <c r="B97" i="16" s="1"/>
  <c r="C58" i="16"/>
  <c r="H58" i="16" s="1"/>
  <c r="E64" i="1"/>
  <c r="D58" i="16"/>
  <c r="D95" i="16" s="1"/>
  <c r="D97" i="16" s="1"/>
  <c r="G64" i="1"/>
  <c r="F64" i="1"/>
  <c r="B58" i="15"/>
  <c r="B95" i="15" s="1"/>
  <c r="B97" i="15" s="1"/>
  <c r="C77" i="14"/>
  <c r="C99" i="14" s="1"/>
  <c r="E64" i="14"/>
  <c r="E96" i="14" s="1"/>
  <c r="E88" i="1"/>
  <c r="E89" i="1" s="1"/>
  <c r="D126" i="1"/>
  <c r="F88" i="1"/>
  <c r="F89" i="1" s="1"/>
  <c r="D26" i="7"/>
  <c r="A2" i="22"/>
  <c r="A1" i="7"/>
  <c r="A2" i="18"/>
  <c r="F27" i="1"/>
  <c r="A2" i="13"/>
  <c r="A1" i="8"/>
  <c r="E100" i="2"/>
  <c r="C76" i="2"/>
  <c r="R35" i="2" s="1"/>
  <c r="A2" i="19"/>
  <c r="A2" i="20"/>
  <c r="A2" i="16"/>
  <c r="A2" i="14"/>
  <c r="A2" i="4"/>
  <c r="C171" i="2"/>
  <c r="A2" i="17"/>
  <c r="D94" i="2"/>
  <c r="B40" i="4"/>
  <c r="A2" i="21"/>
  <c r="A2" i="15"/>
  <c r="C91" i="2"/>
  <c r="G27" i="1"/>
  <c r="G56" i="1"/>
  <c r="E27" i="1"/>
  <c r="C27" i="1"/>
  <c r="L122" i="1"/>
  <c r="H58" i="1"/>
  <c r="G122" i="1"/>
  <c r="E41" i="1"/>
  <c r="G41" i="1"/>
  <c r="G88" i="1"/>
  <c r="G89" i="1" s="1"/>
  <c r="F56" i="1"/>
  <c r="F41" i="1"/>
  <c r="E30" i="3"/>
  <c r="F98" i="2"/>
  <c r="F32" i="10" s="1"/>
  <c r="E13" i="3"/>
  <c r="E52" i="3"/>
  <c r="A3" i="7"/>
  <c r="A35" i="7" s="1"/>
  <c r="A3" i="8"/>
  <c r="C100" i="2"/>
  <c r="R52" i="2" s="1"/>
  <c r="J125" i="1"/>
  <c r="D120" i="1"/>
  <c r="E122" i="1"/>
  <c r="C56" i="1"/>
  <c r="K122" i="1"/>
  <c r="E56" i="1"/>
  <c r="F122" i="1"/>
  <c r="C41" i="1"/>
  <c r="C88" i="1"/>
  <c r="C89" i="1" s="1"/>
  <c r="C122" i="1"/>
  <c r="E158" i="1" s="1"/>
  <c r="C50" i="4"/>
  <c r="C53" i="4" s="1"/>
  <c r="C54" i="4" s="1"/>
  <c r="F52" i="10" s="1"/>
  <c r="F88" i="10" l="1"/>
  <c r="E157" i="1"/>
  <c r="I20" i="7"/>
  <c r="F85" i="10" s="1"/>
  <c r="F56" i="10"/>
  <c r="H90" i="1"/>
  <c r="H92" i="1" s="1"/>
  <c r="H116" i="1" s="1"/>
  <c r="B90" i="1"/>
  <c r="B92" i="1" s="1"/>
  <c r="B116" i="1" s="1"/>
  <c r="F38" i="10"/>
  <c r="C136" i="1"/>
  <c r="B126" i="2" s="1"/>
  <c r="G51" i="18"/>
  <c r="L34" i="22"/>
  <c r="L51" i="22"/>
  <c r="L46" i="15"/>
  <c r="L63" i="22"/>
  <c r="G25" i="21"/>
  <c r="G24" i="21"/>
  <c r="G37" i="21"/>
  <c r="L37" i="21" s="1"/>
  <c r="G57" i="21"/>
  <c r="L57" i="21" s="1"/>
  <c r="G70" i="21"/>
  <c r="L70" i="21" s="1"/>
  <c r="G21" i="21"/>
  <c r="G13" i="21"/>
  <c r="G52" i="21"/>
  <c r="G54" i="21"/>
  <c r="G61" i="21"/>
  <c r="G22" i="21"/>
  <c r="L22" i="21" s="1"/>
  <c r="G39" i="21"/>
  <c r="L39" i="21" s="1"/>
  <c r="G49" i="21"/>
  <c r="L49" i="21" s="1"/>
  <c r="G50" i="21"/>
  <c r="G62" i="21"/>
  <c r="G39" i="16"/>
  <c r="G44" i="21"/>
  <c r="G23" i="21"/>
  <c r="G38" i="21"/>
  <c r="L38" i="21" s="1"/>
  <c r="G55" i="21"/>
  <c r="L55" i="21" s="1"/>
  <c r="G150" i="1"/>
  <c r="G19" i="16"/>
  <c r="L57" i="18"/>
  <c r="L72" i="15"/>
  <c r="L33" i="20"/>
  <c r="G63" i="21"/>
  <c r="G32" i="21"/>
  <c r="G41" i="21" s="1"/>
  <c r="L41" i="21" s="1"/>
  <c r="G19" i="21"/>
  <c r="L19" i="21" s="1"/>
  <c r="G33" i="21"/>
  <c r="L33" i="21" s="1"/>
  <c r="L35" i="19"/>
  <c r="D95" i="20"/>
  <c r="D97" i="20" s="1"/>
  <c r="G13" i="23"/>
  <c r="G44" i="18"/>
  <c r="L47" i="15"/>
  <c r="L52" i="15"/>
  <c r="L55" i="17"/>
  <c r="G21" i="18"/>
  <c r="L21" i="18" s="1"/>
  <c r="G45" i="18"/>
  <c r="L45" i="18" s="1"/>
  <c r="G38" i="18"/>
  <c r="G46" i="18"/>
  <c r="L46" i="18" s="1"/>
  <c r="L13" i="15"/>
  <c r="L70" i="15"/>
  <c r="G24" i="18"/>
  <c r="L24" i="18" s="1"/>
  <c r="L56" i="19"/>
  <c r="L50" i="20"/>
  <c r="L63" i="20"/>
  <c r="L72" i="20"/>
  <c r="G47" i="18"/>
  <c r="L47" i="18" s="1"/>
  <c r="L26" i="20"/>
  <c r="L54" i="20"/>
  <c r="L61" i="22"/>
  <c r="G56" i="18"/>
  <c r="L56" i="18" s="1"/>
  <c r="G12" i="18"/>
  <c r="L12" i="18" s="1"/>
  <c r="L50" i="15"/>
  <c r="L37" i="15"/>
  <c r="L44" i="20"/>
  <c r="L63" i="21"/>
  <c r="L84" i="16"/>
  <c r="L11" i="15"/>
  <c r="L63" i="15"/>
  <c r="L84" i="17"/>
  <c r="L57" i="17"/>
  <c r="L71" i="20"/>
  <c r="G39" i="20"/>
  <c r="G61" i="20"/>
  <c r="L61" i="20" s="1"/>
  <c r="G48" i="20"/>
  <c r="G51" i="20"/>
  <c r="L51" i="20" s="1"/>
  <c r="G55" i="20"/>
  <c r="L55" i="20" s="1"/>
  <c r="G24" i="19"/>
  <c r="L24" i="19" s="1"/>
  <c r="G48" i="19"/>
  <c r="L48" i="19" s="1"/>
  <c r="L38" i="22"/>
  <c r="L34" i="21"/>
  <c r="L38" i="18"/>
  <c r="G44" i="17"/>
  <c r="G36" i="17"/>
  <c r="L36" i="17" s="1"/>
  <c r="G15" i="17"/>
  <c r="L15" i="17" s="1"/>
  <c r="G14" i="17"/>
  <c r="L14" i="17" s="1"/>
  <c r="G18" i="17"/>
  <c r="G17" i="17"/>
  <c r="L17" i="17" s="1"/>
  <c r="G16" i="17"/>
  <c r="G36" i="22"/>
  <c r="L36" i="22" s="1"/>
  <c r="G15" i="22"/>
  <c r="L15" i="22" s="1"/>
  <c r="G14" i="22"/>
  <c r="L14" i="22" s="1"/>
  <c r="G18" i="22"/>
  <c r="L18" i="22" s="1"/>
  <c r="G16" i="22"/>
  <c r="L16" i="22" s="1"/>
  <c r="G17" i="22"/>
  <c r="L17" i="22" s="1"/>
  <c r="G36" i="21"/>
  <c r="L36" i="21" s="1"/>
  <c r="G15" i="21"/>
  <c r="L15" i="21" s="1"/>
  <c r="G14" i="21"/>
  <c r="L14" i="21" s="1"/>
  <c r="G18" i="21"/>
  <c r="G16" i="21"/>
  <c r="L16" i="21" s="1"/>
  <c r="G17" i="21"/>
  <c r="L17" i="21" s="1"/>
  <c r="L18" i="21"/>
  <c r="L18" i="17"/>
  <c r="I36" i="14"/>
  <c r="I15" i="14"/>
  <c r="I17" i="14"/>
  <c r="I16" i="14"/>
  <c r="I14" i="14"/>
  <c r="I18" i="14"/>
  <c r="L70" i="17"/>
  <c r="G63" i="19"/>
  <c r="L63" i="19" s="1"/>
  <c r="G36" i="19"/>
  <c r="L36" i="19" s="1"/>
  <c r="G15" i="19"/>
  <c r="L15" i="19" s="1"/>
  <c r="G14" i="19"/>
  <c r="L14" i="19" s="1"/>
  <c r="G18" i="19"/>
  <c r="G16" i="19"/>
  <c r="L16" i="19" s="1"/>
  <c r="G17" i="19"/>
  <c r="L17" i="19" s="1"/>
  <c r="G36" i="20"/>
  <c r="L36" i="20" s="1"/>
  <c r="G15" i="20"/>
  <c r="L15" i="20" s="1"/>
  <c r="G14" i="20"/>
  <c r="L14" i="20" s="1"/>
  <c r="G18" i="20"/>
  <c r="L18" i="20" s="1"/>
  <c r="G16" i="20"/>
  <c r="L16" i="20" s="1"/>
  <c r="G17" i="20"/>
  <c r="L17" i="20" s="1"/>
  <c r="G72" i="14"/>
  <c r="L72" i="14" s="1"/>
  <c r="G36" i="14"/>
  <c r="L36" i="14" s="1"/>
  <c r="G15" i="14"/>
  <c r="L15" i="14" s="1"/>
  <c r="G14" i="14"/>
  <c r="L14" i="14" s="1"/>
  <c r="G18" i="14"/>
  <c r="L18" i="14" s="1"/>
  <c r="G17" i="14"/>
  <c r="L17" i="14" s="1"/>
  <c r="G16" i="14"/>
  <c r="L16" i="14" s="1"/>
  <c r="L32" i="15"/>
  <c r="L19" i="15"/>
  <c r="L32" i="17"/>
  <c r="G11" i="20"/>
  <c r="G20" i="20"/>
  <c r="L20" i="20" s="1"/>
  <c r="G19" i="20"/>
  <c r="G37" i="20"/>
  <c r="L37" i="20" s="1"/>
  <c r="G34" i="20"/>
  <c r="G62" i="20"/>
  <c r="L62" i="20" s="1"/>
  <c r="G45" i="20"/>
  <c r="L45" i="20" s="1"/>
  <c r="G70" i="20"/>
  <c r="G11" i="19"/>
  <c r="L11" i="19" s="1"/>
  <c r="G39" i="19"/>
  <c r="G62" i="19"/>
  <c r="L62" i="19" s="1"/>
  <c r="B99" i="23"/>
  <c r="B96" i="23"/>
  <c r="G70" i="23"/>
  <c r="G73" i="23" s="1"/>
  <c r="L73" i="23" s="1"/>
  <c r="G36" i="23"/>
  <c r="L36" i="23" s="1"/>
  <c r="G14" i="23"/>
  <c r="L14" i="23" s="1"/>
  <c r="G18" i="23"/>
  <c r="L18" i="23" s="1"/>
  <c r="G17" i="23"/>
  <c r="L17" i="23" s="1"/>
  <c r="G15" i="23"/>
  <c r="L15" i="23" s="1"/>
  <c r="G16" i="23"/>
  <c r="L16" i="23" s="1"/>
  <c r="G36" i="16"/>
  <c r="L36" i="16" s="1"/>
  <c r="G15" i="16"/>
  <c r="L15" i="16" s="1"/>
  <c r="G14" i="16"/>
  <c r="L14" i="16" s="1"/>
  <c r="G18" i="16"/>
  <c r="L18" i="16" s="1"/>
  <c r="G17" i="16"/>
  <c r="L17" i="16" s="1"/>
  <c r="G16" i="16"/>
  <c r="L16" i="16" s="1"/>
  <c r="G50" i="18"/>
  <c r="G36" i="18"/>
  <c r="L36" i="18" s="1"/>
  <c r="G15" i="18"/>
  <c r="L15" i="18" s="1"/>
  <c r="G14" i="18"/>
  <c r="L14" i="18" s="1"/>
  <c r="G18" i="18"/>
  <c r="L18" i="18" s="1"/>
  <c r="G17" i="18"/>
  <c r="L17" i="18" s="1"/>
  <c r="G16" i="18"/>
  <c r="L16" i="18" s="1"/>
  <c r="L18" i="19"/>
  <c r="L49" i="17"/>
  <c r="G36" i="15"/>
  <c r="L36" i="15" s="1"/>
  <c r="G15" i="15"/>
  <c r="L15" i="15" s="1"/>
  <c r="G14" i="15"/>
  <c r="L14" i="15" s="1"/>
  <c r="G18" i="15"/>
  <c r="L18" i="15" s="1"/>
  <c r="G16" i="15"/>
  <c r="L16" i="15" s="1"/>
  <c r="G17" i="15"/>
  <c r="L17" i="15" s="1"/>
  <c r="G26" i="13"/>
  <c r="G36" i="13"/>
  <c r="L36" i="13" s="1"/>
  <c r="G15" i="13"/>
  <c r="L15" i="13" s="1"/>
  <c r="G18" i="13"/>
  <c r="L18" i="13" s="1"/>
  <c r="G17" i="13"/>
  <c r="L17" i="13" s="1"/>
  <c r="G16" i="13"/>
  <c r="L16" i="13" s="1"/>
  <c r="G14" i="13"/>
  <c r="L14" i="13" s="1"/>
  <c r="D95" i="13"/>
  <c r="D97" i="13" s="1"/>
  <c r="L16" i="17"/>
  <c r="L34" i="17"/>
  <c r="L38" i="20"/>
  <c r="L33" i="22"/>
  <c r="L44" i="17"/>
  <c r="L23" i="15"/>
  <c r="L35" i="15"/>
  <c r="L55" i="15"/>
  <c r="L44" i="15"/>
  <c r="L47" i="20"/>
  <c r="L24" i="20"/>
  <c r="L49" i="20"/>
  <c r="L46" i="20"/>
  <c r="L44" i="18"/>
  <c r="L26" i="15"/>
  <c r="L51" i="15"/>
  <c r="L33" i="15"/>
  <c r="L23" i="17"/>
  <c r="L21" i="20"/>
  <c r="L25" i="20"/>
  <c r="L19" i="20"/>
  <c r="L34" i="20"/>
  <c r="L39" i="19"/>
  <c r="L51" i="18"/>
  <c r="L50" i="18"/>
  <c r="C95" i="19"/>
  <c r="C97" i="19" s="1"/>
  <c r="E77" i="16"/>
  <c r="E99" i="16" s="1"/>
  <c r="C95" i="22"/>
  <c r="C97" i="22" s="1"/>
  <c r="E95" i="21"/>
  <c r="E97" i="21" s="1"/>
  <c r="H58" i="23"/>
  <c r="L58" i="23" s="1"/>
  <c r="C95" i="23"/>
  <c r="C97" i="23" s="1"/>
  <c r="E95" i="20"/>
  <c r="E97" i="20" s="1"/>
  <c r="C95" i="16"/>
  <c r="C97" i="16" s="1"/>
  <c r="C95" i="13"/>
  <c r="C97" i="13" s="1"/>
  <c r="C95" i="21"/>
  <c r="C97" i="21" s="1"/>
  <c r="E159" i="1"/>
  <c r="E134" i="1"/>
  <c r="E136" i="1"/>
  <c r="F134" i="1"/>
  <c r="F136" i="1"/>
  <c r="G134" i="1"/>
  <c r="G136" i="1"/>
  <c r="B95" i="13"/>
  <c r="B97" i="13" s="1"/>
  <c r="L22" i="20"/>
  <c r="L27" i="21"/>
  <c r="L12" i="15"/>
  <c r="L22" i="15"/>
  <c r="L23" i="20"/>
  <c r="L21" i="22"/>
  <c r="L22" i="22"/>
  <c r="L19" i="22"/>
  <c r="L13" i="21"/>
  <c r="L23" i="21"/>
  <c r="L26" i="13"/>
  <c r="N125" i="1"/>
  <c r="L54" i="17"/>
  <c r="L32" i="21"/>
  <c r="L84" i="21"/>
  <c r="G13" i="13"/>
  <c r="L13" i="13" s="1"/>
  <c r="L39" i="15"/>
  <c r="L45" i="15"/>
  <c r="L43" i="15"/>
  <c r="L61" i="15"/>
  <c r="L48" i="15"/>
  <c r="G26" i="17"/>
  <c r="L26" i="17" s="1"/>
  <c r="G25" i="17"/>
  <c r="L25" i="17" s="1"/>
  <c r="G46" i="17"/>
  <c r="L46" i="17" s="1"/>
  <c r="G24" i="17"/>
  <c r="L24" i="17" s="1"/>
  <c r="G38" i="17"/>
  <c r="L38" i="17" s="1"/>
  <c r="G51" i="17"/>
  <c r="L51" i="17" s="1"/>
  <c r="G58" i="17"/>
  <c r="G72" i="17"/>
  <c r="L72" i="17" s="1"/>
  <c r="G45" i="17"/>
  <c r="L45" i="17" s="1"/>
  <c r="G19" i="17"/>
  <c r="L19" i="17" s="1"/>
  <c r="G52" i="17"/>
  <c r="L52" i="17" s="1"/>
  <c r="L32" i="22"/>
  <c r="L62" i="22"/>
  <c r="L24" i="22"/>
  <c r="L48" i="22"/>
  <c r="L43" i="22"/>
  <c r="L12" i="22"/>
  <c r="L52" i="22"/>
  <c r="L46" i="22"/>
  <c r="L47" i="22"/>
  <c r="L40" i="21"/>
  <c r="L26" i="21"/>
  <c r="L35" i="21"/>
  <c r="L52" i="21"/>
  <c r="L54" i="21"/>
  <c r="L51" i="21"/>
  <c r="L61" i="21"/>
  <c r="G92" i="19"/>
  <c r="L92" i="19" s="1"/>
  <c r="L84" i="19"/>
  <c r="L39" i="16"/>
  <c r="G63" i="18"/>
  <c r="L63" i="18" s="1"/>
  <c r="G34" i="18"/>
  <c r="L34" i="18" s="1"/>
  <c r="G40" i="18"/>
  <c r="L40" i="18" s="1"/>
  <c r="G20" i="18"/>
  <c r="L20" i="18" s="1"/>
  <c r="G55" i="18"/>
  <c r="L55" i="18" s="1"/>
  <c r="G32" i="18"/>
  <c r="L32" i="18" s="1"/>
  <c r="G62" i="18"/>
  <c r="L62" i="18" s="1"/>
  <c r="G70" i="18"/>
  <c r="L70" i="18" s="1"/>
  <c r="G71" i="18"/>
  <c r="L71" i="18" s="1"/>
  <c r="G61" i="18"/>
  <c r="L61" i="18" s="1"/>
  <c r="G147" i="1"/>
  <c r="L11" i="17"/>
  <c r="L50" i="22"/>
  <c r="L43" i="21"/>
  <c r="L84" i="18"/>
  <c r="G33" i="13"/>
  <c r="L33" i="13" s="1"/>
  <c r="G23" i="13"/>
  <c r="L23" i="13" s="1"/>
  <c r="L43" i="14"/>
  <c r="L56" i="15"/>
  <c r="L54" i="15"/>
  <c r="L62" i="15"/>
  <c r="L38" i="15"/>
  <c r="G62" i="17"/>
  <c r="L62" i="17" s="1"/>
  <c r="G20" i="17"/>
  <c r="L20" i="17" s="1"/>
  <c r="G33" i="17"/>
  <c r="L33" i="17" s="1"/>
  <c r="G47" i="17"/>
  <c r="L47" i="17" s="1"/>
  <c r="G61" i="17"/>
  <c r="L61" i="17" s="1"/>
  <c r="G22" i="17"/>
  <c r="L22" i="17" s="1"/>
  <c r="G21" i="17"/>
  <c r="L21" i="17" s="1"/>
  <c r="G12" i="17"/>
  <c r="L12" i="17" s="1"/>
  <c r="G48" i="17"/>
  <c r="L48" i="17" s="1"/>
  <c r="D88" i="1"/>
  <c r="L13" i="20"/>
  <c r="L43" i="20"/>
  <c r="L57" i="20"/>
  <c r="L25" i="22"/>
  <c r="L40" i="22"/>
  <c r="L35" i="22"/>
  <c r="L20" i="22"/>
  <c r="L45" i="22"/>
  <c r="L37" i="22"/>
  <c r="L44" i="22"/>
  <c r="L72" i="22"/>
  <c r="L57" i="22"/>
  <c r="L13" i="23"/>
  <c r="L21" i="21"/>
  <c r="L24" i="21"/>
  <c r="L12" i="21"/>
  <c r="L48" i="21"/>
  <c r="L50" i="21"/>
  <c r="L47" i="21"/>
  <c r="L62" i="21"/>
  <c r="L84" i="20"/>
  <c r="L19" i="16"/>
  <c r="G25" i="18"/>
  <c r="L25" i="18" s="1"/>
  <c r="G26" i="18"/>
  <c r="L26" i="18" s="1"/>
  <c r="G48" i="18"/>
  <c r="L48" i="18" s="1"/>
  <c r="G13" i="18"/>
  <c r="L13" i="18" s="1"/>
  <c r="G23" i="18"/>
  <c r="L23" i="18" s="1"/>
  <c r="G39" i="18"/>
  <c r="L39" i="18" s="1"/>
  <c r="G37" i="18"/>
  <c r="L37" i="18" s="1"/>
  <c r="G72" i="18"/>
  <c r="L72" i="18" s="1"/>
  <c r="G54" i="18"/>
  <c r="L54" i="18" s="1"/>
  <c r="L11" i="22"/>
  <c r="L25" i="21"/>
  <c r="L71" i="21"/>
  <c r="G64" i="22"/>
  <c r="L64" i="22" s="1"/>
  <c r="L20" i="15"/>
  <c r="L40" i="15"/>
  <c r="L24" i="15"/>
  <c r="L25" i="15"/>
  <c r="G40" i="17"/>
  <c r="L40" i="17" s="1"/>
  <c r="G37" i="17"/>
  <c r="L37" i="17" s="1"/>
  <c r="G71" i="17"/>
  <c r="L71" i="17" s="1"/>
  <c r="G13" i="17"/>
  <c r="L13" i="17" s="1"/>
  <c r="G43" i="17"/>
  <c r="L43" i="17" s="1"/>
  <c r="G56" i="17"/>
  <c r="L56" i="17" s="1"/>
  <c r="G63" i="17"/>
  <c r="L63" i="17" s="1"/>
  <c r="G35" i="17"/>
  <c r="L35" i="17" s="1"/>
  <c r="G50" i="17"/>
  <c r="L50" i="17" s="1"/>
  <c r="G39" i="17"/>
  <c r="L39" i="17" s="1"/>
  <c r="L39" i="20"/>
  <c r="L48" i="20"/>
  <c r="L56" i="22"/>
  <c r="L40" i="19"/>
  <c r="L26" i="22"/>
  <c r="L49" i="22"/>
  <c r="L13" i="22"/>
  <c r="G73" i="22"/>
  <c r="L73" i="22" s="1"/>
  <c r="L70" i="22"/>
  <c r="L23" i="22"/>
  <c r="L39" i="22"/>
  <c r="L54" i="22"/>
  <c r="L55" i="22"/>
  <c r="L71" i="22"/>
  <c r="L46" i="23"/>
  <c r="L44" i="21"/>
  <c r="L20" i="21"/>
  <c r="L11" i="21"/>
  <c r="L45" i="21"/>
  <c r="L46" i="21"/>
  <c r="G73" i="21"/>
  <c r="L73" i="21" s="1"/>
  <c r="L72" i="21"/>
  <c r="L71" i="16"/>
  <c r="L56" i="20"/>
  <c r="G22" i="18"/>
  <c r="L22" i="18" s="1"/>
  <c r="G11" i="18"/>
  <c r="L11" i="18" s="1"/>
  <c r="G43" i="18"/>
  <c r="L43" i="18" s="1"/>
  <c r="G19" i="18"/>
  <c r="L19" i="18" s="1"/>
  <c r="G35" i="18"/>
  <c r="L35" i="18" s="1"/>
  <c r="G52" i="18"/>
  <c r="L52" i="18" s="1"/>
  <c r="G33" i="18"/>
  <c r="L33" i="18" s="1"/>
  <c r="G49" i="18"/>
  <c r="L49" i="18" s="1"/>
  <c r="L84" i="23"/>
  <c r="L57" i="14"/>
  <c r="C77" i="16"/>
  <c r="C99" i="16" s="1"/>
  <c r="C77" i="13"/>
  <c r="C99" i="13" s="1"/>
  <c r="D77" i="18"/>
  <c r="D99" i="18" s="1"/>
  <c r="L35" i="13"/>
  <c r="G12" i="14"/>
  <c r="L12" i="14" s="1"/>
  <c r="G52" i="14"/>
  <c r="L52" i="14" s="1"/>
  <c r="G61" i="14"/>
  <c r="G49" i="14"/>
  <c r="L49" i="14" s="1"/>
  <c r="G21" i="14"/>
  <c r="L21" i="14" s="1"/>
  <c r="G35" i="14"/>
  <c r="L35" i="14" s="1"/>
  <c r="G56" i="14"/>
  <c r="L56" i="14" s="1"/>
  <c r="G20" i="14"/>
  <c r="L20" i="14" s="1"/>
  <c r="G51" i="14"/>
  <c r="L51" i="14" s="1"/>
  <c r="G21" i="19"/>
  <c r="L21" i="19" s="1"/>
  <c r="G26" i="19"/>
  <c r="L26" i="19" s="1"/>
  <c r="G20" i="19"/>
  <c r="L20" i="19" s="1"/>
  <c r="G23" i="19"/>
  <c r="L23" i="19" s="1"/>
  <c r="G70" i="19"/>
  <c r="L70" i="19" s="1"/>
  <c r="G44" i="19"/>
  <c r="L44" i="19" s="1"/>
  <c r="G61" i="19"/>
  <c r="L61" i="19" s="1"/>
  <c r="G49" i="19"/>
  <c r="L49" i="19" s="1"/>
  <c r="G50" i="19"/>
  <c r="L50" i="19" s="1"/>
  <c r="G72" i="19"/>
  <c r="L72" i="19" s="1"/>
  <c r="G11" i="14"/>
  <c r="L11" i="14" s="1"/>
  <c r="G38" i="14"/>
  <c r="L38" i="14" s="1"/>
  <c r="G48" i="14"/>
  <c r="L48" i="14" s="1"/>
  <c r="G62" i="14"/>
  <c r="L62" i="14" s="1"/>
  <c r="G39" i="14"/>
  <c r="L39" i="14" s="1"/>
  <c r="G45" i="14"/>
  <c r="L45" i="14" s="1"/>
  <c r="G54" i="14"/>
  <c r="L54" i="14" s="1"/>
  <c r="G70" i="14"/>
  <c r="L70" i="14" s="1"/>
  <c r="G13" i="14"/>
  <c r="L13" i="14" s="1"/>
  <c r="G47" i="14"/>
  <c r="L47" i="14" s="1"/>
  <c r="I58" i="17"/>
  <c r="G52" i="19"/>
  <c r="L52" i="19" s="1"/>
  <c r="G13" i="19"/>
  <c r="L13" i="19" s="1"/>
  <c r="G19" i="19"/>
  <c r="L19" i="19" s="1"/>
  <c r="G37" i="19"/>
  <c r="L37" i="19" s="1"/>
  <c r="G38" i="19"/>
  <c r="L38" i="19" s="1"/>
  <c r="G55" i="19"/>
  <c r="L55" i="19" s="1"/>
  <c r="G45" i="19"/>
  <c r="L45" i="19" s="1"/>
  <c r="G46" i="19"/>
  <c r="L46" i="19" s="1"/>
  <c r="G148" i="1"/>
  <c r="C92" i="2"/>
  <c r="R44" i="2" s="1"/>
  <c r="R43" i="2"/>
  <c r="C77" i="23"/>
  <c r="C99" i="23" s="1"/>
  <c r="G58" i="14"/>
  <c r="L58" i="14" s="1"/>
  <c r="G23" i="14"/>
  <c r="L23" i="14" s="1"/>
  <c r="G33" i="14"/>
  <c r="L33" i="14" s="1"/>
  <c r="G44" i="14"/>
  <c r="L44" i="14" s="1"/>
  <c r="G26" i="14"/>
  <c r="L26" i="14" s="1"/>
  <c r="G34" i="14"/>
  <c r="L34" i="14" s="1"/>
  <c r="G63" i="14"/>
  <c r="L63" i="14" s="1"/>
  <c r="G32" i="14"/>
  <c r="L32" i="14" s="1"/>
  <c r="G50" i="14"/>
  <c r="G71" i="14"/>
  <c r="L71" i="14" s="1"/>
  <c r="G37" i="14"/>
  <c r="L37" i="14" s="1"/>
  <c r="H73" i="15"/>
  <c r="G22" i="19"/>
  <c r="L22" i="19" s="1"/>
  <c r="G25" i="19"/>
  <c r="L25" i="19" s="1"/>
  <c r="G51" i="19"/>
  <c r="L51" i="19" s="1"/>
  <c r="G32" i="19"/>
  <c r="L32" i="19" s="1"/>
  <c r="G12" i="19"/>
  <c r="L12" i="19" s="1"/>
  <c r="G34" i="19"/>
  <c r="L34" i="19" s="1"/>
  <c r="G33" i="19"/>
  <c r="L33" i="19" s="1"/>
  <c r="G47" i="19"/>
  <c r="L47" i="19" s="1"/>
  <c r="G71" i="19"/>
  <c r="L71" i="19" s="1"/>
  <c r="G57" i="19"/>
  <c r="L57" i="19" s="1"/>
  <c r="C166" i="2"/>
  <c r="A2" i="30"/>
  <c r="G58" i="13"/>
  <c r="L58" i="13" s="1"/>
  <c r="G12" i="13"/>
  <c r="L12" i="13" s="1"/>
  <c r="G56" i="13"/>
  <c r="L56" i="13" s="1"/>
  <c r="G37" i="13"/>
  <c r="L37" i="13" s="1"/>
  <c r="G24" i="13"/>
  <c r="L24" i="13" s="1"/>
  <c r="G52" i="13"/>
  <c r="L52" i="13" s="1"/>
  <c r="G70" i="13"/>
  <c r="L70" i="13" s="1"/>
  <c r="G51" i="13"/>
  <c r="L51" i="13" s="1"/>
  <c r="G62" i="13"/>
  <c r="L62" i="13" s="1"/>
  <c r="G54" i="13"/>
  <c r="L54" i="13" s="1"/>
  <c r="G19" i="13"/>
  <c r="L19" i="13" s="1"/>
  <c r="G45" i="13"/>
  <c r="L45" i="13" s="1"/>
  <c r="G32" i="13"/>
  <c r="L32" i="13" s="1"/>
  <c r="G61" i="13"/>
  <c r="L61" i="13" s="1"/>
  <c r="G43" i="13"/>
  <c r="L43" i="13" s="1"/>
  <c r="G21" i="13"/>
  <c r="L21" i="13" s="1"/>
  <c r="G63" i="13"/>
  <c r="L63" i="13" s="1"/>
  <c r="G55" i="13"/>
  <c r="L55" i="13" s="1"/>
  <c r="G22" i="13"/>
  <c r="L22" i="13" s="1"/>
  <c r="G57" i="13"/>
  <c r="L57" i="13" s="1"/>
  <c r="G145" i="1"/>
  <c r="G46" i="16"/>
  <c r="L46" i="16" s="1"/>
  <c r="G70" i="16"/>
  <c r="L70" i="16" s="1"/>
  <c r="G47" i="16"/>
  <c r="L47" i="16" s="1"/>
  <c r="G48" i="16"/>
  <c r="L48" i="16" s="1"/>
  <c r="G52" i="16"/>
  <c r="L52" i="16" s="1"/>
  <c r="G23" i="16"/>
  <c r="L23" i="16" s="1"/>
  <c r="G13" i="16"/>
  <c r="L13" i="16" s="1"/>
  <c r="G25" i="16"/>
  <c r="L25" i="16" s="1"/>
  <c r="G63" i="16"/>
  <c r="L63" i="16" s="1"/>
  <c r="G56" i="16"/>
  <c r="L56" i="16" s="1"/>
  <c r="G72" i="16"/>
  <c r="L72" i="16" s="1"/>
  <c r="G50" i="16"/>
  <c r="L50" i="16" s="1"/>
  <c r="G45" i="16"/>
  <c r="L45" i="16" s="1"/>
  <c r="G55" i="16"/>
  <c r="L55" i="16" s="1"/>
  <c r="G43" i="16"/>
  <c r="L43" i="16" s="1"/>
  <c r="G38" i="16"/>
  <c r="L38" i="16" s="1"/>
  <c r="G11" i="16"/>
  <c r="L11" i="16" s="1"/>
  <c r="G20" i="16"/>
  <c r="L20" i="16" s="1"/>
  <c r="G26" i="16"/>
  <c r="L26" i="16" s="1"/>
  <c r="G34" i="16"/>
  <c r="L34" i="16" s="1"/>
  <c r="G62" i="16"/>
  <c r="L62" i="16" s="1"/>
  <c r="G54" i="16"/>
  <c r="L54" i="16" s="1"/>
  <c r="G49" i="16"/>
  <c r="L49" i="16" s="1"/>
  <c r="G37" i="16"/>
  <c r="L37" i="16" s="1"/>
  <c r="G35" i="16"/>
  <c r="L35" i="16" s="1"/>
  <c r="G12" i="16"/>
  <c r="L12" i="16" s="1"/>
  <c r="G44" i="16"/>
  <c r="L44" i="16" s="1"/>
  <c r="G24" i="16"/>
  <c r="L24" i="16" s="1"/>
  <c r="G32" i="16"/>
  <c r="L32" i="16" s="1"/>
  <c r="G21" i="16"/>
  <c r="L21" i="16" s="1"/>
  <c r="G50" i="13"/>
  <c r="L50" i="13" s="1"/>
  <c r="G39" i="13"/>
  <c r="L39" i="13" s="1"/>
  <c r="G11" i="13"/>
  <c r="L11" i="13" s="1"/>
  <c r="G48" i="13"/>
  <c r="L48" i="13" s="1"/>
  <c r="G142" i="1"/>
  <c r="L50" i="14"/>
  <c r="G21" i="23"/>
  <c r="L21" i="23" s="1"/>
  <c r="G23" i="23"/>
  <c r="L23" i="23" s="1"/>
  <c r="G92" i="20"/>
  <c r="L92" i="20" s="1"/>
  <c r="G22" i="16"/>
  <c r="L22" i="16" s="1"/>
  <c r="G40" i="16"/>
  <c r="L40" i="16" s="1"/>
  <c r="G61" i="16"/>
  <c r="L61" i="16" s="1"/>
  <c r="G92" i="16"/>
  <c r="L92" i="16" s="1"/>
  <c r="G63" i="23"/>
  <c r="L63" i="23" s="1"/>
  <c r="G62" i="23"/>
  <c r="L62" i="23" s="1"/>
  <c r="G47" i="23"/>
  <c r="L47" i="23" s="1"/>
  <c r="G50" i="23"/>
  <c r="L50" i="23" s="1"/>
  <c r="G40" i="23"/>
  <c r="L40" i="23" s="1"/>
  <c r="G32" i="23"/>
  <c r="L32" i="23" s="1"/>
  <c r="G38" i="23"/>
  <c r="L38" i="23" s="1"/>
  <c r="G20" i="23"/>
  <c r="L20" i="23" s="1"/>
  <c r="G43" i="23"/>
  <c r="L43" i="23" s="1"/>
  <c r="G45" i="23"/>
  <c r="L45" i="23" s="1"/>
  <c r="G22" i="23"/>
  <c r="L22" i="23" s="1"/>
  <c r="G56" i="23"/>
  <c r="L56" i="23" s="1"/>
  <c r="G57" i="23"/>
  <c r="L57" i="23" s="1"/>
  <c r="G51" i="23"/>
  <c r="L51" i="23" s="1"/>
  <c r="G54" i="23"/>
  <c r="L54" i="23" s="1"/>
  <c r="G12" i="23"/>
  <c r="L12" i="23" s="1"/>
  <c r="G61" i="23"/>
  <c r="L61" i="23" s="1"/>
  <c r="G24" i="23"/>
  <c r="L24" i="23" s="1"/>
  <c r="G34" i="23"/>
  <c r="L34" i="23" s="1"/>
  <c r="G25" i="23"/>
  <c r="L25" i="23" s="1"/>
  <c r="G152" i="1"/>
  <c r="G71" i="23"/>
  <c r="L71" i="23" s="1"/>
  <c r="G55" i="23"/>
  <c r="L55" i="23" s="1"/>
  <c r="G48" i="23"/>
  <c r="L48" i="23" s="1"/>
  <c r="G37" i="23"/>
  <c r="L37" i="23" s="1"/>
  <c r="G19" i="23"/>
  <c r="L19" i="23" s="1"/>
  <c r="G33" i="23"/>
  <c r="L33" i="23" s="1"/>
  <c r="G44" i="23"/>
  <c r="L44" i="23" s="1"/>
  <c r="G52" i="23"/>
  <c r="L52" i="23" s="1"/>
  <c r="G11" i="23"/>
  <c r="L11" i="23" s="1"/>
  <c r="H26" i="7"/>
  <c r="G92" i="18"/>
  <c r="L92" i="18" s="1"/>
  <c r="G92" i="15"/>
  <c r="L92" i="15" s="1"/>
  <c r="G92" i="14"/>
  <c r="L92" i="14" s="1"/>
  <c r="L84" i="14"/>
  <c r="G46" i="13"/>
  <c r="L46" i="13" s="1"/>
  <c r="G34" i="13"/>
  <c r="L34" i="13" s="1"/>
  <c r="G25" i="13"/>
  <c r="L25" i="13" s="1"/>
  <c r="G44" i="13"/>
  <c r="L44" i="13" s="1"/>
  <c r="G49" i="13"/>
  <c r="L49" i="13" s="1"/>
  <c r="L19" i="14"/>
  <c r="L25" i="14"/>
  <c r="L40" i="14"/>
  <c r="L46" i="14"/>
  <c r="G26" i="23"/>
  <c r="L26" i="23" s="1"/>
  <c r="G39" i="23"/>
  <c r="L39" i="23" s="1"/>
  <c r="G72" i="23"/>
  <c r="L72" i="23" s="1"/>
  <c r="G33" i="16"/>
  <c r="L33" i="16" s="1"/>
  <c r="G57" i="16"/>
  <c r="L57" i="16" s="1"/>
  <c r="G41" i="22"/>
  <c r="L41" i="22" s="1"/>
  <c r="G92" i="13"/>
  <c r="L92" i="13" s="1"/>
  <c r="L84" i="13"/>
  <c r="G92" i="23"/>
  <c r="L92" i="23" s="1"/>
  <c r="I58" i="18"/>
  <c r="I77" i="18" s="1"/>
  <c r="C113" i="2"/>
  <c r="H76" i="2"/>
  <c r="I76" i="2"/>
  <c r="G92" i="21"/>
  <c r="L92" i="21" s="1"/>
  <c r="G92" i="22"/>
  <c r="L92" i="22" s="1"/>
  <c r="H58" i="15"/>
  <c r="G38" i="13"/>
  <c r="L38" i="13" s="1"/>
  <c r="G72" i="13"/>
  <c r="L72" i="13" s="1"/>
  <c r="G47" i="13"/>
  <c r="L47" i="13" s="1"/>
  <c r="G40" i="13"/>
  <c r="L40" i="13" s="1"/>
  <c r="G20" i="13"/>
  <c r="L20" i="13" s="1"/>
  <c r="G71" i="13"/>
  <c r="L71" i="13" s="1"/>
  <c r="G92" i="17"/>
  <c r="L92" i="17" s="1"/>
  <c r="G64" i="20"/>
  <c r="L64" i="20" s="1"/>
  <c r="G49" i="23"/>
  <c r="L49" i="23" s="1"/>
  <c r="G35" i="23"/>
  <c r="L35" i="23" s="1"/>
  <c r="G51" i="16"/>
  <c r="L51" i="16" s="1"/>
  <c r="L61" i="14"/>
  <c r="L24" i="14"/>
  <c r="L55" i="14"/>
  <c r="G41" i="20"/>
  <c r="L41" i="20" s="1"/>
  <c r="G41" i="18"/>
  <c r="L41" i="18" s="1"/>
  <c r="G73" i="18"/>
  <c r="L73" i="18" s="1"/>
  <c r="G27" i="19"/>
  <c r="L27" i="19" s="1"/>
  <c r="H77" i="19"/>
  <c r="G27" i="22"/>
  <c r="L27" i="22" s="1"/>
  <c r="G64" i="21"/>
  <c r="L64" i="21" s="1"/>
  <c r="G27" i="18"/>
  <c r="L27" i="18" s="1"/>
  <c r="H64" i="13"/>
  <c r="H44" i="2"/>
  <c r="I44" i="2"/>
  <c r="G73" i="13"/>
  <c r="G58" i="20"/>
  <c r="I58" i="21"/>
  <c r="I77" i="21" s="1"/>
  <c r="I58" i="15"/>
  <c r="D77" i="15"/>
  <c r="D99" i="15" s="1"/>
  <c r="C77" i="19"/>
  <c r="C99" i="19" s="1"/>
  <c r="G58" i="15"/>
  <c r="C77" i="20"/>
  <c r="C99" i="20" s="1"/>
  <c r="H58" i="18"/>
  <c r="H77" i="18" s="1"/>
  <c r="I58" i="19"/>
  <c r="I77" i="19" s="1"/>
  <c r="D77" i="14"/>
  <c r="D99" i="14" s="1"/>
  <c r="G64" i="13"/>
  <c r="L64" i="13" s="1"/>
  <c r="I64" i="13"/>
  <c r="H58" i="17"/>
  <c r="I58" i="23"/>
  <c r="I77" i="23" s="1"/>
  <c r="G58" i="22"/>
  <c r="L58" i="22" s="1"/>
  <c r="J128" i="1"/>
  <c r="N128" i="1" s="1"/>
  <c r="I58" i="16"/>
  <c r="I77" i="16" s="1"/>
  <c r="G58" i="16"/>
  <c r="L58" i="16" s="1"/>
  <c r="C77" i="18"/>
  <c r="C99" i="18" s="1"/>
  <c r="G58" i="19"/>
  <c r="L58" i="19" s="1"/>
  <c r="G58" i="21"/>
  <c r="L58" i="21" s="1"/>
  <c r="H58" i="20"/>
  <c r="H77" i="20" s="1"/>
  <c r="G58" i="18"/>
  <c r="D77" i="22"/>
  <c r="D99" i="22" s="1"/>
  <c r="I58" i="22"/>
  <c r="I77" i="22" s="1"/>
  <c r="L41" i="32"/>
  <c r="C41" i="32"/>
  <c r="C122" i="32"/>
  <c r="C56" i="32"/>
  <c r="L43" i="32"/>
  <c r="L56" i="32" s="1"/>
  <c r="C128" i="32"/>
  <c r="L128" i="32" s="1"/>
  <c r="D64" i="1"/>
  <c r="C63" i="32"/>
  <c r="L63" i="32" s="1"/>
  <c r="L27" i="32"/>
  <c r="C88" i="32"/>
  <c r="L86" i="32"/>
  <c r="L88" i="32" s="1"/>
  <c r="C27" i="32"/>
  <c r="H64" i="14"/>
  <c r="I27" i="15"/>
  <c r="G27" i="15"/>
  <c r="I41" i="15"/>
  <c r="K130" i="1"/>
  <c r="I41" i="17"/>
  <c r="H73" i="17"/>
  <c r="I73" i="17"/>
  <c r="I27" i="17"/>
  <c r="H64" i="17"/>
  <c r="H27" i="17"/>
  <c r="H41" i="17"/>
  <c r="G41" i="17"/>
  <c r="H41" i="15"/>
  <c r="I64" i="15"/>
  <c r="G64" i="15"/>
  <c r="G73" i="15"/>
  <c r="L73" i="15" s="1"/>
  <c r="H64" i="15"/>
  <c r="G41" i="15"/>
  <c r="H27" i="15"/>
  <c r="L130" i="1"/>
  <c r="H27" i="14"/>
  <c r="H41" i="14"/>
  <c r="G64" i="14"/>
  <c r="L64" i="14" s="1"/>
  <c r="G41" i="14"/>
  <c r="G73" i="14"/>
  <c r="L73" i="14" s="1"/>
  <c r="I63" i="14"/>
  <c r="I45" i="14"/>
  <c r="I49" i="14"/>
  <c r="I34" i="14"/>
  <c r="I39" i="14"/>
  <c r="I12" i="14"/>
  <c r="I19" i="14"/>
  <c r="I21" i="14"/>
  <c r="I23" i="14"/>
  <c r="I25" i="14"/>
  <c r="I70" i="14"/>
  <c r="I62" i="14"/>
  <c r="I58" i="14"/>
  <c r="I56" i="14"/>
  <c r="I44" i="14"/>
  <c r="I48" i="14"/>
  <c r="I52" i="14"/>
  <c r="I33" i="14"/>
  <c r="I38" i="14"/>
  <c r="I32" i="14"/>
  <c r="I72" i="14"/>
  <c r="I47" i="14"/>
  <c r="I51" i="14"/>
  <c r="I55" i="14"/>
  <c r="I37" i="14"/>
  <c r="I13" i="14"/>
  <c r="I20" i="14"/>
  <c r="I22" i="14"/>
  <c r="I24" i="14"/>
  <c r="I26" i="14"/>
  <c r="I71" i="14"/>
  <c r="I61" i="14"/>
  <c r="I57" i="14"/>
  <c r="I46" i="14"/>
  <c r="I50" i="14"/>
  <c r="I54" i="14"/>
  <c r="I43" i="14"/>
  <c r="I35" i="14"/>
  <c r="I40" i="14"/>
  <c r="I11" i="14"/>
  <c r="I27" i="13"/>
  <c r="F130" i="1"/>
  <c r="E130" i="1"/>
  <c r="G130" i="1"/>
  <c r="H27" i="13"/>
  <c r="I73" i="13"/>
  <c r="H73" i="13"/>
  <c r="H41" i="13"/>
  <c r="I41" i="13"/>
  <c r="C130" i="1"/>
  <c r="D128" i="1"/>
  <c r="H46" i="8"/>
  <c r="I45" i="8" s="1" a="1"/>
  <c r="I45" i="8" s="1"/>
  <c r="G27" i="17"/>
  <c r="G73" i="17"/>
  <c r="H77" i="21"/>
  <c r="B99" i="14"/>
  <c r="E77" i="13"/>
  <c r="E99" i="13" s="1"/>
  <c r="C77" i="15"/>
  <c r="C99" i="15" s="1"/>
  <c r="E77" i="17"/>
  <c r="E99" i="17" s="1"/>
  <c r="E77" i="19"/>
  <c r="E99" i="19" s="1"/>
  <c r="E77" i="23"/>
  <c r="E99" i="23" s="1"/>
  <c r="D77" i="17"/>
  <c r="D99" i="17" s="1"/>
  <c r="E77" i="22"/>
  <c r="E99" i="22" s="1"/>
  <c r="D77" i="13"/>
  <c r="D99" i="13" s="1"/>
  <c r="E77" i="15"/>
  <c r="E99" i="15" s="1"/>
  <c r="C77" i="17"/>
  <c r="C99" i="17" s="1"/>
  <c r="H77" i="22"/>
  <c r="C146" i="1"/>
  <c r="H146" i="1" s="1"/>
  <c r="B99" i="16"/>
  <c r="D77" i="16"/>
  <c r="D99" i="16" s="1"/>
  <c r="E77" i="18"/>
  <c r="E99" i="18" s="1"/>
  <c r="I77" i="20"/>
  <c r="C77" i="22"/>
  <c r="C99" i="22" s="1"/>
  <c r="D77" i="23"/>
  <c r="D99" i="23" s="1"/>
  <c r="H77" i="16"/>
  <c r="B99" i="18"/>
  <c r="D77" i="19"/>
  <c r="D99" i="19" s="1"/>
  <c r="D77" i="20"/>
  <c r="D99" i="20" s="1"/>
  <c r="D27" i="1"/>
  <c r="D41" i="1"/>
  <c r="D56" i="1"/>
  <c r="F40" i="10"/>
  <c r="J122" i="1"/>
  <c r="F39" i="10"/>
  <c r="C152" i="1"/>
  <c r="B99" i="22"/>
  <c r="D77" i="21"/>
  <c r="D99" i="21" s="1"/>
  <c r="C77" i="21"/>
  <c r="C99" i="21" s="1"/>
  <c r="B99" i="21"/>
  <c r="B99" i="20"/>
  <c r="B99" i="19"/>
  <c r="G58" i="1"/>
  <c r="C64" i="1"/>
  <c r="C134" i="1" s="1"/>
  <c r="B99" i="15"/>
  <c r="D143" i="1"/>
  <c r="F58" i="1"/>
  <c r="E77" i="14"/>
  <c r="E99" i="14" s="1"/>
  <c r="C142" i="1"/>
  <c r="D142" i="1"/>
  <c r="F41" i="10"/>
  <c r="E58" i="1"/>
  <c r="B60" i="12"/>
  <c r="B71" i="12" s="1"/>
  <c r="C58" i="1"/>
  <c r="D122" i="1"/>
  <c r="K101" i="1" l="1"/>
  <c r="K103" i="1"/>
  <c r="J101" i="1"/>
  <c r="J103" i="1"/>
  <c r="L101" i="1"/>
  <c r="L103" i="1"/>
  <c r="G157" i="1"/>
  <c r="N101" i="1"/>
  <c r="K25" i="1"/>
  <c r="K100" i="1"/>
  <c r="L25" i="1"/>
  <c r="L100" i="1"/>
  <c r="J25" i="1"/>
  <c r="N25" i="1" s="1"/>
  <c r="J100" i="1"/>
  <c r="N100" i="1" s="1"/>
  <c r="J67" i="1"/>
  <c r="J68" i="1"/>
  <c r="L69" i="1"/>
  <c r="L68" i="1"/>
  <c r="L67" i="1"/>
  <c r="K69" i="1"/>
  <c r="K67" i="1"/>
  <c r="K68" i="1"/>
  <c r="F74" i="10"/>
  <c r="I46" i="8" a="1"/>
  <c r="I46" i="8" s="1"/>
  <c r="F75" i="10" s="1"/>
  <c r="C90" i="1"/>
  <c r="C92" i="1" s="1"/>
  <c r="C93" i="1" s="1"/>
  <c r="B129" i="2"/>
  <c r="B132" i="2" s="1"/>
  <c r="C94" i="2"/>
  <c r="R46" i="2" s="1"/>
  <c r="C95" i="2"/>
  <c r="J130" i="1"/>
  <c r="N130" i="1" s="1"/>
  <c r="E82" i="2"/>
  <c r="E83" i="2" s="1"/>
  <c r="E116" i="2" s="1"/>
  <c r="D10" i="4"/>
  <c r="D30" i="4" s="1"/>
  <c r="D50" i="4" s="1"/>
  <c r="D53" i="4" s="1"/>
  <c r="D54" i="4" s="1"/>
  <c r="F53" i="10" s="1"/>
  <c r="G133" i="1"/>
  <c r="G135" i="1" s="1"/>
  <c r="G90" i="1"/>
  <c r="C133" i="1"/>
  <c r="C135" i="1" s="1"/>
  <c r="F133" i="1"/>
  <c r="F135" i="1" s="1"/>
  <c r="F90" i="1"/>
  <c r="F92" i="1" s="1"/>
  <c r="J114" i="1"/>
  <c r="J110" i="1"/>
  <c r="J69" i="1"/>
  <c r="E133" i="1"/>
  <c r="E135" i="1" s="1"/>
  <c r="E90" i="1"/>
  <c r="E92" i="1" s="1"/>
  <c r="G27" i="14"/>
  <c r="L70" i="23"/>
  <c r="G64" i="17"/>
  <c r="L64" i="17" s="1"/>
  <c r="K36" i="1"/>
  <c r="J36" i="1"/>
  <c r="L36" i="1"/>
  <c r="G64" i="18"/>
  <c r="L64" i="18" s="1"/>
  <c r="G73" i="19"/>
  <c r="L73" i="19" s="1"/>
  <c r="G27" i="13"/>
  <c r="L27" i="13" s="1"/>
  <c r="L11" i="20"/>
  <c r="G27" i="20"/>
  <c r="L27" i="20" s="1"/>
  <c r="L70" i="20"/>
  <c r="G73" i="20"/>
  <c r="L41" i="15"/>
  <c r="D145" i="1"/>
  <c r="H77" i="23"/>
  <c r="I77" i="17"/>
  <c r="D152" i="1"/>
  <c r="L58" i="15"/>
  <c r="H77" i="15"/>
  <c r="L58" i="18"/>
  <c r="H152" i="1"/>
  <c r="K16" i="1"/>
  <c r="K15" i="1"/>
  <c r="K12" i="1"/>
  <c r="K13" i="1"/>
  <c r="K17" i="1"/>
  <c r="K14" i="1"/>
  <c r="J97" i="1"/>
  <c r="J14" i="1"/>
  <c r="J17" i="1"/>
  <c r="J15" i="1"/>
  <c r="J13" i="1"/>
  <c r="J16" i="1"/>
  <c r="J12" i="1"/>
  <c r="L114" i="1"/>
  <c r="L12" i="1"/>
  <c r="L13" i="1"/>
  <c r="L15" i="1"/>
  <c r="L14" i="1"/>
  <c r="L17" i="1"/>
  <c r="L16" i="1"/>
  <c r="D136" i="1"/>
  <c r="D134" i="1"/>
  <c r="C133" i="32"/>
  <c r="C136" i="32"/>
  <c r="L27" i="15"/>
  <c r="L27" i="17"/>
  <c r="H142" i="1"/>
  <c r="G41" i="13"/>
  <c r="L41" i="13" s="1"/>
  <c r="L41" i="17"/>
  <c r="L58" i="20"/>
  <c r="L73" i="17"/>
  <c r="L64" i="15"/>
  <c r="G41" i="19"/>
  <c r="L41" i="19" s="1"/>
  <c r="L58" i="17"/>
  <c r="B45" i="12"/>
  <c r="B56" i="12" s="1"/>
  <c r="G64" i="19"/>
  <c r="G64" i="23"/>
  <c r="L64" i="23" s="1"/>
  <c r="G41" i="23"/>
  <c r="L41" i="23" s="1"/>
  <c r="L41" i="14"/>
  <c r="G27" i="23"/>
  <c r="L27" i="23" s="1"/>
  <c r="G64" i="16"/>
  <c r="L64" i="16" s="1"/>
  <c r="B134" i="2"/>
  <c r="G41" i="16"/>
  <c r="L41" i="16" s="1"/>
  <c r="G27" i="16"/>
  <c r="L27" i="16" s="1"/>
  <c r="L27" i="14"/>
  <c r="L75" i="22"/>
  <c r="L73" i="13"/>
  <c r="G73" i="16"/>
  <c r="L73" i="16" s="1"/>
  <c r="N122" i="1"/>
  <c r="D147" i="1"/>
  <c r="D149" i="1"/>
  <c r="C58" i="32"/>
  <c r="D148" i="1"/>
  <c r="H77" i="13"/>
  <c r="I77" i="13"/>
  <c r="L64" i="32"/>
  <c r="C130" i="32"/>
  <c r="L122" i="32"/>
  <c r="L130" i="32" s="1"/>
  <c r="C64" i="32"/>
  <c r="C134" i="32" s="1"/>
  <c r="L58" i="32"/>
  <c r="I79" i="31"/>
  <c r="L86" i="1"/>
  <c r="H77" i="14"/>
  <c r="I77" i="15"/>
  <c r="J83" i="1"/>
  <c r="K23" i="1"/>
  <c r="L47" i="1"/>
  <c r="L104" i="1"/>
  <c r="H77" i="17"/>
  <c r="K51" i="1"/>
  <c r="K33" i="1"/>
  <c r="K77" i="1"/>
  <c r="K62" i="1"/>
  <c r="L98" i="1"/>
  <c r="L44" i="1"/>
  <c r="D130" i="1"/>
  <c r="K86" i="1"/>
  <c r="L11" i="1"/>
  <c r="L62" i="1"/>
  <c r="J38" i="1"/>
  <c r="K63" i="1"/>
  <c r="K78" i="1"/>
  <c r="K21" i="1"/>
  <c r="J108" i="1"/>
  <c r="J58" i="1"/>
  <c r="K45" i="1"/>
  <c r="K44" i="1"/>
  <c r="K32" i="1"/>
  <c r="K20" i="1"/>
  <c r="L22" i="1"/>
  <c r="L77" i="1"/>
  <c r="L52" i="1"/>
  <c r="L105" i="1"/>
  <c r="K87" i="1"/>
  <c r="K52" i="1"/>
  <c r="K105" i="1"/>
  <c r="K104" i="1"/>
  <c r="L73" i="1"/>
  <c r="L34" i="1"/>
  <c r="L33" i="1"/>
  <c r="L78" i="1"/>
  <c r="J56" i="1"/>
  <c r="L32" i="1"/>
  <c r="L79" i="1"/>
  <c r="L20" i="1"/>
  <c r="L39" i="1"/>
  <c r="L81" i="1"/>
  <c r="L35" i="1"/>
  <c r="L54" i="1"/>
  <c r="L72" i="1"/>
  <c r="L95" i="1"/>
  <c r="L107" i="1"/>
  <c r="J11" i="1"/>
  <c r="J48" i="1"/>
  <c r="J61" i="1"/>
  <c r="J39" i="1"/>
  <c r="J107" i="1"/>
  <c r="J82" i="1"/>
  <c r="L23" i="1"/>
  <c r="L37" i="1"/>
  <c r="L55" i="1"/>
  <c r="L83" i="1"/>
  <c r="L110" i="1"/>
  <c r="L18" i="1"/>
  <c r="L21" i="1"/>
  <c r="L45" i="1"/>
  <c r="L63" i="1"/>
  <c r="L85" i="1"/>
  <c r="L38" i="1"/>
  <c r="L48" i="1"/>
  <c r="L56" i="1"/>
  <c r="L74" i="1"/>
  <c r="L82" i="1"/>
  <c r="L97" i="1"/>
  <c r="L109" i="1"/>
  <c r="J32" i="1"/>
  <c r="J22" i="1"/>
  <c r="J43" i="1"/>
  <c r="J99" i="1"/>
  <c r="L51" i="1"/>
  <c r="L106" i="1"/>
  <c r="L26" i="1"/>
  <c r="L57" i="1"/>
  <c r="L108" i="1"/>
  <c r="L46" i="1"/>
  <c r="L80" i="1"/>
  <c r="J35" i="1"/>
  <c r="J20" i="1"/>
  <c r="J81" i="1"/>
  <c r="J54" i="1"/>
  <c r="J75" i="1"/>
  <c r="L19" i="1"/>
  <c r="L43" i="1"/>
  <c r="L61" i="1"/>
  <c r="L64" i="1" s="1"/>
  <c r="L87" i="1"/>
  <c r="L24" i="1"/>
  <c r="L49" i="1"/>
  <c r="L75" i="1"/>
  <c r="L96" i="1"/>
  <c r="L10" i="1"/>
  <c r="L40" i="1"/>
  <c r="L50" i="1"/>
  <c r="L58" i="1"/>
  <c r="L76" i="1"/>
  <c r="L84" i="1"/>
  <c r="L99" i="1"/>
  <c r="K57" i="1"/>
  <c r="K40" i="1"/>
  <c r="K58" i="1"/>
  <c r="K84" i="1"/>
  <c r="K114" i="1"/>
  <c r="K73" i="1"/>
  <c r="K26" i="1"/>
  <c r="K11" i="1"/>
  <c r="I27" i="14"/>
  <c r="I64" i="14"/>
  <c r="I41" i="14"/>
  <c r="J73" i="1"/>
  <c r="J84" i="1"/>
  <c r="J87" i="1"/>
  <c r="J105" i="1"/>
  <c r="K39" i="1"/>
  <c r="K83" i="1"/>
  <c r="K10" i="1"/>
  <c r="K50" i="1"/>
  <c r="K76" i="1"/>
  <c r="K99" i="1"/>
  <c r="K47" i="1"/>
  <c r="K96" i="1"/>
  <c r="K22" i="1"/>
  <c r="I73" i="14"/>
  <c r="K49" i="1"/>
  <c r="K75" i="1"/>
  <c r="K98" i="1"/>
  <c r="K19" i="1"/>
  <c r="K35" i="1"/>
  <c r="K46" i="1"/>
  <c r="K54" i="1"/>
  <c r="K72" i="1"/>
  <c r="K80" i="1"/>
  <c r="K95" i="1"/>
  <c r="K107" i="1"/>
  <c r="K37" i="1"/>
  <c r="K55" i="1"/>
  <c r="K81" i="1"/>
  <c r="K108" i="1"/>
  <c r="K18" i="1"/>
  <c r="K34" i="1"/>
  <c r="K79" i="1"/>
  <c r="K106" i="1"/>
  <c r="K38" i="1"/>
  <c r="K48" i="1"/>
  <c r="K56" i="1"/>
  <c r="K74" i="1"/>
  <c r="K82" i="1"/>
  <c r="K97" i="1"/>
  <c r="K109" i="1"/>
  <c r="K43" i="1"/>
  <c r="K61" i="1"/>
  <c r="K85" i="1"/>
  <c r="K110" i="1"/>
  <c r="K24" i="1"/>
  <c r="J79" i="1"/>
  <c r="J24" i="1"/>
  <c r="J47" i="1"/>
  <c r="J96" i="1"/>
  <c r="J34" i="1"/>
  <c r="J76" i="1"/>
  <c r="J45" i="1"/>
  <c r="J52" i="1"/>
  <c r="J109" i="1"/>
  <c r="J63" i="1"/>
  <c r="J23" i="1"/>
  <c r="J55" i="1"/>
  <c r="J85" i="1"/>
  <c r="J26" i="1"/>
  <c r="J50" i="1"/>
  <c r="J80" i="1"/>
  <c r="J40" i="1"/>
  <c r="J78" i="1"/>
  <c r="J98" i="1"/>
  <c r="J37" i="1"/>
  <c r="J62" i="1"/>
  <c r="J86" i="1"/>
  <c r="G158" i="1"/>
  <c r="J49" i="1"/>
  <c r="J106" i="1"/>
  <c r="J10" i="1"/>
  <c r="J33" i="1"/>
  <c r="J51" i="1"/>
  <c r="J77" i="1"/>
  <c r="J104" i="1"/>
  <c r="J21" i="1"/>
  <c r="J46" i="1"/>
  <c r="J72" i="1"/>
  <c r="J95" i="1"/>
  <c r="J18" i="1"/>
  <c r="J57" i="1"/>
  <c r="J19" i="1"/>
  <c r="J44" i="1"/>
  <c r="J74" i="1"/>
  <c r="I47" i="8"/>
  <c r="F76" i="10" s="1"/>
  <c r="C145" i="1"/>
  <c r="H145" i="1" s="1"/>
  <c r="C143" i="1"/>
  <c r="H143" i="1" s="1"/>
  <c r="D144" i="1"/>
  <c r="D146" i="1"/>
  <c r="C147" i="1"/>
  <c r="H147" i="1" s="1"/>
  <c r="D151" i="1"/>
  <c r="B124" i="2"/>
  <c r="C151" i="1"/>
  <c r="H151" i="1" s="1"/>
  <c r="C150" i="1"/>
  <c r="H150" i="1" s="1"/>
  <c r="D150" i="1"/>
  <c r="C149" i="1"/>
  <c r="H149" i="1" s="1"/>
  <c r="C148" i="1"/>
  <c r="H148" i="1" s="1"/>
  <c r="C144" i="1"/>
  <c r="H144" i="1" s="1"/>
  <c r="B70" i="12"/>
  <c r="F92" i="10"/>
  <c r="D58" i="1"/>
  <c r="I43" i="8" s="1"/>
  <c r="E117" i="2" l="1"/>
  <c r="N103" i="1"/>
  <c r="N68" i="1"/>
  <c r="N69" i="1"/>
  <c r="N67" i="1"/>
  <c r="D157" i="1"/>
  <c r="C157" i="1"/>
  <c r="H157" i="1" s="1"/>
  <c r="C135" i="32"/>
  <c r="F137" i="1"/>
  <c r="F93" i="1"/>
  <c r="F44" i="10" s="1"/>
  <c r="E137" i="1"/>
  <c r="E93" i="1"/>
  <c r="F43" i="10" s="1"/>
  <c r="B131" i="2"/>
  <c r="B123" i="2"/>
  <c r="L90" i="32"/>
  <c r="L92" i="32" s="1"/>
  <c r="L116" i="32" s="1"/>
  <c r="C90" i="32"/>
  <c r="C92" i="32" s="1"/>
  <c r="D133" i="1"/>
  <c r="D135" i="1" s="1"/>
  <c r="D90" i="1"/>
  <c r="D92" i="1" s="1"/>
  <c r="D137" i="1" s="1"/>
  <c r="D79" i="2"/>
  <c r="D83" i="2" s="1"/>
  <c r="D85" i="2" s="1"/>
  <c r="D86" i="2" s="1"/>
  <c r="F29" i="10" s="1"/>
  <c r="E85" i="2"/>
  <c r="E86" i="2" s="1"/>
  <c r="F30" i="10" s="1"/>
  <c r="C79" i="2"/>
  <c r="N36" i="1"/>
  <c r="L75" i="17"/>
  <c r="N50" i="1"/>
  <c r="L75" i="18"/>
  <c r="N17" i="1"/>
  <c r="L73" i="20"/>
  <c r="L75" i="15"/>
  <c r="N85" i="1"/>
  <c r="N40" i="1"/>
  <c r="N15" i="1"/>
  <c r="N45" i="1"/>
  <c r="N47" i="1"/>
  <c r="N16" i="1"/>
  <c r="N86" i="1"/>
  <c r="N114" i="1"/>
  <c r="N63" i="1"/>
  <c r="N97" i="1"/>
  <c r="N14" i="1"/>
  <c r="N26" i="1"/>
  <c r="N13" i="1"/>
  <c r="N46" i="1"/>
  <c r="N18" i="1"/>
  <c r="N96" i="1"/>
  <c r="N12" i="1"/>
  <c r="C137" i="1"/>
  <c r="B127" i="2" s="1"/>
  <c r="N57" i="1"/>
  <c r="N52" i="1"/>
  <c r="N51" i="1"/>
  <c r="N21" i="1"/>
  <c r="N33" i="1"/>
  <c r="N95" i="1"/>
  <c r="N44" i="1"/>
  <c r="L64" i="19"/>
  <c r="N10" i="1"/>
  <c r="N62" i="1"/>
  <c r="N109" i="1"/>
  <c r="G77" i="21"/>
  <c r="L77" i="21" s="1"/>
  <c r="L75" i="21"/>
  <c r="N78" i="1"/>
  <c r="L75" i="23"/>
  <c r="B125" i="2"/>
  <c r="N76" i="1"/>
  <c r="L75" i="16"/>
  <c r="G77" i="17"/>
  <c r="L77" i="17" s="1"/>
  <c r="G77" i="14"/>
  <c r="L77" i="14" s="1"/>
  <c r="L75" i="14"/>
  <c r="G77" i="15"/>
  <c r="L77" i="15" s="1"/>
  <c r="N98" i="1"/>
  <c r="N32" i="1"/>
  <c r="G77" i="22"/>
  <c r="L77" i="22" s="1"/>
  <c r="G77" i="13"/>
  <c r="L77" i="13" s="1"/>
  <c r="L75" i="13"/>
  <c r="G77" i="18"/>
  <c r="L77" i="18" s="1"/>
  <c r="N23" i="1"/>
  <c r="N87" i="1"/>
  <c r="N84" i="1"/>
  <c r="N24" i="1"/>
  <c r="N75" i="1"/>
  <c r="N61" i="1"/>
  <c r="N104" i="1"/>
  <c r="N35" i="1"/>
  <c r="N58" i="1"/>
  <c r="N106" i="1"/>
  <c r="N80" i="1"/>
  <c r="N55" i="1"/>
  <c r="N49" i="1"/>
  <c r="N99" i="1"/>
  <c r="N19" i="1"/>
  <c r="N72" i="1"/>
  <c r="N34" i="1"/>
  <c r="N79" i="1"/>
  <c r="N54" i="1"/>
  <c r="N43" i="1"/>
  <c r="N82" i="1"/>
  <c r="N48" i="1"/>
  <c r="N56" i="1"/>
  <c r="N108" i="1"/>
  <c r="N105" i="1"/>
  <c r="N73" i="1"/>
  <c r="N81" i="1"/>
  <c r="N22" i="1"/>
  <c r="N107" i="1"/>
  <c r="N11" i="1"/>
  <c r="N110" i="1"/>
  <c r="N38" i="1"/>
  <c r="N37" i="1"/>
  <c r="N74" i="1"/>
  <c r="N20" i="1"/>
  <c r="N39" i="1"/>
  <c r="N83" i="1"/>
  <c r="N77" i="1"/>
  <c r="K64" i="1"/>
  <c r="L111" i="1"/>
  <c r="L88" i="1"/>
  <c r="L90" i="1" s="1"/>
  <c r="L27" i="1"/>
  <c r="L41" i="1"/>
  <c r="G159" i="1"/>
  <c r="E160" i="1" s="1"/>
  <c r="K27" i="1"/>
  <c r="K88" i="1"/>
  <c r="J111" i="1"/>
  <c r="J27" i="1"/>
  <c r="J64" i="1"/>
  <c r="K111" i="1"/>
  <c r="I77" i="14"/>
  <c r="K41" i="1"/>
  <c r="J88" i="1"/>
  <c r="J41" i="1"/>
  <c r="D158" i="1"/>
  <c r="G92" i="1"/>
  <c r="F42" i="10"/>
  <c r="C158" i="1"/>
  <c r="H158" i="1" s="1"/>
  <c r="F116" i="1"/>
  <c r="F138" i="1" s="1"/>
  <c r="E116" i="1"/>
  <c r="F91" i="10"/>
  <c r="B55" i="12"/>
  <c r="C116" i="1"/>
  <c r="F70" i="10"/>
  <c r="G137" i="1" l="1"/>
  <c r="G93" i="1"/>
  <c r="F45" i="10" s="1"/>
  <c r="K90" i="1"/>
  <c r="J90" i="1"/>
  <c r="J92" i="1" s="1"/>
  <c r="H79" i="2"/>
  <c r="I79" i="2"/>
  <c r="C138" i="1"/>
  <c r="J116" i="1"/>
  <c r="D159" i="1"/>
  <c r="D160" i="1" s="1"/>
  <c r="G77" i="23"/>
  <c r="L77" i="23" s="1"/>
  <c r="G77" i="20"/>
  <c r="L77" i="20" s="1"/>
  <c r="L75" i="20"/>
  <c r="K116" i="1"/>
  <c r="E138" i="1"/>
  <c r="C116" i="32"/>
  <c r="C138" i="32" s="1"/>
  <c r="C137" i="32"/>
  <c r="G77" i="19"/>
  <c r="L77" i="19" s="1"/>
  <c r="L75" i="19"/>
  <c r="G77" i="16"/>
  <c r="L77" i="16" s="1"/>
  <c r="N64" i="1"/>
  <c r="N41" i="1"/>
  <c r="N27" i="1"/>
  <c r="N111" i="1"/>
  <c r="N88" i="1"/>
  <c r="H159" i="1"/>
  <c r="L116" i="1"/>
  <c r="L92" i="1"/>
  <c r="G116" i="1"/>
  <c r="G138" i="1" s="1"/>
  <c r="C159" i="1"/>
  <c r="C160" i="1" s="1"/>
  <c r="D116" i="1"/>
  <c r="D138" i="1" l="1"/>
  <c r="F117" i="34"/>
  <c r="F48" i="10" s="1"/>
  <c r="N116" i="1"/>
  <c r="N90" i="1"/>
  <c r="K92" i="1"/>
  <c r="N92" i="1" s="1"/>
  <c r="C82" i="2"/>
  <c r="C83" i="2" s="1"/>
  <c r="B10" i="4"/>
  <c r="B30" i="4" s="1"/>
  <c r="H82" i="2" l="1"/>
  <c r="I82" i="2"/>
  <c r="B135" i="2"/>
  <c r="B82" i="31"/>
  <c r="C118" i="2"/>
  <c r="C116" i="2"/>
  <c r="B50" i="4"/>
  <c r="B53" i="4" s="1"/>
  <c r="B54" i="4" s="1"/>
  <c r="F51" i="10" s="1"/>
  <c r="C117" i="2"/>
  <c r="B133" i="2" l="1"/>
  <c r="R36" i="2"/>
  <c r="C85" i="2"/>
  <c r="R37" i="2" s="1"/>
  <c r="H83" i="2"/>
  <c r="I83" i="2"/>
  <c r="C172" i="2"/>
  <c r="C173" i="2" s="1"/>
  <c r="I82" i="31"/>
  <c r="I83" i="31" s="1"/>
  <c r="I85" i="31" s="1"/>
  <c r="B83" i="31"/>
  <c r="B85" i="31" s="1"/>
  <c r="C86" i="2" l="1"/>
  <c r="F28" i="10" s="1"/>
  <c r="H85" i="2"/>
  <c r="I8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D6" authorId="0" shapeId="0" xr:uid="{F22649E8-507A-4825-9C68-88C90C9B089E}">
      <text>
        <r>
          <rPr>
            <b/>
            <sz val="9"/>
            <color indexed="81"/>
            <rFont val="Tahoma"/>
            <family val="2"/>
          </rPr>
          <t xml:space="preserve">Do not complete Prog 2 unless operating 2 or 3 LTC progs under an HMO Structure </t>
        </r>
        <r>
          <rPr>
            <sz val="9"/>
            <color indexed="81"/>
            <rFont val="Tahoma"/>
            <family val="2"/>
          </rPr>
          <t xml:space="preserve">
i.e. FCP &amp; FC under a licensed HMO, FCP &amp; PACE under the same HMO, or FC, FCP &amp; PACE under the same HMO.</t>
        </r>
      </text>
    </comment>
    <comment ref="D7" authorId="0" shapeId="0" xr:uid="{83FD31B3-8A8A-4A37-ACF9-B16331AB42F9}">
      <text>
        <r>
          <rPr>
            <b/>
            <sz val="9"/>
            <color indexed="81"/>
            <rFont val="Tahoma"/>
            <family val="2"/>
          </rPr>
          <t>Do not complete Prog 3 unless operating 3 LTC progs under an HMO Structure</t>
        </r>
        <r>
          <rPr>
            <sz val="9"/>
            <color indexed="81"/>
            <rFont val="Tahoma"/>
            <family val="2"/>
          </rPr>
          <t xml:space="preserve"> 
i.e. FC, FCP &amp; PACE under the same HMO</t>
        </r>
        <r>
          <rPr>
            <sz val="9"/>
            <color indexed="81"/>
            <rFont val="Tahoma"/>
            <charset val="1"/>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B9" authorId="0" shapeId="0" xr:uid="{C865B3D3-6F61-40DC-90EB-7FD32689CFC8}">
      <text>
        <r>
          <rPr>
            <b/>
            <sz val="9"/>
            <color indexed="81"/>
            <rFont val="Tahoma"/>
            <family val="2"/>
          </rPr>
          <t>Link to Prog Column in Pink Worksheet if operating More than one prog under the same entity. (i.e. FC &amp; FCP, or FCP &amp; PACE under HMO)
Link to Orange Rev Exp All if operating one program.</t>
        </r>
        <r>
          <rPr>
            <sz val="9"/>
            <color indexed="81"/>
            <rFont val="Tahoma"/>
            <family val="2"/>
          </rPr>
          <t xml:space="preserve">
</t>
        </r>
      </text>
    </comment>
    <comment ref="B11" authorId="0" shapeId="0" xr:uid="{0CF9FECE-FF29-4D5B-803E-4C9C4C603803}">
      <text>
        <r>
          <rPr>
            <b/>
            <sz val="9"/>
            <color indexed="81"/>
            <rFont val="Tahoma"/>
            <family val="2"/>
          </rPr>
          <t xml:space="preserve">Cost Share, R&amp;B &amp; CM:
Link to Prog Column in Pink Worksheet if operating More than one prog under the same entity. (i.e. FC &amp; FCP, or FCP &amp; PACE under HMO)
Link to Orange Rev Exp All if operating one program.
</t>
        </r>
        <r>
          <rPr>
            <sz val="9"/>
            <color indexed="81"/>
            <rFont val="Tahoma"/>
            <family val="2"/>
          </rPr>
          <t xml:space="preserve">
</t>
        </r>
      </text>
    </comment>
    <comment ref="I14" authorId="0" shapeId="0" xr:uid="{05BC3420-F69D-4F27-8017-CB22BE4D8329}">
      <text>
        <r>
          <rPr>
            <b/>
            <sz val="8"/>
            <color indexed="81"/>
            <rFont val="Tahoma"/>
            <family val="2"/>
          </rPr>
          <t>Describe variance due to units versus total cost from approved prospective rate for CM variance</t>
        </r>
        <r>
          <rPr>
            <sz val="8"/>
            <color indexed="81"/>
            <rFont val="Tahoma"/>
            <family val="2"/>
          </rPr>
          <t xml:space="preserve">
</t>
        </r>
      </text>
    </comment>
    <comment ref="A17" authorId="0" shapeId="0" xr:uid="{2E4F05ED-8D5B-4EF2-BE00-EE639EB84573}">
      <text>
        <r>
          <rPr>
            <b/>
            <sz val="9"/>
            <color indexed="81"/>
            <rFont val="Tahoma"/>
            <family val="2"/>
          </rPr>
          <t>Link to GSR C3 for the program GSRs reported in this worksheet</t>
        </r>
        <r>
          <rPr>
            <sz val="9"/>
            <color indexed="81"/>
            <rFont val="Tahoma"/>
            <family val="2"/>
          </rPr>
          <t xml:space="preserve">
</t>
        </r>
      </text>
    </comment>
    <comment ref="B17" authorId="0" shapeId="0" xr:uid="{9B7E8DAF-5B81-4860-AC3B-2D270E0AC313}">
      <text>
        <r>
          <rPr>
            <b/>
            <sz val="9"/>
            <color indexed="81"/>
            <rFont val="Tahoma"/>
            <family val="2"/>
          </rPr>
          <t>Link to GSR results for the column A GSR reported in this worksheet</t>
        </r>
        <r>
          <rPr>
            <sz val="9"/>
            <color indexed="81"/>
            <rFont val="Tahoma"/>
            <family val="2"/>
          </rPr>
          <t xml:space="preserve">
</t>
        </r>
      </text>
    </comment>
    <comment ref="B36" authorId="0" shapeId="0" xr:uid="{79858D48-7E8F-4A2C-9B14-1A69CB595550}">
      <text>
        <r>
          <rPr>
            <b/>
            <sz val="9"/>
            <color indexed="81"/>
            <rFont val="Tahoma"/>
            <family val="2"/>
          </rPr>
          <t>Member SC
Link to Prog Column in Pink Worksheet if operating More than one prog under the same entity. (i.e. FC &amp; FCP, or FCP &amp; PACE under HMO)
Link to Orange Rev Exp All if operating one program.</t>
        </r>
        <r>
          <rPr>
            <sz val="9"/>
            <color indexed="81"/>
            <rFont val="Tahoma"/>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A14" authorId="0" shapeId="0" xr:uid="{00000000-0006-0000-0B00-000001000000}">
      <text>
        <r>
          <rPr>
            <b/>
            <sz val="9"/>
            <color indexed="81"/>
            <rFont val="Tahoma"/>
            <family val="2"/>
          </rPr>
          <t xml:space="preserve">Enter as a Negative
</t>
        </r>
      </text>
    </comment>
    <comment ref="A15" authorId="0" shapeId="0" xr:uid="{00000000-0006-0000-0B00-000002000000}">
      <text>
        <r>
          <rPr>
            <sz val="9"/>
            <color indexed="81"/>
            <rFont val="Tahoma"/>
            <family val="2"/>
          </rPr>
          <t xml:space="preserve">Enter calculated member liability, prorate if partial mo stay
</t>
        </r>
      </text>
    </comment>
    <comment ref="A16" authorId="0" shapeId="0" xr:uid="{00000000-0006-0000-0B00-000003000000}">
      <text>
        <r>
          <rPr>
            <b/>
            <sz val="9"/>
            <color indexed="81"/>
            <rFont val="Tahoma"/>
            <family val="2"/>
          </rPr>
          <t>Enter as a Negative</t>
        </r>
        <r>
          <rPr>
            <sz val="9"/>
            <color indexed="81"/>
            <rFont val="Tahoma"/>
            <family val="2"/>
          </rPr>
          <t xml:space="preserve">
</t>
        </r>
      </text>
    </comment>
    <comment ref="A18" authorId="0" shapeId="0" xr:uid="{00000000-0006-0000-0B00-000004000000}">
      <text>
        <r>
          <rPr>
            <b/>
            <sz val="9"/>
            <color indexed="81"/>
            <rFont val="Tahoma"/>
            <family val="2"/>
          </rPr>
          <t xml:space="preserve">Enter as a Negative
</t>
        </r>
        <r>
          <rPr>
            <sz val="9"/>
            <color indexed="81"/>
            <rFont val="Tahoma"/>
            <family val="2"/>
          </rPr>
          <t xml:space="preserve">
</t>
        </r>
      </text>
    </comment>
    <comment ref="A25" authorId="0" shapeId="0" xr:uid="{00000000-0006-0000-0B00-000005000000}">
      <text>
        <r>
          <rPr>
            <b/>
            <sz val="8"/>
            <color indexed="81"/>
            <rFont val="Tahoma"/>
            <family val="2"/>
          </rPr>
          <t>DHS:  Include Current Year Accrual for Case Mix Adj., P4P, Other contract revenues calculated and funded on a retro basis.</t>
        </r>
        <r>
          <rPr>
            <sz val="8"/>
            <color indexed="81"/>
            <rFont val="Tahoma"/>
            <family val="2"/>
          </rPr>
          <t xml:space="preserve">
</t>
        </r>
      </text>
    </comment>
    <comment ref="A34" authorId="0" shapeId="0" xr:uid="{00000000-0006-0000-0B00-000006000000}">
      <text>
        <r>
          <rPr>
            <b/>
            <sz val="9"/>
            <color indexed="81"/>
            <rFont val="Tahoma"/>
            <family val="2"/>
          </rPr>
          <t>Enter as a Negative</t>
        </r>
        <r>
          <rPr>
            <sz val="9"/>
            <color indexed="81"/>
            <rFont val="Tahoma"/>
            <family val="2"/>
          </rPr>
          <t xml:space="preserve">
</t>
        </r>
      </text>
    </comment>
    <comment ref="A35" authorId="0" shapeId="0" xr:uid="{00000000-0006-0000-0B00-000007000000}">
      <text>
        <r>
          <rPr>
            <b/>
            <sz val="9"/>
            <color indexed="81"/>
            <rFont val="Tahoma"/>
            <family val="2"/>
          </rPr>
          <t>Enter as a Negative</t>
        </r>
        <r>
          <rPr>
            <sz val="9"/>
            <color indexed="81"/>
            <rFont val="Tahoma"/>
            <family val="2"/>
          </rPr>
          <t xml:space="preserve">
</t>
        </r>
      </text>
    </comment>
    <comment ref="A36" authorId="0" shapeId="0" xr:uid="{00000000-0006-0000-0B00-000008000000}">
      <text>
        <r>
          <rPr>
            <b/>
            <sz val="9"/>
            <color indexed="81"/>
            <rFont val="Tahoma"/>
            <family val="2"/>
          </rPr>
          <t>Enter as a Negative</t>
        </r>
      </text>
    </comment>
    <comment ref="A38" authorId="0" shapeId="0" xr:uid="{00000000-0006-0000-0B00-000009000000}">
      <text>
        <r>
          <rPr>
            <b/>
            <sz val="9"/>
            <color indexed="81"/>
            <rFont val="Tahoma"/>
            <family val="2"/>
          </rPr>
          <t>Enter as a Negative</t>
        </r>
        <r>
          <rPr>
            <sz val="9"/>
            <color indexed="81"/>
            <rFont val="Tahoma"/>
            <family val="2"/>
          </rPr>
          <t xml:space="preserve">
</t>
        </r>
      </text>
    </comment>
    <comment ref="A61" authorId="0" shapeId="0" xr:uid="{00000000-0006-0000-0B00-00000A000000}">
      <text>
        <r>
          <rPr>
            <b/>
            <sz val="9"/>
            <color indexed="81"/>
            <rFont val="Tahoma"/>
            <family val="2"/>
          </rPr>
          <t xml:space="preserve">DHS: Do Not Report CM State Plan Services Here.
</t>
        </r>
        <r>
          <rPr>
            <sz val="9"/>
            <color indexed="81"/>
            <rFont val="Tahoma"/>
            <family val="2"/>
          </rPr>
          <t>CM State Plan Services are reported in the Habilitation Health Category</t>
        </r>
        <r>
          <rPr>
            <sz val="9"/>
            <color indexed="81"/>
            <rFont val="Tahoma"/>
            <family val="2"/>
          </rPr>
          <t xml:space="preserve">
</t>
        </r>
      </text>
    </comment>
    <comment ref="B71" authorId="0" shapeId="0" xr:uid="{00000000-0006-0000-0B00-00000B000000}">
      <text>
        <r>
          <rPr>
            <sz val="8"/>
            <color indexed="81"/>
            <rFont val="Tahoma"/>
            <family val="2"/>
          </rPr>
          <t>Input allocation as a negative number. The template will populate row CM Admin Alloc with this number.</t>
        </r>
      </text>
    </comment>
    <comment ref="C71" authorId="0" shapeId="0" xr:uid="{00000000-0006-0000-0B00-00000C000000}">
      <text>
        <r>
          <rPr>
            <sz val="9"/>
            <color indexed="81"/>
            <rFont val="Tahoma"/>
            <family val="2"/>
          </rPr>
          <t>Input allocation as a negative number. The template will populate row CM Admin Alloc with this number.</t>
        </r>
      </text>
    </comment>
    <comment ref="D71" authorId="0" shapeId="0" xr:uid="{00000000-0006-0000-0B00-00000D000000}">
      <text>
        <r>
          <rPr>
            <sz val="9"/>
            <color indexed="81"/>
            <rFont val="Tahoma"/>
            <family val="2"/>
          </rPr>
          <t xml:space="preserve">Input allocation as a negative number. The template will populate row CM Admin Alloc with this number.
</t>
        </r>
      </text>
    </comment>
    <comment ref="E71" authorId="0" shapeId="0" xr:uid="{00000000-0006-0000-0B00-00000E000000}">
      <text>
        <r>
          <rPr>
            <sz val="9"/>
            <color indexed="81"/>
            <rFont val="Tahoma"/>
            <family val="2"/>
          </rPr>
          <t xml:space="preserve">Input allocation as a negative number. The template will populate row CM Admin Alloc with this number.
</t>
        </r>
      </text>
    </comment>
    <comment ref="B72" authorId="0" shapeId="0" xr:uid="{00000000-0006-0000-0B00-00000F000000}">
      <text>
        <r>
          <rPr>
            <sz val="8"/>
            <color indexed="81"/>
            <rFont val="Tahoma"/>
            <family val="2"/>
          </rPr>
          <t>Input allocation as a negative number. Manually allocate the expense to the internally provided direct services.</t>
        </r>
      </text>
    </comment>
    <comment ref="C72" authorId="0" shapeId="0" xr:uid="{00000000-0006-0000-0B00-000010000000}">
      <text>
        <r>
          <rPr>
            <sz val="8"/>
            <color indexed="81"/>
            <rFont val="Tahoma"/>
            <family val="2"/>
          </rPr>
          <t>Input allocation as a negative number. Manually allocate the expense to the internally provided direct services.</t>
        </r>
      </text>
    </comment>
    <comment ref="D72" authorId="0" shapeId="0" xr:uid="{00000000-0006-0000-0B00-000011000000}">
      <text>
        <r>
          <rPr>
            <sz val="8"/>
            <color indexed="81"/>
            <rFont val="Tahoma"/>
            <family val="2"/>
          </rPr>
          <t>Input allocation as a negative number. Manually allocate the expense to the internally provided direct services.</t>
        </r>
      </text>
    </comment>
    <comment ref="E72" authorId="0" shapeId="0" xr:uid="{00000000-0006-0000-0B00-000012000000}">
      <text>
        <r>
          <rPr>
            <sz val="8"/>
            <color indexed="81"/>
            <rFont val="Tahoma"/>
            <family val="2"/>
          </rPr>
          <t>Input allocation as a negative number. Manually allocate the expense to the internally provided direct services.</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A14" authorId="0" shapeId="0" xr:uid="{00000000-0006-0000-0C00-000001000000}">
      <text>
        <r>
          <rPr>
            <b/>
            <sz val="9"/>
            <color indexed="81"/>
            <rFont val="Tahoma"/>
            <family val="2"/>
          </rPr>
          <t xml:space="preserve">Enter as a Negative
</t>
        </r>
      </text>
    </comment>
    <comment ref="A15" authorId="0" shapeId="0" xr:uid="{00000000-0006-0000-0C00-000002000000}">
      <text>
        <r>
          <rPr>
            <sz val="9"/>
            <color indexed="81"/>
            <rFont val="Tahoma"/>
            <family val="2"/>
          </rPr>
          <t xml:space="preserve">Enter calculated member liability, prorate if partial mo stay
</t>
        </r>
      </text>
    </comment>
    <comment ref="A16" authorId="0" shapeId="0" xr:uid="{00000000-0006-0000-0C00-000003000000}">
      <text>
        <r>
          <rPr>
            <b/>
            <sz val="9"/>
            <color indexed="81"/>
            <rFont val="Tahoma"/>
            <family val="2"/>
          </rPr>
          <t>Enter as a Negative</t>
        </r>
        <r>
          <rPr>
            <sz val="9"/>
            <color indexed="81"/>
            <rFont val="Tahoma"/>
            <family val="2"/>
          </rPr>
          <t xml:space="preserve">
</t>
        </r>
      </text>
    </comment>
    <comment ref="A18" authorId="0" shapeId="0" xr:uid="{00000000-0006-0000-0C00-000004000000}">
      <text>
        <r>
          <rPr>
            <b/>
            <sz val="9"/>
            <color indexed="81"/>
            <rFont val="Tahoma"/>
            <family val="2"/>
          </rPr>
          <t xml:space="preserve">Enter as a Negative
</t>
        </r>
        <r>
          <rPr>
            <sz val="9"/>
            <color indexed="81"/>
            <rFont val="Tahoma"/>
            <family val="2"/>
          </rPr>
          <t xml:space="preserve">
</t>
        </r>
      </text>
    </comment>
    <comment ref="A25" authorId="0" shapeId="0" xr:uid="{00000000-0006-0000-0C00-000005000000}">
      <text>
        <r>
          <rPr>
            <b/>
            <sz val="8"/>
            <color indexed="81"/>
            <rFont val="Tahoma"/>
            <family val="2"/>
          </rPr>
          <t>DHS:  Include Current Year Accrual for Case Mix Adj., P4P, Other contract revenues calculated and funded on a retro basis.</t>
        </r>
        <r>
          <rPr>
            <sz val="8"/>
            <color indexed="81"/>
            <rFont val="Tahoma"/>
            <family val="2"/>
          </rPr>
          <t xml:space="preserve">
</t>
        </r>
      </text>
    </comment>
    <comment ref="A34" authorId="0" shapeId="0" xr:uid="{00000000-0006-0000-0C00-000006000000}">
      <text>
        <r>
          <rPr>
            <b/>
            <sz val="9"/>
            <color indexed="81"/>
            <rFont val="Tahoma"/>
            <family val="2"/>
          </rPr>
          <t>Enter as a Negative</t>
        </r>
        <r>
          <rPr>
            <sz val="9"/>
            <color indexed="81"/>
            <rFont val="Tahoma"/>
            <family val="2"/>
          </rPr>
          <t xml:space="preserve">
</t>
        </r>
      </text>
    </comment>
    <comment ref="A35" authorId="0" shapeId="0" xr:uid="{00000000-0006-0000-0C00-000007000000}">
      <text>
        <r>
          <rPr>
            <b/>
            <sz val="9"/>
            <color indexed="81"/>
            <rFont val="Tahoma"/>
            <family val="2"/>
          </rPr>
          <t>Enter as a Negative</t>
        </r>
        <r>
          <rPr>
            <sz val="9"/>
            <color indexed="81"/>
            <rFont val="Tahoma"/>
            <family val="2"/>
          </rPr>
          <t xml:space="preserve">
</t>
        </r>
      </text>
    </comment>
    <comment ref="A36" authorId="0" shapeId="0" xr:uid="{00000000-0006-0000-0C00-000008000000}">
      <text>
        <r>
          <rPr>
            <b/>
            <sz val="9"/>
            <color indexed="81"/>
            <rFont val="Tahoma"/>
            <family val="2"/>
          </rPr>
          <t>Enter as a Negative</t>
        </r>
        <r>
          <rPr>
            <sz val="9"/>
            <color indexed="81"/>
            <rFont val="Tahoma"/>
            <family val="2"/>
          </rPr>
          <t xml:space="preserve">
</t>
        </r>
      </text>
    </comment>
    <comment ref="A38" authorId="0" shapeId="0" xr:uid="{00000000-0006-0000-0C00-000009000000}">
      <text>
        <r>
          <rPr>
            <b/>
            <sz val="9"/>
            <color indexed="81"/>
            <rFont val="Tahoma"/>
            <family val="2"/>
          </rPr>
          <t>Enter as a Negative</t>
        </r>
        <r>
          <rPr>
            <sz val="9"/>
            <color indexed="81"/>
            <rFont val="Tahoma"/>
            <family val="2"/>
          </rPr>
          <t xml:space="preserve">
</t>
        </r>
      </text>
    </comment>
    <comment ref="A61" authorId="0" shapeId="0" xr:uid="{00000000-0006-0000-0C00-00000A000000}">
      <text>
        <r>
          <rPr>
            <b/>
            <sz val="9"/>
            <color indexed="81"/>
            <rFont val="Tahoma"/>
            <family val="2"/>
          </rPr>
          <t xml:space="preserve">DHS: Do Not Report CM State Plan Services Here.
</t>
        </r>
        <r>
          <rPr>
            <sz val="9"/>
            <color indexed="81"/>
            <rFont val="Tahoma"/>
            <family val="2"/>
          </rPr>
          <t>CM State Plan Services are reported in the Habilitation Health Category</t>
        </r>
        <r>
          <rPr>
            <sz val="9"/>
            <color indexed="81"/>
            <rFont val="Tahoma"/>
            <family val="2"/>
          </rPr>
          <t xml:space="preserve">
</t>
        </r>
      </text>
    </comment>
    <comment ref="B71" authorId="0" shapeId="0" xr:uid="{00000000-0006-0000-0C00-00000B000000}">
      <text>
        <r>
          <rPr>
            <sz val="8"/>
            <color indexed="81"/>
            <rFont val="Tahoma"/>
            <family val="2"/>
          </rPr>
          <t>Input allocation as a negative number. The template will populate row CM Admin Alloc with this number.</t>
        </r>
      </text>
    </comment>
    <comment ref="C71" authorId="0" shapeId="0" xr:uid="{00000000-0006-0000-0C00-00000C000000}">
      <text>
        <r>
          <rPr>
            <sz val="9"/>
            <color indexed="81"/>
            <rFont val="Tahoma"/>
            <family val="2"/>
          </rPr>
          <t>Input allocation as a negative number. The template will populate row CM Admin Alloc with this number.</t>
        </r>
      </text>
    </comment>
    <comment ref="D71" authorId="0" shapeId="0" xr:uid="{00000000-0006-0000-0C00-00000D000000}">
      <text>
        <r>
          <rPr>
            <sz val="9"/>
            <color indexed="81"/>
            <rFont val="Tahoma"/>
            <family val="2"/>
          </rPr>
          <t xml:space="preserve">Input allocation as a negative number. The template will populate row CM Admin Alloc with this number.
</t>
        </r>
      </text>
    </comment>
    <comment ref="E71" authorId="0" shapeId="0" xr:uid="{00000000-0006-0000-0C00-00000E000000}">
      <text>
        <r>
          <rPr>
            <sz val="9"/>
            <color indexed="81"/>
            <rFont val="Tahoma"/>
            <family val="2"/>
          </rPr>
          <t xml:space="preserve">Input allocation as a negative number. The template will populate row CM Admin Alloc with this number.
</t>
        </r>
      </text>
    </comment>
    <comment ref="B72" authorId="0" shapeId="0" xr:uid="{00000000-0006-0000-0C00-00000F000000}">
      <text>
        <r>
          <rPr>
            <sz val="8"/>
            <color indexed="81"/>
            <rFont val="Tahoma"/>
            <family val="2"/>
          </rPr>
          <t>Input allocation as a negative number. Manually allocate the expense to the internally provided direct services.</t>
        </r>
      </text>
    </comment>
    <comment ref="C72" authorId="0" shapeId="0" xr:uid="{00000000-0006-0000-0C00-000010000000}">
      <text>
        <r>
          <rPr>
            <sz val="8"/>
            <color indexed="81"/>
            <rFont val="Tahoma"/>
            <family val="2"/>
          </rPr>
          <t>Input allocation as a negative number. Manually allocate the expense to the internally provided direct services.</t>
        </r>
      </text>
    </comment>
    <comment ref="D72" authorId="0" shapeId="0" xr:uid="{00000000-0006-0000-0C00-000011000000}">
      <text>
        <r>
          <rPr>
            <sz val="8"/>
            <color indexed="81"/>
            <rFont val="Tahoma"/>
            <family val="2"/>
          </rPr>
          <t>Input allocation as a negative number. Manually allocate the expense to the internally provided direct services.</t>
        </r>
      </text>
    </comment>
    <comment ref="E72" authorId="0" shapeId="0" xr:uid="{00000000-0006-0000-0C00-000012000000}">
      <text>
        <r>
          <rPr>
            <sz val="8"/>
            <color indexed="81"/>
            <rFont val="Tahoma"/>
            <family val="2"/>
          </rPr>
          <t>Input allocation as a negative number. Manually allocate the expense to the internally provided direct services.</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A14" authorId="0" shapeId="0" xr:uid="{00000000-0006-0000-0D00-000001000000}">
      <text>
        <r>
          <rPr>
            <b/>
            <sz val="9"/>
            <color indexed="81"/>
            <rFont val="Tahoma"/>
            <family val="2"/>
          </rPr>
          <t xml:space="preserve">Enter as a Negative
</t>
        </r>
      </text>
    </comment>
    <comment ref="A15" authorId="0" shapeId="0" xr:uid="{00000000-0006-0000-0D00-000002000000}">
      <text>
        <r>
          <rPr>
            <sz val="9"/>
            <color indexed="81"/>
            <rFont val="Tahoma"/>
            <family val="2"/>
          </rPr>
          <t xml:space="preserve">Enter calculated member liability, prorate if partial mo stay
</t>
        </r>
      </text>
    </comment>
    <comment ref="A16" authorId="0" shapeId="0" xr:uid="{00000000-0006-0000-0D00-000003000000}">
      <text>
        <r>
          <rPr>
            <b/>
            <sz val="9"/>
            <color indexed="81"/>
            <rFont val="Tahoma"/>
            <family val="2"/>
          </rPr>
          <t>Enter as a Negative</t>
        </r>
        <r>
          <rPr>
            <sz val="9"/>
            <color indexed="81"/>
            <rFont val="Tahoma"/>
            <family val="2"/>
          </rPr>
          <t xml:space="preserve">
</t>
        </r>
      </text>
    </comment>
    <comment ref="A18" authorId="0" shapeId="0" xr:uid="{00000000-0006-0000-0D00-000004000000}">
      <text>
        <r>
          <rPr>
            <b/>
            <sz val="9"/>
            <color indexed="81"/>
            <rFont val="Tahoma"/>
            <family val="2"/>
          </rPr>
          <t xml:space="preserve">Enter as a Negative
</t>
        </r>
        <r>
          <rPr>
            <sz val="9"/>
            <color indexed="81"/>
            <rFont val="Tahoma"/>
            <family val="2"/>
          </rPr>
          <t xml:space="preserve">
</t>
        </r>
      </text>
    </comment>
    <comment ref="A25" authorId="0" shapeId="0" xr:uid="{00000000-0006-0000-0D00-000005000000}">
      <text>
        <r>
          <rPr>
            <b/>
            <sz val="8"/>
            <color indexed="81"/>
            <rFont val="Tahoma"/>
            <family val="2"/>
          </rPr>
          <t>DHS:  Include Current Year Accrual for Case Mix Adj., P4P, Other contract revenues calculated and funded on a retro basis.</t>
        </r>
        <r>
          <rPr>
            <sz val="8"/>
            <color indexed="81"/>
            <rFont val="Tahoma"/>
            <family val="2"/>
          </rPr>
          <t xml:space="preserve">
</t>
        </r>
      </text>
    </comment>
    <comment ref="A34" authorId="0" shapeId="0" xr:uid="{00000000-0006-0000-0D00-000006000000}">
      <text>
        <r>
          <rPr>
            <b/>
            <sz val="9"/>
            <color indexed="81"/>
            <rFont val="Tahoma"/>
            <family val="2"/>
          </rPr>
          <t>Enter as a Negative</t>
        </r>
        <r>
          <rPr>
            <sz val="9"/>
            <color indexed="81"/>
            <rFont val="Tahoma"/>
            <family val="2"/>
          </rPr>
          <t xml:space="preserve">
</t>
        </r>
      </text>
    </comment>
    <comment ref="A35" authorId="0" shapeId="0" xr:uid="{00000000-0006-0000-0D00-000007000000}">
      <text>
        <r>
          <rPr>
            <b/>
            <sz val="9"/>
            <color indexed="81"/>
            <rFont val="Tahoma"/>
            <family val="2"/>
          </rPr>
          <t>Enter as a Negative</t>
        </r>
        <r>
          <rPr>
            <sz val="9"/>
            <color indexed="81"/>
            <rFont val="Tahoma"/>
            <family val="2"/>
          </rPr>
          <t xml:space="preserve">
</t>
        </r>
      </text>
    </comment>
    <comment ref="A36" authorId="0" shapeId="0" xr:uid="{00000000-0006-0000-0D00-000008000000}">
      <text>
        <r>
          <rPr>
            <b/>
            <sz val="9"/>
            <color indexed="81"/>
            <rFont val="Tahoma"/>
            <family val="2"/>
          </rPr>
          <t>Enter as a Negative</t>
        </r>
      </text>
    </comment>
    <comment ref="A38" authorId="0" shapeId="0" xr:uid="{00000000-0006-0000-0D00-000009000000}">
      <text>
        <r>
          <rPr>
            <b/>
            <sz val="9"/>
            <color indexed="81"/>
            <rFont val="Tahoma"/>
            <family val="2"/>
          </rPr>
          <t>Enter as a Negative</t>
        </r>
        <r>
          <rPr>
            <sz val="9"/>
            <color indexed="81"/>
            <rFont val="Tahoma"/>
            <family val="2"/>
          </rPr>
          <t xml:space="preserve">
</t>
        </r>
      </text>
    </comment>
    <comment ref="A61" authorId="0" shapeId="0" xr:uid="{00000000-0006-0000-0D00-00000A000000}">
      <text>
        <r>
          <rPr>
            <b/>
            <sz val="9"/>
            <color indexed="81"/>
            <rFont val="Tahoma"/>
            <family val="2"/>
          </rPr>
          <t xml:space="preserve">DHS: Do Not Report CM State Plan Services Here.
</t>
        </r>
        <r>
          <rPr>
            <sz val="9"/>
            <color indexed="81"/>
            <rFont val="Tahoma"/>
            <family val="2"/>
          </rPr>
          <t>CM State Plan Services are reported in the Habilitation Health Category</t>
        </r>
        <r>
          <rPr>
            <sz val="9"/>
            <color indexed="81"/>
            <rFont val="Tahoma"/>
            <family val="2"/>
          </rPr>
          <t xml:space="preserve">
</t>
        </r>
      </text>
    </comment>
    <comment ref="B71" authorId="0" shapeId="0" xr:uid="{00000000-0006-0000-0D00-00000B000000}">
      <text>
        <r>
          <rPr>
            <sz val="8"/>
            <color indexed="81"/>
            <rFont val="Tahoma"/>
            <family val="2"/>
          </rPr>
          <t>Input allocation as a negative number. The template will populate row CM Admin Alloc with this number.</t>
        </r>
      </text>
    </comment>
    <comment ref="C71" authorId="0" shapeId="0" xr:uid="{00000000-0006-0000-0D00-00000C000000}">
      <text>
        <r>
          <rPr>
            <sz val="9"/>
            <color indexed="81"/>
            <rFont val="Tahoma"/>
            <family val="2"/>
          </rPr>
          <t>Input allocation as a negative number. The template will populate row CM Admin Alloc with this number.</t>
        </r>
      </text>
    </comment>
    <comment ref="D71" authorId="0" shapeId="0" xr:uid="{00000000-0006-0000-0D00-00000D000000}">
      <text>
        <r>
          <rPr>
            <sz val="9"/>
            <color indexed="81"/>
            <rFont val="Tahoma"/>
            <family val="2"/>
          </rPr>
          <t xml:space="preserve">Input allocation as a negative number. The template will populate row CM Admin Alloc with this number.
</t>
        </r>
      </text>
    </comment>
    <comment ref="E71" authorId="0" shapeId="0" xr:uid="{00000000-0006-0000-0D00-00000E000000}">
      <text>
        <r>
          <rPr>
            <sz val="9"/>
            <color indexed="81"/>
            <rFont val="Tahoma"/>
            <family val="2"/>
          </rPr>
          <t xml:space="preserve">Input allocation as a negative number. The template will populate row CM Admin Alloc with this number.
</t>
        </r>
      </text>
    </comment>
    <comment ref="B72" authorId="0" shapeId="0" xr:uid="{00000000-0006-0000-0D00-00000F000000}">
      <text>
        <r>
          <rPr>
            <sz val="8"/>
            <color indexed="81"/>
            <rFont val="Tahoma"/>
            <family val="2"/>
          </rPr>
          <t>Input allocation as a negative number. Manually allocate the expense to the internally provided direct services.</t>
        </r>
      </text>
    </comment>
    <comment ref="C72" authorId="0" shapeId="0" xr:uid="{00000000-0006-0000-0D00-000010000000}">
      <text>
        <r>
          <rPr>
            <sz val="8"/>
            <color indexed="81"/>
            <rFont val="Tahoma"/>
            <family val="2"/>
          </rPr>
          <t>Input allocation as a negative number. Manually allocate the expense to the internally provided direct services.</t>
        </r>
      </text>
    </comment>
    <comment ref="D72" authorId="0" shapeId="0" xr:uid="{00000000-0006-0000-0D00-000011000000}">
      <text>
        <r>
          <rPr>
            <sz val="8"/>
            <color indexed="81"/>
            <rFont val="Tahoma"/>
            <family val="2"/>
          </rPr>
          <t>Input allocation as a negative number. Manually allocate the expense to the internally provided direct services.</t>
        </r>
      </text>
    </comment>
    <comment ref="E72" authorId="0" shapeId="0" xr:uid="{00000000-0006-0000-0D00-000012000000}">
      <text>
        <r>
          <rPr>
            <sz val="8"/>
            <color indexed="81"/>
            <rFont val="Tahoma"/>
            <family val="2"/>
          </rPr>
          <t>Input allocation as a negative number. Manually allocate the expense to the internally provided direct services.</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A14" authorId="0" shapeId="0" xr:uid="{00000000-0006-0000-0E00-000001000000}">
      <text>
        <r>
          <rPr>
            <b/>
            <sz val="9"/>
            <color indexed="81"/>
            <rFont val="Tahoma"/>
            <family val="2"/>
          </rPr>
          <t xml:space="preserve">Enter as a Negative
</t>
        </r>
      </text>
    </comment>
    <comment ref="A15" authorId="0" shapeId="0" xr:uid="{00000000-0006-0000-0E00-000002000000}">
      <text>
        <r>
          <rPr>
            <sz val="9"/>
            <color indexed="81"/>
            <rFont val="Tahoma"/>
            <family val="2"/>
          </rPr>
          <t xml:space="preserve">Enter calculated member liability, prorate if partial mo stay
</t>
        </r>
      </text>
    </comment>
    <comment ref="A16" authorId="0" shapeId="0" xr:uid="{00000000-0006-0000-0E00-000003000000}">
      <text>
        <r>
          <rPr>
            <b/>
            <sz val="9"/>
            <color indexed="81"/>
            <rFont val="Tahoma"/>
            <family val="2"/>
          </rPr>
          <t>Enter as a Negative</t>
        </r>
        <r>
          <rPr>
            <sz val="9"/>
            <color indexed="81"/>
            <rFont val="Tahoma"/>
            <family val="2"/>
          </rPr>
          <t xml:space="preserve">
</t>
        </r>
      </text>
    </comment>
    <comment ref="A18" authorId="0" shapeId="0" xr:uid="{00000000-0006-0000-0E00-000004000000}">
      <text>
        <r>
          <rPr>
            <b/>
            <sz val="9"/>
            <color indexed="81"/>
            <rFont val="Tahoma"/>
            <family val="2"/>
          </rPr>
          <t xml:space="preserve">Enter as a Negative
</t>
        </r>
        <r>
          <rPr>
            <sz val="9"/>
            <color indexed="81"/>
            <rFont val="Tahoma"/>
            <family val="2"/>
          </rPr>
          <t xml:space="preserve">
</t>
        </r>
      </text>
    </comment>
    <comment ref="A25" authorId="0" shapeId="0" xr:uid="{00000000-0006-0000-0E00-000005000000}">
      <text>
        <r>
          <rPr>
            <b/>
            <sz val="8"/>
            <color indexed="81"/>
            <rFont val="Tahoma"/>
            <family val="2"/>
          </rPr>
          <t>DHS:  Include Current Year Accrual for Case Mix Adj., P4P, Other contract revenues calculated and funded on a retro basis.</t>
        </r>
        <r>
          <rPr>
            <sz val="8"/>
            <color indexed="81"/>
            <rFont val="Tahoma"/>
            <family val="2"/>
          </rPr>
          <t xml:space="preserve">
</t>
        </r>
      </text>
    </comment>
    <comment ref="A34" authorId="0" shapeId="0" xr:uid="{00000000-0006-0000-0E00-000006000000}">
      <text>
        <r>
          <rPr>
            <b/>
            <sz val="9"/>
            <color indexed="81"/>
            <rFont val="Tahoma"/>
            <family val="2"/>
          </rPr>
          <t>Enter as a Negative</t>
        </r>
        <r>
          <rPr>
            <sz val="9"/>
            <color indexed="81"/>
            <rFont val="Tahoma"/>
            <family val="2"/>
          </rPr>
          <t xml:space="preserve">
</t>
        </r>
      </text>
    </comment>
    <comment ref="A35" authorId="0" shapeId="0" xr:uid="{00000000-0006-0000-0E00-000007000000}">
      <text>
        <r>
          <rPr>
            <b/>
            <sz val="9"/>
            <color indexed="81"/>
            <rFont val="Tahoma"/>
            <family val="2"/>
          </rPr>
          <t>Enter as a Negative</t>
        </r>
        <r>
          <rPr>
            <sz val="9"/>
            <color indexed="81"/>
            <rFont val="Tahoma"/>
            <family val="2"/>
          </rPr>
          <t xml:space="preserve">
</t>
        </r>
      </text>
    </comment>
    <comment ref="A36" authorId="0" shapeId="0" xr:uid="{00000000-0006-0000-0E00-000008000000}">
      <text>
        <r>
          <rPr>
            <b/>
            <sz val="9"/>
            <color indexed="81"/>
            <rFont val="Tahoma"/>
            <family val="2"/>
          </rPr>
          <t>Enter as a Negative</t>
        </r>
        <r>
          <rPr>
            <sz val="9"/>
            <color indexed="81"/>
            <rFont val="Tahoma"/>
            <family val="2"/>
          </rPr>
          <t xml:space="preserve">
</t>
        </r>
      </text>
    </comment>
    <comment ref="A38" authorId="0" shapeId="0" xr:uid="{00000000-0006-0000-0E00-000009000000}">
      <text>
        <r>
          <rPr>
            <b/>
            <sz val="9"/>
            <color indexed="81"/>
            <rFont val="Tahoma"/>
            <family val="2"/>
          </rPr>
          <t>Enter as a Negative</t>
        </r>
        <r>
          <rPr>
            <sz val="9"/>
            <color indexed="81"/>
            <rFont val="Tahoma"/>
            <family val="2"/>
          </rPr>
          <t xml:space="preserve">
</t>
        </r>
      </text>
    </comment>
    <comment ref="A61" authorId="0" shapeId="0" xr:uid="{00000000-0006-0000-0E00-00000A000000}">
      <text>
        <r>
          <rPr>
            <b/>
            <sz val="9"/>
            <color indexed="81"/>
            <rFont val="Tahoma"/>
            <family val="2"/>
          </rPr>
          <t xml:space="preserve">DHS: Do Not Report CM State Plan Services Here.
</t>
        </r>
        <r>
          <rPr>
            <sz val="9"/>
            <color indexed="81"/>
            <rFont val="Tahoma"/>
            <family val="2"/>
          </rPr>
          <t>CM State Plan Services are reported in the Habilitation Health Category</t>
        </r>
        <r>
          <rPr>
            <sz val="9"/>
            <color indexed="81"/>
            <rFont val="Tahoma"/>
            <family val="2"/>
          </rPr>
          <t xml:space="preserve">
</t>
        </r>
      </text>
    </comment>
    <comment ref="B71" authorId="0" shapeId="0" xr:uid="{00000000-0006-0000-0E00-00000B000000}">
      <text>
        <r>
          <rPr>
            <sz val="8"/>
            <color indexed="81"/>
            <rFont val="Tahoma"/>
            <family val="2"/>
          </rPr>
          <t>Input allocation as a negative number. The template will populate row CM Admin Alloc with this number.</t>
        </r>
      </text>
    </comment>
    <comment ref="C71" authorId="0" shapeId="0" xr:uid="{00000000-0006-0000-0E00-00000C000000}">
      <text>
        <r>
          <rPr>
            <sz val="9"/>
            <color indexed="81"/>
            <rFont val="Tahoma"/>
            <family val="2"/>
          </rPr>
          <t>Input allocation as a negative number. The template will populate row CM Admin Alloc with this number.</t>
        </r>
      </text>
    </comment>
    <comment ref="D71" authorId="0" shapeId="0" xr:uid="{00000000-0006-0000-0E00-00000D000000}">
      <text>
        <r>
          <rPr>
            <sz val="9"/>
            <color indexed="81"/>
            <rFont val="Tahoma"/>
            <family val="2"/>
          </rPr>
          <t xml:space="preserve">Input allocation as a negative number. The template will populate row CM Admin Alloc with this number.
</t>
        </r>
      </text>
    </comment>
    <comment ref="E71" authorId="0" shapeId="0" xr:uid="{00000000-0006-0000-0E00-00000E000000}">
      <text>
        <r>
          <rPr>
            <sz val="9"/>
            <color indexed="81"/>
            <rFont val="Tahoma"/>
            <family val="2"/>
          </rPr>
          <t xml:space="preserve">Input allocation as a negative number. The template will populate row CM Admin Alloc with this number.
</t>
        </r>
      </text>
    </comment>
    <comment ref="B72" authorId="0" shapeId="0" xr:uid="{00000000-0006-0000-0E00-00000F000000}">
      <text>
        <r>
          <rPr>
            <sz val="8"/>
            <color indexed="81"/>
            <rFont val="Tahoma"/>
            <family val="2"/>
          </rPr>
          <t>Input allocation as a negative number. Manually allocate the expense to the internally provided direct services.</t>
        </r>
      </text>
    </comment>
    <comment ref="C72" authorId="0" shapeId="0" xr:uid="{00000000-0006-0000-0E00-000010000000}">
      <text>
        <r>
          <rPr>
            <sz val="8"/>
            <color indexed="81"/>
            <rFont val="Tahoma"/>
            <family val="2"/>
          </rPr>
          <t>Input allocation as a negative number. Manually allocate the expense to the internally provided direct services.</t>
        </r>
      </text>
    </comment>
    <comment ref="D72" authorId="0" shapeId="0" xr:uid="{00000000-0006-0000-0E00-000011000000}">
      <text>
        <r>
          <rPr>
            <sz val="8"/>
            <color indexed="81"/>
            <rFont val="Tahoma"/>
            <family val="2"/>
          </rPr>
          <t>Input allocation as a negative number. Manually allocate the expense to the internally provided direct services.</t>
        </r>
      </text>
    </comment>
    <comment ref="E72" authorId="0" shapeId="0" xr:uid="{00000000-0006-0000-0E00-000012000000}">
      <text>
        <r>
          <rPr>
            <sz val="8"/>
            <color indexed="81"/>
            <rFont val="Tahoma"/>
            <family val="2"/>
          </rPr>
          <t>Input allocation as a negative number. Manually allocate the expense to the internally provided direct services.</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A14" authorId="0" shapeId="0" xr:uid="{00000000-0006-0000-0F00-000001000000}">
      <text>
        <r>
          <rPr>
            <b/>
            <sz val="9"/>
            <color indexed="81"/>
            <rFont val="Tahoma"/>
            <family val="2"/>
          </rPr>
          <t xml:space="preserve">Enter as a Negative
</t>
        </r>
      </text>
    </comment>
    <comment ref="A15" authorId="0" shapeId="0" xr:uid="{00000000-0006-0000-0F00-000002000000}">
      <text>
        <r>
          <rPr>
            <sz val="9"/>
            <color indexed="81"/>
            <rFont val="Tahoma"/>
            <family val="2"/>
          </rPr>
          <t xml:space="preserve">Enter calculated member liability, prorate if partial mo stay
</t>
        </r>
      </text>
    </comment>
    <comment ref="A16" authorId="0" shapeId="0" xr:uid="{00000000-0006-0000-0F00-000003000000}">
      <text>
        <r>
          <rPr>
            <b/>
            <sz val="9"/>
            <color indexed="81"/>
            <rFont val="Tahoma"/>
            <family val="2"/>
          </rPr>
          <t>Enter as a Negative</t>
        </r>
        <r>
          <rPr>
            <sz val="9"/>
            <color indexed="81"/>
            <rFont val="Tahoma"/>
            <family val="2"/>
          </rPr>
          <t xml:space="preserve">
</t>
        </r>
      </text>
    </comment>
    <comment ref="A18" authorId="0" shapeId="0" xr:uid="{00000000-0006-0000-0F00-000004000000}">
      <text>
        <r>
          <rPr>
            <b/>
            <sz val="9"/>
            <color indexed="81"/>
            <rFont val="Tahoma"/>
            <family val="2"/>
          </rPr>
          <t xml:space="preserve">Enter as a Negative
</t>
        </r>
        <r>
          <rPr>
            <sz val="9"/>
            <color indexed="81"/>
            <rFont val="Tahoma"/>
            <family val="2"/>
          </rPr>
          <t xml:space="preserve">
</t>
        </r>
      </text>
    </comment>
    <comment ref="A25" authorId="0" shapeId="0" xr:uid="{00000000-0006-0000-0F00-000005000000}">
      <text>
        <r>
          <rPr>
            <b/>
            <sz val="8"/>
            <color indexed="81"/>
            <rFont val="Tahoma"/>
            <family val="2"/>
          </rPr>
          <t>DHS:  Include Current Year Accrual for Case Mix Adj., P4P, Other contract revenues calculated and funded on a retro basis.</t>
        </r>
        <r>
          <rPr>
            <sz val="8"/>
            <color indexed="81"/>
            <rFont val="Tahoma"/>
            <family val="2"/>
          </rPr>
          <t xml:space="preserve">
</t>
        </r>
      </text>
    </comment>
    <comment ref="A34" authorId="0" shapeId="0" xr:uid="{00000000-0006-0000-0F00-000006000000}">
      <text>
        <r>
          <rPr>
            <b/>
            <sz val="9"/>
            <color indexed="81"/>
            <rFont val="Tahoma"/>
            <family val="2"/>
          </rPr>
          <t>Enter as a Negative</t>
        </r>
        <r>
          <rPr>
            <sz val="9"/>
            <color indexed="81"/>
            <rFont val="Tahoma"/>
            <family val="2"/>
          </rPr>
          <t xml:space="preserve">
</t>
        </r>
      </text>
    </comment>
    <comment ref="A35" authorId="0" shapeId="0" xr:uid="{00000000-0006-0000-0F00-000007000000}">
      <text>
        <r>
          <rPr>
            <b/>
            <sz val="9"/>
            <color indexed="81"/>
            <rFont val="Tahoma"/>
            <family val="2"/>
          </rPr>
          <t>Enter as a Negative</t>
        </r>
        <r>
          <rPr>
            <sz val="9"/>
            <color indexed="81"/>
            <rFont val="Tahoma"/>
            <family val="2"/>
          </rPr>
          <t xml:space="preserve">
</t>
        </r>
      </text>
    </comment>
    <comment ref="A36" authorId="0" shapeId="0" xr:uid="{00000000-0006-0000-0F00-000008000000}">
      <text>
        <r>
          <rPr>
            <b/>
            <sz val="9"/>
            <color indexed="81"/>
            <rFont val="Tahoma"/>
            <family val="2"/>
          </rPr>
          <t>Enter as a Negative</t>
        </r>
        <r>
          <rPr>
            <sz val="9"/>
            <color indexed="81"/>
            <rFont val="Tahoma"/>
            <family val="2"/>
          </rPr>
          <t xml:space="preserve">
</t>
        </r>
      </text>
    </comment>
    <comment ref="A38" authorId="0" shapeId="0" xr:uid="{00000000-0006-0000-0F00-000009000000}">
      <text>
        <r>
          <rPr>
            <b/>
            <sz val="9"/>
            <color indexed="81"/>
            <rFont val="Tahoma"/>
            <family val="2"/>
          </rPr>
          <t>Enter as a Negative</t>
        </r>
        <r>
          <rPr>
            <sz val="9"/>
            <color indexed="81"/>
            <rFont val="Tahoma"/>
            <family val="2"/>
          </rPr>
          <t xml:space="preserve">
</t>
        </r>
      </text>
    </comment>
    <comment ref="A61" authorId="0" shapeId="0" xr:uid="{00000000-0006-0000-0F00-00000A000000}">
      <text>
        <r>
          <rPr>
            <b/>
            <sz val="9"/>
            <color indexed="81"/>
            <rFont val="Tahoma"/>
            <family val="2"/>
          </rPr>
          <t xml:space="preserve">DHS: Do Not Report CM State Plan Services Here.
</t>
        </r>
        <r>
          <rPr>
            <sz val="9"/>
            <color indexed="81"/>
            <rFont val="Tahoma"/>
            <family val="2"/>
          </rPr>
          <t>CM State Plan Services are reported in the Habilitation Health Category</t>
        </r>
        <r>
          <rPr>
            <sz val="9"/>
            <color indexed="81"/>
            <rFont val="Tahoma"/>
            <family val="2"/>
          </rPr>
          <t xml:space="preserve">
</t>
        </r>
      </text>
    </comment>
    <comment ref="B71" authorId="0" shapeId="0" xr:uid="{00000000-0006-0000-0F00-00000B000000}">
      <text>
        <r>
          <rPr>
            <sz val="8"/>
            <color indexed="81"/>
            <rFont val="Tahoma"/>
            <family val="2"/>
          </rPr>
          <t>Input allocation as a negative number. The template will populate row CM Admin Alloc with this number.</t>
        </r>
      </text>
    </comment>
    <comment ref="C71" authorId="0" shapeId="0" xr:uid="{00000000-0006-0000-0F00-00000C000000}">
      <text>
        <r>
          <rPr>
            <sz val="9"/>
            <color indexed="81"/>
            <rFont val="Tahoma"/>
            <family val="2"/>
          </rPr>
          <t>Input allocation as a negative number. The template will populate row CM Admin Alloc with this number.</t>
        </r>
      </text>
    </comment>
    <comment ref="D71" authorId="0" shapeId="0" xr:uid="{00000000-0006-0000-0F00-00000D000000}">
      <text>
        <r>
          <rPr>
            <sz val="9"/>
            <color indexed="81"/>
            <rFont val="Tahoma"/>
            <family val="2"/>
          </rPr>
          <t xml:space="preserve">Input allocation as a negative number. The template will populate row CM Admin Alloc with this number.
</t>
        </r>
      </text>
    </comment>
    <comment ref="E71" authorId="0" shapeId="0" xr:uid="{00000000-0006-0000-0F00-00000E000000}">
      <text>
        <r>
          <rPr>
            <sz val="9"/>
            <color indexed="81"/>
            <rFont val="Tahoma"/>
            <family val="2"/>
          </rPr>
          <t xml:space="preserve">Input allocation as a negative number. The template will populate row CM Admin Alloc with this number.
</t>
        </r>
      </text>
    </comment>
    <comment ref="B72" authorId="0" shapeId="0" xr:uid="{00000000-0006-0000-0F00-00000F000000}">
      <text>
        <r>
          <rPr>
            <sz val="8"/>
            <color indexed="81"/>
            <rFont val="Tahoma"/>
            <family val="2"/>
          </rPr>
          <t>Input allocation as a negative number. Manually allocate the expense to the internally provided direct services.</t>
        </r>
      </text>
    </comment>
    <comment ref="C72" authorId="0" shapeId="0" xr:uid="{00000000-0006-0000-0F00-000010000000}">
      <text>
        <r>
          <rPr>
            <sz val="8"/>
            <color indexed="81"/>
            <rFont val="Tahoma"/>
            <family val="2"/>
          </rPr>
          <t>Input allocation as a negative number. Manually allocate the expense to the internally provided direct services.</t>
        </r>
      </text>
    </comment>
    <comment ref="D72" authorId="0" shapeId="0" xr:uid="{00000000-0006-0000-0F00-000011000000}">
      <text>
        <r>
          <rPr>
            <sz val="8"/>
            <color indexed="81"/>
            <rFont val="Tahoma"/>
            <family val="2"/>
          </rPr>
          <t>Input allocation as a negative number. Manually allocate the expense to the internally provided direct services.</t>
        </r>
      </text>
    </comment>
    <comment ref="E72" authorId="0" shapeId="0" xr:uid="{00000000-0006-0000-0F00-000012000000}">
      <text>
        <r>
          <rPr>
            <sz val="8"/>
            <color indexed="81"/>
            <rFont val="Tahoma"/>
            <family val="2"/>
          </rPr>
          <t>Input allocation as a negative number. Manually allocate the expense to the internally provided direct services.</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A14" authorId="0" shapeId="0" xr:uid="{00000000-0006-0000-1000-000001000000}">
      <text>
        <r>
          <rPr>
            <b/>
            <sz val="9"/>
            <color indexed="81"/>
            <rFont val="Tahoma"/>
            <family val="2"/>
          </rPr>
          <t xml:space="preserve">Enter as a Negative
</t>
        </r>
      </text>
    </comment>
    <comment ref="A15" authorId="0" shapeId="0" xr:uid="{00000000-0006-0000-1000-000002000000}">
      <text>
        <r>
          <rPr>
            <sz val="9"/>
            <color indexed="81"/>
            <rFont val="Tahoma"/>
            <family val="2"/>
          </rPr>
          <t xml:space="preserve">Enter calculated member liability, prorate if partial mo stay
</t>
        </r>
      </text>
    </comment>
    <comment ref="A16" authorId="0" shapeId="0" xr:uid="{00000000-0006-0000-1000-000003000000}">
      <text>
        <r>
          <rPr>
            <b/>
            <sz val="9"/>
            <color indexed="81"/>
            <rFont val="Tahoma"/>
            <family val="2"/>
          </rPr>
          <t>Enter as a Negative</t>
        </r>
        <r>
          <rPr>
            <sz val="9"/>
            <color indexed="81"/>
            <rFont val="Tahoma"/>
            <family val="2"/>
          </rPr>
          <t xml:space="preserve">
</t>
        </r>
      </text>
    </comment>
    <comment ref="A18" authorId="0" shapeId="0" xr:uid="{00000000-0006-0000-1000-000004000000}">
      <text>
        <r>
          <rPr>
            <b/>
            <sz val="9"/>
            <color indexed="81"/>
            <rFont val="Tahoma"/>
            <family val="2"/>
          </rPr>
          <t xml:space="preserve">Enter as a Negative
</t>
        </r>
        <r>
          <rPr>
            <sz val="9"/>
            <color indexed="81"/>
            <rFont val="Tahoma"/>
            <family val="2"/>
          </rPr>
          <t xml:space="preserve">
</t>
        </r>
      </text>
    </comment>
    <comment ref="A25" authorId="0" shapeId="0" xr:uid="{00000000-0006-0000-1000-000005000000}">
      <text>
        <r>
          <rPr>
            <b/>
            <sz val="8"/>
            <color indexed="81"/>
            <rFont val="Tahoma"/>
            <family val="2"/>
          </rPr>
          <t>DHS:  Include Current Year Accrual for Case Mix Adj., P4P, Other contract revenues calculated and funded on a retro basis.</t>
        </r>
        <r>
          <rPr>
            <sz val="8"/>
            <color indexed="81"/>
            <rFont val="Tahoma"/>
            <family val="2"/>
          </rPr>
          <t xml:space="preserve">
</t>
        </r>
      </text>
    </comment>
    <comment ref="A34" authorId="0" shapeId="0" xr:uid="{00000000-0006-0000-1000-000006000000}">
      <text>
        <r>
          <rPr>
            <b/>
            <sz val="9"/>
            <color indexed="81"/>
            <rFont val="Tahoma"/>
            <family val="2"/>
          </rPr>
          <t>Enter as a Negative</t>
        </r>
        <r>
          <rPr>
            <sz val="9"/>
            <color indexed="81"/>
            <rFont val="Tahoma"/>
            <family val="2"/>
          </rPr>
          <t xml:space="preserve">
</t>
        </r>
      </text>
    </comment>
    <comment ref="A35" authorId="0" shapeId="0" xr:uid="{00000000-0006-0000-1000-000007000000}">
      <text>
        <r>
          <rPr>
            <b/>
            <sz val="9"/>
            <color indexed="81"/>
            <rFont val="Tahoma"/>
            <family val="2"/>
          </rPr>
          <t>Enter as a Negative</t>
        </r>
        <r>
          <rPr>
            <sz val="9"/>
            <color indexed="81"/>
            <rFont val="Tahoma"/>
            <family val="2"/>
          </rPr>
          <t xml:space="preserve">
</t>
        </r>
      </text>
    </comment>
    <comment ref="A36" authorId="0" shapeId="0" xr:uid="{00000000-0006-0000-1000-000008000000}">
      <text>
        <r>
          <rPr>
            <b/>
            <sz val="9"/>
            <color indexed="81"/>
            <rFont val="Tahoma"/>
            <family val="2"/>
          </rPr>
          <t>Enter as a Negative</t>
        </r>
        <r>
          <rPr>
            <sz val="9"/>
            <color indexed="81"/>
            <rFont val="Tahoma"/>
            <family val="2"/>
          </rPr>
          <t xml:space="preserve">
</t>
        </r>
      </text>
    </comment>
    <comment ref="A38" authorId="0" shapeId="0" xr:uid="{00000000-0006-0000-1000-000009000000}">
      <text>
        <r>
          <rPr>
            <b/>
            <sz val="9"/>
            <color indexed="81"/>
            <rFont val="Tahoma"/>
            <family val="2"/>
          </rPr>
          <t>Enter as a Negative</t>
        </r>
        <r>
          <rPr>
            <sz val="9"/>
            <color indexed="81"/>
            <rFont val="Tahoma"/>
            <family val="2"/>
          </rPr>
          <t xml:space="preserve">
</t>
        </r>
      </text>
    </comment>
    <comment ref="A61" authorId="0" shapeId="0" xr:uid="{00000000-0006-0000-1000-00000A000000}">
      <text>
        <r>
          <rPr>
            <b/>
            <sz val="9"/>
            <color indexed="81"/>
            <rFont val="Tahoma"/>
            <family val="2"/>
          </rPr>
          <t xml:space="preserve">DHS: Do Not Report CM State Plan Services Here.
</t>
        </r>
        <r>
          <rPr>
            <sz val="9"/>
            <color indexed="81"/>
            <rFont val="Tahoma"/>
            <family val="2"/>
          </rPr>
          <t>CM State Plan Services are reported in the Habilitation Health Category</t>
        </r>
        <r>
          <rPr>
            <sz val="9"/>
            <color indexed="81"/>
            <rFont val="Tahoma"/>
            <family val="2"/>
          </rPr>
          <t xml:space="preserve">
</t>
        </r>
      </text>
    </comment>
    <comment ref="B71" authorId="0" shapeId="0" xr:uid="{00000000-0006-0000-1000-00000B000000}">
      <text>
        <r>
          <rPr>
            <sz val="8"/>
            <color indexed="81"/>
            <rFont val="Tahoma"/>
            <family val="2"/>
          </rPr>
          <t>Input allocation as a negative number. The template will populate row CM Admin Alloc with this number.</t>
        </r>
      </text>
    </comment>
    <comment ref="C71" authorId="0" shapeId="0" xr:uid="{00000000-0006-0000-1000-00000C000000}">
      <text>
        <r>
          <rPr>
            <sz val="9"/>
            <color indexed="81"/>
            <rFont val="Tahoma"/>
            <family val="2"/>
          </rPr>
          <t>Input allocation as a negative number. The template will populate row CM Admin Alloc with this number.</t>
        </r>
      </text>
    </comment>
    <comment ref="D71" authorId="0" shapeId="0" xr:uid="{00000000-0006-0000-1000-00000D000000}">
      <text>
        <r>
          <rPr>
            <sz val="9"/>
            <color indexed="81"/>
            <rFont val="Tahoma"/>
            <family val="2"/>
          </rPr>
          <t xml:space="preserve">Input allocation as a negative number. The template will populate row CM Admin Alloc with this number.
</t>
        </r>
      </text>
    </comment>
    <comment ref="E71" authorId="0" shapeId="0" xr:uid="{00000000-0006-0000-1000-00000E000000}">
      <text>
        <r>
          <rPr>
            <sz val="9"/>
            <color indexed="81"/>
            <rFont val="Tahoma"/>
            <family val="2"/>
          </rPr>
          <t xml:space="preserve">Input allocation as a negative number. The template will populate row CM Admin Alloc with this number.
</t>
        </r>
      </text>
    </comment>
    <comment ref="B72" authorId="0" shapeId="0" xr:uid="{00000000-0006-0000-1000-00000F000000}">
      <text>
        <r>
          <rPr>
            <sz val="8"/>
            <color indexed="81"/>
            <rFont val="Tahoma"/>
            <family val="2"/>
          </rPr>
          <t>Input allocation as a negative number. Manually allocate the expense to the internally provided direct services.</t>
        </r>
      </text>
    </comment>
    <comment ref="C72" authorId="0" shapeId="0" xr:uid="{00000000-0006-0000-1000-000010000000}">
      <text>
        <r>
          <rPr>
            <sz val="8"/>
            <color indexed="81"/>
            <rFont val="Tahoma"/>
            <family val="2"/>
          </rPr>
          <t>Input allocation as a negative number. Manually allocate the expense to the internally provided direct services.</t>
        </r>
      </text>
    </comment>
    <comment ref="D72" authorId="0" shapeId="0" xr:uid="{00000000-0006-0000-1000-000011000000}">
      <text>
        <r>
          <rPr>
            <sz val="8"/>
            <color indexed="81"/>
            <rFont val="Tahoma"/>
            <family val="2"/>
          </rPr>
          <t>Input allocation as a negative number. Manually allocate the expense to the internally provided direct services.</t>
        </r>
      </text>
    </comment>
    <comment ref="E72" authorId="0" shapeId="0" xr:uid="{00000000-0006-0000-1000-000012000000}">
      <text>
        <r>
          <rPr>
            <sz val="8"/>
            <color indexed="81"/>
            <rFont val="Tahoma"/>
            <family val="2"/>
          </rPr>
          <t>Input allocation as a negative number. Manually allocate the expense to the internally provided direct services.</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A14" authorId="0" shapeId="0" xr:uid="{00000000-0006-0000-1100-000001000000}">
      <text>
        <r>
          <rPr>
            <b/>
            <sz val="9"/>
            <color indexed="81"/>
            <rFont val="Tahoma"/>
            <family val="2"/>
          </rPr>
          <t xml:space="preserve">Enter as a Negative
</t>
        </r>
      </text>
    </comment>
    <comment ref="A15" authorId="0" shapeId="0" xr:uid="{00000000-0006-0000-1100-000002000000}">
      <text>
        <r>
          <rPr>
            <sz val="9"/>
            <color indexed="81"/>
            <rFont val="Tahoma"/>
            <family val="2"/>
          </rPr>
          <t xml:space="preserve">Enter calculated member liability, prorate if partial mo stay
</t>
        </r>
      </text>
    </comment>
    <comment ref="A16" authorId="0" shapeId="0" xr:uid="{00000000-0006-0000-1100-000003000000}">
      <text>
        <r>
          <rPr>
            <b/>
            <sz val="9"/>
            <color indexed="81"/>
            <rFont val="Tahoma"/>
            <family val="2"/>
          </rPr>
          <t>Enter as a Negative</t>
        </r>
        <r>
          <rPr>
            <sz val="9"/>
            <color indexed="81"/>
            <rFont val="Tahoma"/>
            <family val="2"/>
          </rPr>
          <t xml:space="preserve">
</t>
        </r>
      </text>
    </comment>
    <comment ref="A18" authorId="0" shapeId="0" xr:uid="{00000000-0006-0000-1100-000004000000}">
      <text>
        <r>
          <rPr>
            <b/>
            <sz val="9"/>
            <color indexed="81"/>
            <rFont val="Tahoma"/>
            <family val="2"/>
          </rPr>
          <t xml:space="preserve">Enter as a Negative
</t>
        </r>
        <r>
          <rPr>
            <sz val="9"/>
            <color indexed="81"/>
            <rFont val="Tahoma"/>
            <family val="2"/>
          </rPr>
          <t xml:space="preserve">
</t>
        </r>
      </text>
    </comment>
    <comment ref="A25" authorId="0" shapeId="0" xr:uid="{00000000-0006-0000-1100-000005000000}">
      <text>
        <r>
          <rPr>
            <b/>
            <sz val="8"/>
            <color indexed="81"/>
            <rFont val="Tahoma"/>
            <family val="2"/>
          </rPr>
          <t>DHS:  Include Current Year Accrual for Case Mix Adj., P4P, Other contract revenues calculated and funded on a retro basis.</t>
        </r>
        <r>
          <rPr>
            <sz val="8"/>
            <color indexed="81"/>
            <rFont val="Tahoma"/>
            <family val="2"/>
          </rPr>
          <t xml:space="preserve">
</t>
        </r>
      </text>
    </comment>
    <comment ref="A34" authorId="0" shapeId="0" xr:uid="{00000000-0006-0000-1100-000006000000}">
      <text>
        <r>
          <rPr>
            <b/>
            <sz val="9"/>
            <color indexed="81"/>
            <rFont val="Tahoma"/>
            <family val="2"/>
          </rPr>
          <t>Enter as a Negative</t>
        </r>
        <r>
          <rPr>
            <sz val="9"/>
            <color indexed="81"/>
            <rFont val="Tahoma"/>
            <family val="2"/>
          </rPr>
          <t xml:space="preserve">
</t>
        </r>
      </text>
    </comment>
    <comment ref="A35" authorId="0" shapeId="0" xr:uid="{00000000-0006-0000-1100-000007000000}">
      <text>
        <r>
          <rPr>
            <b/>
            <sz val="9"/>
            <color indexed="81"/>
            <rFont val="Tahoma"/>
            <family val="2"/>
          </rPr>
          <t>Enter as a Negative</t>
        </r>
        <r>
          <rPr>
            <sz val="9"/>
            <color indexed="81"/>
            <rFont val="Tahoma"/>
            <family val="2"/>
          </rPr>
          <t xml:space="preserve">
</t>
        </r>
      </text>
    </comment>
    <comment ref="A36" authorId="0" shapeId="0" xr:uid="{00000000-0006-0000-1100-000008000000}">
      <text>
        <r>
          <rPr>
            <b/>
            <sz val="9"/>
            <color indexed="81"/>
            <rFont val="Tahoma"/>
            <family val="2"/>
          </rPr>
          <t>Enter as a Negative</t>
        </r>
        <r>
          <rPr>
            <sz val="9"/>
            <color indexed="81"/>
            <rFont val="Tahoma"/>
            <family val="2"/>
          </rPr>
          <t xml:space="preserve">
</t>
        </r>
      </text>
    </comment>
    <comment ref="A38" authorId="0" shapeId="0" xr:uid="{00000000-0006-0000-1100-000009000000}">
      <text>
        <r>
          <rPr>
            <b/>
            <sz val="9"/>
            <color indexed="81"/>
            <rFont val="Tahoma"/>
            <family val="2"/>
          </rPr>
          <t>Enter as a Negative</t>
        </r>
        <r>
          <rPr>
            <sz val="9"/>
            <color indexed="81"/>
            <rFont val="Tahoma"/>
            <family val="2"/>
          </rPr>
          <t xml:space="preserve">
</t>
        </r>
      </text>
    </comment>
    <comment ref="A61" authorId="0" shapeId="0" xr:uid="{00000000-0006-0000-1100-00000A000000}">
      <text>
        <r>
          <rPr>
            <b/>
            <sz val="9"/>
            <color indexed="81"/>
            <rFont val="Tahoma"/>
            <family val="2"/>
          </rPr>
          <t xml:space="preserve">DHS: Do Not Report CM State Plan Services Here.
</t>
        </r>
        <r>
          <rPr>
            <sz val="9"/>
            <color indexed="81"/>
            <rFont val="Tahoma"/>
            <family val="2"/>
          </rPr>
          <t>CM State Plan Services are reported in the Habilitation Health Category</t>
        </r>
        <r>
          <rPr>
            <sz val="9"/>
            <color indexed="81"/>
            <rFont val="Tahoma"/>
            <family val="2"/>
          </rPr>
          <t xml:space="preserve">
</t>
        </r>
      </text>
    </comment>
    <comment ref="B71" authorId="0" shapeId="0" xr:uid="{00000000-0006-0000-1100-00000B000000}">
      <text>
        <r>
          <rPr>
            <sz val="8"/>
            <color indexed="81"/>
            <rFont val="Tahoma"/>
            <family val="2"/>
          </rPr>
          <t>Input allocation as a negative number. The template will populate row CM Admin Alloc with this number.</t>
        </r>
      </text>
    </comment>
    <comment ref="C71" authorId="0" shapeId="0" xr:uid="{00000000-0006-0000-1100-00000C000000}">
      <text>
        <r>
          <rPr>
            <sz val="9"/>
            <color indexed="81"/>
            <rFont val="Tahoma"/>
            <family val="2"/>
          </rPr>
          <t>Input allocation as a negative number. The template will populate row CM Admin Alloc with this number.</t>
        </r>
      </text>
    </comment>
    <comment ref="D71" authorId="0" shapeId="0" xr:uid="{00000000-0006-0000-1100-00000D000000}">
      <text>
        <r>
          <rPr>
            <sz val="9"/>
            <color indexed="81"/>
            <rFont val="Tahoma"/>
            <family val="2"/>
          </rPr>
          <t xml:space="preserve">Input allocation as a negative number. The template will populate row CM Admin Alloc with this number.
</t>
        </r>
      </text>
    </comment>
    <comment ref="E71" authorId="0" shapeId="0" xr:uid="{00000000-0006-0000-1100-00000E000000}">
      <text>
        <r>
          <rPr>
            <sz val="9"/>
            <color indexed="81"/>
            <rFont val="Tahoma"/>
            <family val="2"/>
          </rPr>
          <t xml:space="preserve">Input allocation as a negative number. The template will populate row CM Admin Alloc with this number.
</t>
        </r>
      </text>
    </comment>
    <comment ref="B72" authorId="0" shapeId="0" xr:uid="{00000000-0006-0000-1100-00000F000000}">
      <text>
        <r>
          <rPr>
            <sz val="8"/>
            <color indexed="81"/>
            <rFont val="Tahoma"/>
            <family val="2"/>
          </rPr>
          <t>Input allocation as a negative number. Manually allocate the expense to the internally provided direct services.</t>
        </r>
      </text>
    </comment>
    <comment ref="C72" authorId="0" shapeId="0" xr:uid="{00000000-0006-0000-1100-000010000000}">
      <text>
        <r>
          <rPr>
            <sz val="8"/>
            <color indexed="81"/>
            <rFont val="Tahoma"/>
            <family val="2"/>
          </rPr>
          <t>Input allocation as a negative number. Manually allocate the expense to the internally provided direct services.</t>
        </r>
      </text>
    </comment>
    <comment ref="D72" authorId="0" shapeId="0" xr:uid="{00000000-0006-0000-1100-000011000000}">
      <text>
        <r>
          <rPr>
            <sz val="8"/>
            <color indexed="81"/>
            <rFont val="Tahoma"/>
            <family val="2"/>
          </rPr>
          <t>Input allocation as a negative number. Manually allocate the expense to the internally provided direct services.</t>
        </r>
      </text>
    </comment>
    <comment ref="E72" authorId="0" shapeId="0" xr:uid="{00000000-0006-0000-1100-000012000000}">
      <text>
        <r>
          <rPr>
            <sz val="8"/>
            <color indexed="81"/>
            <rFont val="Tahoma"/>
            <family val="2"/>
          </rPr>
          <t>Input allocation as a negative number. Manually allocate the expense to the internally provided direct services.</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A14" authorId="0" shapeId="0" xr:uid="{00000000-0006-0000-1200-000001000000}">
      <text>
        <r>
          <rPr>
            <b/>
            <sz val="9"/>
            <color indexed="81"/>
            <rFont val="Tahoma"/>
            <family val="2"/>
          </rPr>
          <t xml:space="preserve">Enter as a Negative
</t>
        </r>
      </text>
    </comment>
    <comment ref="A15" authorId="0" shapeId="0" xr:uid="{00000000-0006-0000-1200-000002000000}">
      <text>
        <r>
          <rPr>
            <sz val="9"/>
            <color indexed="81"/>
            <rFont val="Tahoma"/>
            <family val="2"/>
          </rPr>
          <t xml:space="preserve">Enter calculated member liability, prorate if partial mo stay
</t>
        </r>
      </text>
    </comment>
    <comment ref="A16" authorId="0" shapeId="0" xr:uid="{00000000-0006-0000-1200-000003000000}">
      <text>
        <r>
          <rPr>
            <b/>
            <sz val="9"/>
            <color indexed="81"/>
            <rFont val="Tahoma"/>
            <family val="2"/>
          </rPr>
          <t>Enter as a Negative</t>
        </r>
        <r>
          <rPr>
            <sz val="9"/>
            <color indexed="81"/>
            <rFont val="Tahoma"/>
            <family val="2"/>
          </rPr>
          <t xml:space="preserve">
</t>
        </r>
      </text>
    </comment>
    <comment ref="A18" authorId="0" shapeId="0" xr:uid="{00000000-0006-0000-1200-000004000000}">
      <text>
        <r>
          <rPr>
            <b/>
            <sz val="9"/>
            <color indexed="81"/>
            <rFont val="Tahoma"/>
            <family val="2"/>
          </rPr>
          <t xml:space="preserve">Enter as a Negative
</t>
        </r>
        <r>
          <rPr>
            <sz val="9"/>
            <color indexed="81"/>
            <rFont val="Tahoma"/>
            <family val="2"/>
          </rPr>
          <t xml:space="preserve">
</t>
        </r>
      </text>
    </comment>
    <comment ref="A25" authorId="0" shapeId="0" xr:uid="{00000000-0006-0000-1200-000005000000}">
      <text>
        <r>
          <rPr>
            <b/>
            <sz val="8"/>
            <color indexed="81"/>
            <rFont val="Tahoma"/>
            <family val="2"/>
          </rPr>
          <t>DHS:  Include Current Year Accrual for Case Mix Adj., P4P, Other contract revenues calculated and funded on a retro basis.</t>
        </r>
        <r>
          <rPr>
            <sz val="8"/>
            <color indexed="81"/>
            <rFont val="Tahoma"/>
            <family val="2"/>
          </rPr>
          <t xml:space="preserve">
</t>
        </r>
      </text>
    </comment>
    <comment ref="A34" authorId="0" shapeId="0" xr:uid="{00000000-0006-0000-1200-000006000000}">
      <text>
        <r>
          <rPr>
            <b/>
            <sz val="9"/>
            <color indexed="81"/>
            <rFont val="Tahoma"/>
            <family val="2"/>
          </rPr>
          <t>Enter as a Negative</t>
        </r>
        <r>
          <rPr>
            <sz val="9"/>
            <color indexed="81"/>
            <rFont val="Tahoma"/>
            <family val="2"/>
          </rPr>
          <t xml:space="preserve">
</t>
        </r>
      </text>
    </comment>
    <comment ref="A35" authorId="0" shapeId="0" xr:uid="{00000000-0006-0000-1200-000007000000}">
      <text>
        <r>
          <rPr>
            <b/>
            <sz val="9"/>
            <color indexed="81"/>
            <rFont val="Tahoma"/>
            <family val="2"/>
          </rPr>
          <t>Enter as a Negative</t>
        </r>
        <r>
          <rPr>
            <sz val="9"/>
            <color indexed="81"/>
            <rFont val="Tahoma"/>
            <family val="2"/>
          </rPr>
          <t xml:space="preserve">
</t>
        </r>
      </text>
    </comment>
    <comment ref="A36" authorId="0" shapeId="0" xr:uid="{00000000-0006-0000-1200-000008000000}">
      <text>
        <r>
          <rPr>
            <b/>
            <sz val="9"/>
            <color indexed="81"/>
            <rFont val="Tahoma"/>
            <family val="2"/>
          </rPr>
          <t>Enter as a Negative</t>
        </r>
        <r>
          <rPr>
            <sz val="9"/>
            <color indexed="81"/>
            <rFont val="Tahoma"/>
            <family val="2"/>
          </rPr>
          <t xml:space="preserve">
</t>
        </r>
      </text>
    </comment>
    <comment ref="A38" authorId="0" shapeId="0" xr:uid="{00000000-0006-0000-1200-000009000000}">
      <text>
        <r>
          <rPr>
            <b/>
            <sz val="9"/>
            <color indexed="81"/>
            <rFont val="Tahoma"/>
            <family val="2"/>
          </rPr>
          <t>Enter as a Negative</t>
        </r>
        <r>
          <rPr>
            <sz val="9"/>
            <color indexed="81"/>
            <rFont val="Tahoma"/>
            <family val="2"/>
          </rPr>
          <t xml:space="preserve">
</t>
        </r>
      </text>
    </comment>
    <comment ref="A61" authorId="0" shapeId="0" xr:uid="{00000000-0006-0000-1200-00000A000000}">
      <text>
        <r>
          <rPr>
            <b/>
            <sz val="9"/>
            <color indexed="81"/>
            <rFont val="Tahoma"/>
            <family val="2"/>
          </rPr>
          <t xml:space="preserve">DHS: Do Not Report CM State Plan Services Here.
</t>
        </r>
        <r>
          <rPr>
            <sz val="9"/>
            <color indexed="81"/>
            <rFont val="Tahoma"/>
            <family val="2"/>
          </rPr>
          <t>CM State Plan Services are reported in the Habilitation Health Category</t>
        </r>
        <r>
          <rPr>
            <sz val="9"/>
            <color indexed="81"/>
            <rFont val="Tahoma"/>
            <family val="2"/>
          </rPr>
          <t xml:space="preserve">
</t>
        </r>
      </text>
    </comment>
    <comment ref="B71" authorId="0" shapeId="0" xr:uid="{00000000-0006-0000-1200-00000B000000}">
      <text>
        <r>
          <rPr>
            <sz val="8"/>
            <color indexed="81"/>
            <rFont val="Tahoma"/>
            <family val="2"/>
          </rPr>
          <t>Input allocation as a negative number. The template will populate row CM Admin Alloc with this number.</t>
        </r>
      </text>
    </comment>
    <comment ref="C71" authorId="0" shapeId="0" xr:uid="{00000000-0006-0000-1200-00000C000000}">
      <text>
        <r>
          <rPr>
            <sz val="9"/>
            <color indexed="81"/>
            <rFont val="Tahoma"/>
            <family val="2"/>
          </rPr>
          <t>Input allocation as a negative number. The template will populate row CM Admin Alloc with this number.</t>
        </r>
      </text>
    </comment>
    <comment ref="D71" authorId="0" shapeId="0" xr:uid="{00000000-0006-0000-1200-00000D000000}">
      <text>
        <r>
          <rPr>
            <sz val="9"/>
            <color indexed="81"/>
            <rFont val="Tahoma"/>
            <family val="2"/>
          </rPr>
          <t xml:space="preserve">Input allocation as a negative number. The template will populate row CM Admin Alloc with this number.
</t>
        </r>
      </text>
    </comment>
    <comment ref="E71" authorId="0" shapeId="0" xr:uid="{00000000-0006-0000-1200-00000E000000}">
      <text>
        <r>
          <rPr>
            <sz val="9"/>
            <color indexed="81"/>
            <rFont val="Tahoma"/>
            <family val="2"/>
          </rPr>
          <t xml:space="preserve">Input allocation as a negative number. The template will populate row CM Admin Alloc with this number.
</t>
        </r>
      </text>
    </comment>
    <comment ref="B72" authorId="0" shapeId="0" xr:uid="{00000000-0006-0000-1200-00000F000000}">
      <text>
        <r>
          <rPr>
            <sz val="8"/>
            <color indexed="81"/>
            <rFont val="Tahoma"/>
            <family val="2"/>
          </rPr>
          <t>Input allocation as a negative number. Manually allocate the expense to the internally provided direct services.</t>
        </r>
      </text>
    </comment>
    <comment ref="C72" authorId="0" shapeId="0" xr:uid="{00000000-0006-0000-1200-000010000000}">
      <text>
        <r>
          <rPr>
            <sz val="8"/>
            <color indexed="81"/>
            <rFont val="Tahoma"/>
            <family val="2"/>
          </rPr>
          <t>Input allocation as a negative number. Manually allocate the expense to the internally provided direct services.</t>
        </r>
      </text>
    </comment>
    <comment ref="D72" authorId="0" shapeId="0" xr:uid="{00000000-0006-0000-1200-000011000000}">
      <text>
        <r>
          <rPr>
            <sz val="8"/>
            <color indexed="81"/>
            <rFont val="Tahoma"/>
            <family val="2"/>
          </rPr>
          <t>Input allocation as a negative number. Manually allocate the expense to the internally provided direct services.</t>
        </r>
      </text>
    </comment>
    <comment ref="E72" authorId="0" shapeId="0" xr:uid="{00000000-0006-0000-1200-000012000000}">
      <text>
        <r>
          <rPr>
            <sz val="8"/>
            <color indexed="81"/>
            <rFont val="Tahoma"/>
            <family val="2"/>
          </rPr>
          <t>Input allocation as a negative number. Manually allocate the expense to the internally provided direct services.</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A14" authorId="0" shapeId="0" xr:uid="{00000000-0006-0000-1300-000001000000}">
      <text>
        <r>
          <rPr>
            <b/>
            <sz val="9"/>
            <color indexed="81"/>
            <rFont val="Tahoma"/>
            <family val="2"/>
          </rPr>
          <t xml:space="preserve">Enter as a Negative
</t>
        </r>
      </text>
    </comment>
    <comment ref="A15" authorId="0" shapeId="0" xr:uid="{00000000-0006-0000-1300-000002000000}">
      <text>
        <r>
          <rPr>
            <sz val="9"/>
            <color indexed="81"/>
            <rFont val="Tahoma"/>
            <family val="2"/>
          </rPr>
          <t xml:space="preserve">Enter calculated member liability, prorate if partial mo stay
</t>
        </r>
      </text>
    </comment>
    <comment ref="A16" authorId="0" shapeId="0" xr:uid="{00000000-0006-0000-1300-000003000000}">
      <text>
        <r>
          <rPr>
            <b/>
            <sz val="9"/>
            <color indexed="81"/>
            <rFont val="Tahoma"/>
            <family val="2"/>
          </rPr>
          <t>Enter as a Negative</t>
        </r>
        <r>
          <rPr>
            <sz val="9"/>
            <color indexed="81"/>
            <rFont val="Tahoma"/>
            <family val="2"/>
          </rPr>
          <t xml:space="preserve">
</t>
        </r>
      </text>
    </comment>
    <comment ref="A18" authorId="0" shapeId="0" xr:uid="{00000000-0006-0000-1300-000004000000}">
      <text>
        <r>
          <rPr>
            <b/>
            <sz val="9"/>
            <color indexed="81"/>
            <rFont val="Tahoma"/>
            <family val="2"/>
          </rPr>
          <t xml:space="preserve">Enter as a Negative
</t>
        </r>
        <r>
          <rPr>
            <sz val="9"/>
            <color indexed="81"/>
            <rFont val="Tahoma"/>
            <family val="2"/>
          </rPr>
          <t xml:space="preserve">
</t>
        </r>
      </text>
    </comment>
    <comment ref="A25" authorId="0" shapeId="0" xr:uid="{00000000-0006-0000-1300-000005000000}">
      <text>
        <r>
          <rPr>
            <b/>
            <sz val="8"/>
            <color indexed="81"/>
            <rFont val="Tahoma"/>
            <family val="2"/>
          </rPr>
          <t>DHS:  Include Current Year Accrual for Case Mix Adj., P4P, Other contract revenues calculated and funded on a retro basis.</t>
        </r>
        <r>
          <rPr>
            <sz val="8"/>
            <color indexed="81"/>
            <rFont val="Tahoma"/>
            <family val="2"/>
          </rPr>
          <t xml:space="preserve">
</t>
        </r>
      </text>
    </comment>
    <comment ref="A34" authorId="0" shapeId="0" xr:uid="{00000000-0006-0000-1300-000006000000}">
      <text>
        <r>
          <rPr>
            <b/>
            <sz val="9"/>
            <color indexed="81"/>
            <rFont val="Tahoma"/>
            <family val="2"/>
          </rPr>
          <t>Enter as a Negative</t>
        </r>
        <r>
          <rPr>
            <sz val="9"/>
            <color indexed="81"/>
            <rFont val="Tahoma"/>
            <family val="2"/>
          </rPr>
          <t xml:space="preserve">
</t>
        </r>
      </text>
    </comment>
    <comment ref="A35" authorId="0" shapeId="0" xr:uid="{00000000-0006-0000-1300-000007000000}">
      <text>
        <r>
          <rPr>
            <b/>
            <sz val="9"/>
            <color indexed="81"/>
            <rFont val="Tahoma"/>
            <family val="2"/>
          </rPr>
          <t>Enter as a Negative</t>
        </r>
        <r>
          <rPr>
            <sz val="9"/>
            <color indexed="81"/>
            <rFont val="Tahoma"/>
            <family val="2"/>
          </rPr>
          <t xml:space="preserve">
</t>
        </r>
      </text>
    </comment>
    <comment ref="A36" authorId="0" shapeId="0" xr:uid="{00000000-0006-0000-1300-000008000000}">
      <text>
        <r>
          <rPr>
            <b/>
            <sz val="9"/>
            <color indexed="81"/>
            <rFont val="Tahoma"/>
            <family val="2"/>
          </rPr>
          <t>Enter as a Negative</t>
        </r>
        <r>
          <rPr>
            <sz val="9"/>
            <color indexed="81"/>
            <rFont val="Tahoma"/>
            <family val="2"/>
          </rPr>
          <t xml:space="preserve">
</t>
        </r>
      </text>
    </comment>
    <comment ref="A38" authorId="0" shapeId="0" xr:uid="{00000000-0006-0000-1300-000009000000}">
      <text>
        <r>
          <rPr>
            <b/>
            <sz val="9"/>
            <color indexed="81"/>
            <rFont val="Tahoma"/>
            <family val="2"/>
          </rPr>
          <t>Enter as a Negative</t>
        </r>
        <r>
          <rPr>
            <sz val="9"/>
            <color indexed="81"/>
            <rFont val="Tahoma"/>
            <family val="2"/>
          </rPr>
          <t xml:space="preserve">
</t>
        </r>
      </text>
    </comment>
    <comment ref="A61" authorId="0" shapeId="0" xr:uid="{00000000-0006-0000-1300-00000A000000}">
      <text>
        <r>
          <rPr>
            <b/>
            <sz val="9"/>
            <color indexed="81"/>
            <rFont val="Tahoma"/>
            <family val="2"/>
          </rPr>
          <t xml:space="preserve">DHS: Do Not Report CM State Plan Services Here.
</t>
        </r>
        <r>
          <rPr>
            <sz val="9"/>
            <color indexed="81"/>
            <rFont val="Tahoma"/>
            <family val="2"/>
          </rPr>
          <t>CM State Plan Services are reported in the Habilitation Health Category</t>
        </r>
        <r>
          <rPr>
            <sz val="9"/>
            <color indexed="81"/>
            <rFont val="Tahoma"/>
            <family val="2"/>
          </rPr>
          <t xml:space="preserve">
</t>
        </r>
      </text>
    </comment>
    <comment ref="B71" authorId="0" shapeId="0" xr:uid="{00000000-0006-0000-1300-00000B000000}">
      <text>
        <r>
          <rPr>
            <sz val="8"/>
            <color indexed="81"/>
            <rFont val="Tahoma"/>
            <family val="2"/>
          </rPr>
          <t>Input allocation as a negative number. The template will populate row CM Admin Alloc with this number.</t>
        </r>
      </text>
    </comment>
    <comment ref="C71" authorId="0" shapeId="0" xr:uid="{00000000-0006-0000-1300-00000C000000}">
      <text>
        <r>
          <rPr>
            <sz val="9"/>
            <color indexed="81"/>
            <rFont val="Tahoma"/>
            <family val="2"/>
          </rPr>
          <t>Input allocation as a negative number. The template will populate row CM Admin Alloc with this number.</t>
        </r>
      </text>
    </comment>
    <comment ref="D71" authorId="0" shapeId="0" xr:uid="{00000000-0006-0000-1300-00000D000000}">
      <text>
        <r>
          <rPr>
            <sz val="9"/>
            <color indexed="81"/>
            <rFont val="Tahoma"/>
            <family val="2"/>
          </rPr>
          <t xml:space="preserve">Input allocation as a negative number. The template will populate row CM Admin Alloc with this number.
</t>
        </r>
      </text>
    </comment>
    <comment ref="E71" authorId="0" shapeId="0" xr:uid="{00000000-0006-0000-1300-00000E000000}">
      <text>
        <r>
          <rPr>
            <sz val="9"/>
            <color indexed="81"/>
            <rFont val="Tahoma"/>
            <family val="2"/>
          </rPr>
          <t xml:space="preserve">Input allocation as a negative number. The template will populate row CM Admin Alloc with this number.
</t>
        </r>
      </text>
    </comment>
    <comment ref="B72" authorId="0" shapeId="0" xr:uid="{00000000-0006-0000-1300-00000F000000}">
      <text>
        <r>
          <rPr>
            <sz val="8"/>
            <color indexed="81"/>
            <rFont val="Tahoma"/>
            <family val="2"/>
          </rPr>
          <t>Input allocation as a negative number. Manually allocate the expense to the internally provided direct services.</t>
        </r>
      </text>
    </comment>
    <comment ref="C72" authorId="0" shapeId="0" xr:uid="{00000000-0006-0000-1300-000010000000}">
      <text>
        <r>
          <rPr>
            <sz val="8"/>
            <color indexed="81"/>
            <rFont val="Tahoma"/>
            <family val="2"/>
          </rPr>
          <t>Input allocation as a negative number. Manually allocate the expense to the internally provided direct services.</t>
        </r>
      </text>
    </comment>
    <comment ref="D72" authorId="0" shapeId="0" xr:uid="{00000000-0006-0000-1300-000011000000}">
      <text>
        <r>
          <rPr>
            <sz val="8"/>
            <color indexed="81"/>
            <rFont val="Tahoma"/>
            <family val="2"/>
          </rPr>
          <t>Input allocation as a negative number. Manually allocate the expense to the internally provided direct services.</t>
        </r>
      </text>
    </comment>
    <comment ref="E72" authorId="0" shapeId="0" xr:uid="{00000000-0006-0000-1300-000012000000}">
      <text>
        <r>
          <rPr>
            <sz val="8"/>
            <color indexed="81"/>
            <rFont val="Tahoma"/>
            <family val="2"/>
          </rPr>
          <t>Input allocation as a negative number. Manually allocate the expense to the internally provided direct services.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Marci Katz</author>
    <author>Katz, Marci</author>
  </authors>
  <commentList>
    <comment ref="D6" authorId="0" shapeId="0" xr:uid="{00000000-0006-0000-0200-000001000000}">
      <text>
        <r>
          <rPr>
            <b/>
            <sz val="8"/>
            <color indexed="81"/>
            <rFont val="Tahoma"/>
            <family val="2"/>
          </rPr>
          <t>Enter Name of Co. being reported on.</t>
        </r>
        <r>
          <rPr>
            <sz val="8"/>
            <color indexed="81"/>
            <rFont val="Tahoma"/>
            <family val="2"/>
          </rPr>
          <t xml:space="preserve">
</t>
        </r>
      </text>
    </comment>
    <comment ref="F6" authorId="0" shapeId="0" xr:uid="{00000000-0006-0000-0200-000002000000}">
      <text>
        <r>
          <rPr>
            <b/>
            <sz val="8"/>
            <color indexed="81"/>
            <rFont val="Tahoma"/>
            <family val="2"/>
          </rPr>
          <t>Enter Name of Co. being reported on.</t>
        </r>
        <r>
          <rPr>
            <sz val="8"/>
            <color indexed="81"/>
            <rFont val="Tahoma"/>
            <family val="2"/>
          </rPr>
          <t xml:space="preserve">
Use 3rd Co. column only as required.</t>
        </r>
      </text>
    </comment>
    <comment ref="H6" authorId="1" shapeId="0" xr:uid="{00000000-0006-0000-0200-000003000000}">
      <text>
        <r>
          <rPr>
            <b/>
            <sz val="9"/>
            <color indexed="81"/>
            <rFont val="Tahoma"/>
            <family val="2"/>
          </rPr>
          <t>DHS:
Enter as a negative number</t>
        </r>
        <r>
          <rPr>
            <sz val="9"/>
            <color indexed="81"/>
            <rFont val="Tahoma"/>
            <family val="2"/>
          </rPr>
          <t xml:space="preserve">
</t>
        </r>
      </text>
    </comment>
    <comment ref="A81" authorId="1" shapeId="0" xr:uid="{00000000-0006-0000-0200-000004000000}">
      <text>
        <r>
          <rPr>
            <sz val="9"/>
            <color indexed="81"/>
            <rFont val="Tahoma"/>
            <family val="2"/>
          </rPr>
          <t xml:space="preserve">Report distributions and Dividends to shareholders, owners, or related entities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A14" authorId="0" shapeId="0" xr:uid="{00000000-0006-0000-1400-000001000000}">
      <text>
        <r>
          <rPr>
            <b/>
            <sz val="9"/>
            <color indexed="81"/>
            <rFont val="Tahoma"/>
            <family val="2"/>
          </rPr>
          <t xml:space="preserve">Enter as a Negative
</t>
        </r>
      </text>
    </comment>
    <comment ref="A15" authorId="0" shapeId="0" xr:uid="{00000000-0006-0000-1400-000002000000}">
      <text>
        <r>
          <rPr>
            <sz val="9"/>
            <color indexed="81"/>
            <rFont val="Tahoma"/>
            <family val="2"/>
          </rPr>
          <t xml:space="preserve">Enter calculated member liability, prorate if partial mo stay
</t>
        </r>
      </text>
    </comment>
    <comment ref="A16" authorId="0" shapeId="0" xr:uid="{00000000-0006-0000-1400-000003000000}">
      <text>
        <r>
          <rPr>
            <b/>
            <sz val="9"/>
            <color indexed="81"/>
            <rFont val="Tahoma"/>
            <family val="2"/>
          </rPr>
          <t>Enter as a Negative</t>
        </r>
        <r>
          <rPr>
            <sz val="9"/>
            <color indexed="81"/>
            <rFont val="Tahoma"/>
            <family val="2"/>
          </rPr>
          <t xml:space="preserve">
</t>
        </r>
      </text>
    </comment>
    <comment ref="A18" authorId="0" shapeId="0" xr:uid="{00000000-0006-0000-1400-000004000000}">
      <text>
        <r>
          <rPr>
            <b/>
            <sz val="9"/>
            <color indexed="81"/>
            <rFont val="Tahoma"/>
            <family val="2"/>
          </rPr>
          <t xml:space="preserve">Enter as a Negative
</t>
        </r>
        <r>
          <rPr>
            <sz val="9"/>
            <color indexed="81"/>
            <rFont val="Tahoma"/>
            <family val="2"/>
          </rPr>
          <t xml:space="preserve">
</t>
        </r>
      </text>
    </comment>
    <comment ref="A25" authorId="0" shapeId="0" xr:uid="{00000000-0006-0000-1400-000005000000}">
      <text>
        <r>
          <rPr>
            <b/>
            <sz val="8"/>
            <color indexed="81"/>
            <rFont val="Tahoma"/>
            <family val="2"/>
          </rPr>
          <t>DHS:  Include Current Year Accrual for Case Mix Adj., P4P, Other contract revenues calculated and funded on a retro basis.</t>
        </r>
        <r>
          <rPr>
            <sz val="8"/>
            <color indexed="81"/>
            <rFont val="Tahoma"/>
            <family val="2"/>
          </rPr>
          <t xml:space="preserve">
</t>
        </r>
      </text>
    </comment>
    <comment ref="A34" authorId="0" shapeId="0" xr:uid="{00000000-0006-0000-1400-000006000000}">
      <text>
        <r>
          <rPr>
            <b/>
            <sz val="9"/>
            <color indexed="81"/>
            <rFont val="Tahoma"/>
            <family val="2"/>
          </rPr>
          <t>Enter as a Negative</t>
        </r>
        <r>
          <rPr>
            <sz val="9"/>
            <color indexed="81"/>
            <rFont val="Tahoma"/>
            <family val="2"/>
          </rPr>
          <t xml:space="preserve">
</t>
        </r>
      </text>
    </comment>
    <comment ref="A35" authorId="0" shapeId="0" xr:uid="{00000000-0006-0000-1400-000007000000}">
      <text>
        <r>
          <rPr>
            <b/>
            <sz val="9"/>
            <color indexed="81"/>
            <rFont val="Tahoma"/>
            <family val="2"/>
          </rPr>
          <t>Enter as a Negative</t>
        </r>
        <r>
          <rPr>
            <sz val="9"/>
            <color indexed="81"/>
            <rFont val="Tahoma"/>
            <family val="2"/>
          </rPr>
          <t xml:space="preserve">
</t>
        </r>
      </text>
    </comment>
    <comment ref="A36" authorId="0" shapeId="0" xr:uid="{00000000-0006-0000-1400-000008000000}">
      <text>
        <r>
          <rPr>
            <b/>
            <sz val="9"/>
            <color indexed="81"/>
            <rFont val="Tahoma"/>
            <family val="2"/>
          </rPr>
          <t xml:space="preserve">Enter as a Negative
</t>
        </r>
        <r>
          <rPr>
            <sz val="9"/>
            <color indexed="81"/>
            <rFont val="Tahoma"/>
            <family val="2"/>
          </rPr>
          <t xml:space="preserve">
</t>
        </r>
      </text>
    </comment>
    <comment ref="A38" authorId="0" shapeId="0" xr:uid="{00000000-0006-0000-1400-000009000000}">
      <text>
        <r>
          <rPr>
            <b/>
            <sz val="9"/>
            <color indexed="81"/>
            <rFont val="Tahoma"/>
            <family val="2"/>
          </rPr>
          <t>Enter as a Negative</t>
        </r>
        <r>
          <rPr>
            <sz val="9"/>
            <color indexed="81"/>
            <rFont val="Tahoma"/>
            <family val="2"/>
          </rPr>
          <t xml:space="preserve">
</t>
        </r>
      </text>
    </comment>
    <comment ref="A61" authorId="0" shapeId="0" xr:uid="{00000000-0006-0000-1400-00000A000000}">
      <text>
        <r>
          <rPr>
            <b/>
            <sz val="9"/>
            <color indexed="81"/>
            <rFont val="Tahoma"/>
            <family val="2"/>
          </rPr>
          <t xml:space="preserve">DHS: Do Not Report CM State Plan Services Here.
</t>
        </r>
        <r>
          <rPr>
            <sz val="9"/>
            <color indexed="81"/>
            <rFont val="Tahoma"/>
            <family val="2"/>
          </rPr>
          <t>CM State Plan Services are reported in the Habilitation Health Category</t>
        </r>
        <r>
          <rPr>
            <sz val="9"/>
            <color indexed="81"/>
            <rFont val="Tahoma"/>
            <family val="2"/>
          </rPr>
          <t xml:space="preserve">
</t>
        </r>
      </text>
    </comment>
    <comment ref="B71" authorId="0" shapeId="0" xr:uid="{00000000-0006-0000-1400-00000B000000}">
      <text>
        <r>
          <rPr>
            <sz val="8"/>
            <color indexed="81"/>
            <rFont val="Tahoma"/>
            <family val="2"/>
          </rPr>
          <t>Input allocation as a negative number. The template will populate row CM Admin Alloc with this number.</t>
        </r>
      </text>
    </comment>
    <comment ref="C71" authorId="0" shapeId="0" xr:uid="{00000000-0006-0000-1400-00000C000000}">
      <text>
        <r>
          <rPr>
            <sz val="9"/>
            <color indexed="81"/>
            <rFont val="Tahoma"/>
            <family val="2"/>
          </rPr>
          <t>Input allocation as a negative number. The template will populate row CM Admin Alloc with this number.</t>
        </r>
      </text>
    </comment>
    <comment ref="D71" authorId="0" shapeId="0" xr:uid="{00000000-0006-0000-1400-00000D000000}">
      <text>
        <r>
          <rPr>
            <sz val="9"/>
            <color indexed="81"/>
            <rFont val="Tahoma"/>
            <family val="2"/>
          </rPr>
          <t xml:space="preserve">Input allocation as a negative number. The template will populate row CM Admin Alloc with this number.
</t>
        </r>
      </text>
    </comment>
    <comment ref="E71" authorId="0" shapeId="0" xr:uid="{00000000-0006-0000-1400-00000E000000}">
      <text>
        <r>
          <rPr>
            <sz val="9"/>
            <color indexed="81"/>
            <rFont val="Tahoma"/>
            <family val="2"/>
          </rPr>
          <t xml:space="preserve">Input allocation as a negative number. The template will populate row CM Admin Alloc with this number.
</t>
        </r>
      </text>
    </comment>
    <comment ref="B72" authorId="0" shapeId="0" xr:uid="{00000000-0006-0000-1400-00000F000000}">
      <text>
        <r>
          <rPr>
            <sz val="8"/>
            <color indexed="81"/>
            <rFont val="Tahoma"/>
            <family val="2"/>
          </rPr>
          <t>Input allocation as a negative number. Manually allocate the expense to the internally provided direct services.</t>
        </r>
      </text>
    </comment>
    <comment ref="C72" authorId="0" shapeId="0" xr:uid="{00000000-0006-0000-1400-000010000000}">
      <text>
        <r>
          <rPr>
            <sz val="8"/>
            <color indexed="81"/>
            <rFont val="Tahoma"/>
            <family val="2"/>
          </rPr>
          <t>Input allocation as a negative number. Manually allocate the expense to the internally provided direct services.</t>
        </r>
      </text>
    </comment>
    <comment ref="D72" authorId="0" shapeId="0" xr:uid="{00000000-0006-0000-1400-000011000000}">
      <text>
        <r>
          <rPr>
            <sz val="8"/>
            <color indexed="81"/>
            <rFont val="Tahoma"/>
            <family val="2"/>
          </rPr>
          <t>Input allocation as a negative number. Manually allocate the expense to the internally provided direct services.</t>
        </r>
      </text>
    </comment>
    <comment ref="E72" authorId="0" shapeId="0" xr:uid="{00000000-0006-0000-1400-000012000000}">
      <text>
        <r>
          <rPr>
            <sz val="8"/>
            <color indexed="81"/>
            <rFont val="Tahoma"/>
            <family val="2"/>
          </rPr>
          <t>Input allocation as a negative number. Manually allocate the expense to the internally provided direct services.</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A14" authorId="0" shapeId="0" xr:uid="{00000000-0006-0000-1500-000001000000}">
      <text>
        <r>
          <rPr>
            <b/>
            <sz val="9"/>
            <color indexed="81"/>
            <rFont val="Tahoma"/>
            <family val="2"/>
          </rPr>
          <t xml:space="preserve">Enter as a Negative
</t>
        </r>
      </text>
    </comment>
    <comment ref="A15" authorId="0" shapeId="0" xr:uid="{00000000-0006-0000-1500-000002000000}">
      <text>
        <r>
          <rPr>
            <sz val="9"/>
            <color indexed="81"/>
            <rFont val="Tahoma"/>
            <family val="2"/>
          </rPr>
          <t xml:space="preserve">Enter calculated member liability, prorate if partial mo stay
</t>
        </r>
      </text>
    </comment>
    <comment ref="A16" authorId="0" shapeId="0" xr:uid="{00000000-0006-0000-1500-000003000000}">
      <text>
        <r>
          <rPr>
            <b/>
            <sz val="9"/>
            <color indexed="81"/>
            <rFont val="Tahoma"/>
            <family val="2"/>
          </rPr>
          <t>Enter as a Negative</t>
        </r>
        <r>
          <rPr>
            <sz val="9"/>
            <color indexed="81"/>
            <rFont val="Tahoma"/>
            <family val="2"/>
          </rPr>
          <t xml:space="preserve">
</t>
        </r>
      </text>
    </comment>
    <comment ref="A18" authorId="0" shapeId="0" xr:uid="{00000000-0006-0000-1500-000004000000}">
      <text>
        <r>
          <rPr>
            <b/>
            <sz val="9"/>
            <color indexed="81"/>
            <rFont val="Tahoma"/>
            <family val="2"/>
          </rPr>
          <t xml:space="preserve">Enter as a Negative
</t>
        </r>
        <r>
          <rPr>
            <sz val="9"/>
            <color indexed="81"/>
            <rFont val="Tahoma"/>
            <family val="2"/>
          </rPr>
          <t xml:space="preserve">
</t>
        </r>
      </text>
    </comment>
    <comment ref="A25" authorId="0" shapeId="0" xr:uid="{00000000-0006-0000-1500-000005000000}">
      <text>
        <r>
          <rPr>
            <b/>
            <sz val="8"/>
            <color indexed="81"/>
            <rFont val="Tahoma"/>
            <family val="2"/>
          </rPr>
          <t>DHS:  Include Current Year Accrual for Case Mix Adj., P4P, Other contract revenues calculated and funded on a retro basis.</t>
        </r>
        <r>
          <rPr>
            <sz val="8"/>
            <color indexed="81"/>
            <rFont val="Tahoma"/>
            <family val="2"/>
          </rPr>
          <t xml:space="preserve">
</t>
        </r>
      </text>
    </comment>
    <comment ref="A34" authorId="0" shapeId="0" xr:uid="{00000000-0006-0000-1500-000006000000}">
      <text>
        <r>
          <rPr>
            <b/>
            <sz val="9"/>
            <color indexed="81"/>
            <rFont val="Tahoma"/>
            <family val="2"/>
          </rPr>
          <t>Enter as a Negative</t>
        </r>
        <r>
          <rPr>
            <sz val="9"/>
            <color indexed="81"/>
            <rFont val="Tahoma"/>
            <family val="2"/>
          </rPr>
          <t xml:space="preserve">
</t>
        </r>
      </text>
    </comment>
    <comment ref="A35" authorId="0" shapeId="0" xr:uid="{00000000-0006-0000-1500-000007000000}">
      <text>
        <r>
          <rPr>
            <b/>
            <sz val="9"/>
            <color indexed="81"/>
            <rFont val="Tahoma"/>
            <family val="2"/>
          </rPr>
          <t>Enter as a Negative</t>
        </r>
        <r>
          <rPr>
            <sz val="9"/>
            <color indexed="81"/>
            <rFont val="Tahoma"/>
            <family val="2"/>
          </rPr>
          <t xml:space="preserve">
</t>
        </r>
      </text>
    </comment>
    <comment ref="A36" authorId="0" shapeId="0" xr:uid="{00000000-0006-0000-1500-000008000000}">
      <text>
        <r>
          <rPr>
            <b/>
            <sz val="9"/>
            <color indexed="81"/>
            <rFont val="Tahoma"/>
            <family val="2"/>
          </rPr>
          <t xml:space="preserve">Enter as a Negative
</t>
        </r>
        <r>
          <rPr>
            <sz val="9"/>
            <color indexed="81"/>
            <rFont val="Tahoma"/>
            <family val="2"/>
          </rPr>
          <t xml:space="preserve">
</t>
        </r>
      </text>
    </comment>
    <comment ref="A38" authorId="0" shapeId="0" xr:uid="{00000000-0006-0000-1500-000009000000}">
      <text>
        <r>
          <rPr>
            <b/>
            <sz val="9"/>
            <color indexed="81"/>
            <rFont val="Tahoma"/>
            <family val="2"/>
          </rPr>
          <t>Enter as a Negative</t>
        </r>
        <r>
          <rPr>
            <sz val="9"/>
            <color indexed="81"/>
            <rFont val="Tahoma"/>
            <family val="2"/>
          </rPr>
          <t xml:space="preserve">
</t>
        </r>
      </text>
    </comment>
    <comment ref="A61" authorId="0" shapeId="0" xr:uid="{00000000-0006-0000-1500-00000A000000}">
      <text>
        <r>
          <rPr>
            <b/>
            <sz val="9"/>
            <color indexed="81"/>
            <rFont val="Tahoma"/>
            <family val="2"/>
          </rPr>
          <t xml:space="preserve">DHS: Do Not Report CM State Plan Services Here.
</t>
        </r>
        <r>
          <rPr>
            <sz val="9"/>
            <color indexed="81"/>
            <rFont val="Tahoma"/>
            <family val="2"/>
          </rPr>
          <t>CM State Plan Services are reported in the Habilitation Health Category</t>
        </r>
        <r>
          <rPr>
            <sz val="9"/>
            <color indexed="81"/>
            <rFont val="Tahoma"/>
            <family val="2"/>
          </rPr>
          <t xml:space="preserve">
</t>
        </r>
      </text>
    </comment>
    <comment ref="B71" authorId="0" shapeId="0" xr:uid="{00000000-0006-0000-1500-00000B000000}">
      <text>
        <r>
          <rPr>
            <sz val="8"/>
            <color indexed="81"/>
            <rFont val="Tahoma"/>
            <family val="2"/>
          </rPr>
          <t>Input allocation as a negative number. The template will populate row CM Admin Alloc with this number.</t>
        </r>
      </text>
    </comment>
    <comment ref="C71" authorId="0" shapeId="0" xr:uid="{00000000-0006-0000-1500-00000C000000}">
      <text>
        <r>
          <rPr>
            <sz val="9"/>
            <color indexed="81"/>
            <rFont val="Tahoma"/>
            <family val="2"/>
          </rPr>
          <t>Input allocation as a negative number. The template will populate row CM Admin Alloc with this number.</t>
        </r>
      </text>
    </comment>
    <comment ref="D71" authorId="0" shapeId="0" xr:uid="{00000000-0006-0000-1500-00000D000000}">
      <text>
        <r>
          <rPr>
            <sz val="9"/>
            <color indexed="81"/>
            <rFont val="Tahoma"/>
            <family val="2"/>
          </rPr>
          <t xml:space="preserve">Input allocation as a negative number. The template will populate row CM Admin Alloc with this number.
</t>
        </r>
      </text>
    </comment>
    <comment ref="E71" authorId="0" shapeId="0" xr:uid="{00000000-0006-0000-1500-00000E000000}">
      <text>
        <r>
          <rPr>
            <sz val="9"/>
            <color indexed="81"/>
            <rFont val="Tahoma"/>
            <family val="2"/>
          </rPr>
          <t xml:space="preserve">Input allocation as a negative number. The template will populate row CM Admin Alloc with this number.
</t>
        </r>
      </text>
    </comment>
    <comment ref="B72" authorId="0" shapeId="0" xr:uid="{00000000-0006-0000-1500-00000F000000}">
      <text>
        <r>
          <rPr>
            <sz val="8"/>
            <color indexed="81"/>
            <rFont val="Tahoma"/>
            <family val="2"/>
          </rPr>
          <t>Input allocation as a negative number. Manually allocate the expense to the internally provided direct services.</t>
        </r>
      </text>
    </comment>
    <comment ref="C72" authorId="0" shapeId="0" xr:uid="{00000000-0006-0000-1500-000010000000}">
      <text>
        <r>
          <rPr>
            <sz val="8"/>
            <color indexed="81"/>
            <rFont val="Tahoma"/>
            <family val="2"/>
          </rPr>
          <t>Input allocation as a negative number. Manually allocate the expense to the internally provided direct services.</t>
        </r>
      </text>
    </comment>
    <comment ref="D72" authorId="0" shapeId="0" xr:uid="{00000000-0006-0000-1500-000011000000}">
      <text>
        <r>
          <rPr>
            <sz val="8"/>
            <color indexed="81"/>
            <rFont val="Tahoma"/>
            <family val="2"/>
          </rPr>
          <t>Input allocation as a negative number. Manually allocate the expense to the internally provided direct services.</t>
        </r>
      </text>
    </comment>
    <comment ref="E72" authorId="0" shapeId="0" xr:uid="{00000000-0006-0000-1500-000012000000}">
      <text>
        <r>
          <rPr>
            <sz val="8"/>
            <color indexed="81"/>
            <rFont val="Tahoma"/>
            <family val="2"/>
          </rPr>
          <t>Input allocation as a negative number. Manually allocate the expense to the internally provided direct services.</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A14" authorId="0" shapeId="0" xr:uid="{064AEEC3-8C43-4E98-B69F-69D9FB0EBA9E}">
      <text>
        <r>
          <rPr>
            <b/>
            <sz val="9"/>
            <color indexed="81"/>
            <rFont val="Tahoma"/>
            <family val="2"/>
          </rPr>
          <t xml:space="preserve">Enter as a Negative
</t>
        </r>
      </text>
    </comment>
    <comment ref="A15" authorId="0" shapeId="0" xr:uid="{68FC1845-8B43-4739-919A-927BE16B4585}">
      <text>
        <r>
          <rPr>
            <sz val="9"/>
            <color indexed="81"/>
            <rFont val="Tahoma"/>
            <family val="2"/>
          </rPr>
          <t xml:space="preserve">Enter calculated member liability, prorate if partial mo stay
</t>
        </r>
      </text>
    </comment>
    <comment ref="A16" authorId="0" shapeId="0" xr:uid="{48710097-20CA-4544-A780-6B44614B5844}">
      <text>
        <r>
          <rPr>
            <b/>
            <sz val="9"/>
            <color indexed="81"/>
            <rFont val="Tahoma"/>
            <family val="2"/>
          </rPr>
          <t>Enter as a Negative</t>
        </r>
        <r>
          <rPr>
            <sz val="9"/>
            <color indexed="81"/>
            <rFont val="Tahoma"/>
            <family val="2"/>
          </rPr>
          <t xml:space="preserve">
</t>
        </r>
      </text>
    </comment>
    <comment ref="A18" authorId="0" shapeId="0" xr:uid="{149FBAB3-EFFE-4CB5-943A-893B055B34A5}">
      <text>
        <r>
          <rPr>
            <b/>
            <sz val="9"/>
            <color indexed="81"/>
            <rFont val="Tahoma"/>
            <family val="2"/>
          </rPr>
          <t xml:space="preserve">Enter as a Negative
</t>
        </r>
        <r>
          <rPr>
            <sz val="9"/>
            <color indexed="81"/>
            <rFont val="Tahoma"/>
            <family val="2"/>
          </rPr>
          <t xml:space="preserve">
</t>
        </r>
      </text>
    </comment>
    <comment ref="A25" authorId="0" shapeId="0" xr:uid="{C461D95F-559D-4B47-9B6B-3548E279B106}">
      <text>
        <r>
          <rPr>
            <b/>
            <sz val="8"/>
            <color indexed="81"/>
            <rFont val="Tahoma"/>
            <family val="2"/>
          </rPr>
          <t>DHS:  Include Current Year Accrual for Case Mix Adj., P4P, Other contract revenues calculated and funded on a retro basis.</t>
        </r>
        <r>
          <rPr>
            <sz val="8"/>
            <color indexed="81"/>
            <rFont val="Tahoma"/>
            <family val="2"/>
          </rPr>
          <t xml:space="preserve">
</t>
        </r>
      </text>
    </comment>
    <comment ref="A34" authorId="0" shapeId="0" xr:uid="{5014E114-78BA-4E74-9E3F-FFA88A7D88D1}">
      <text>
        <r>
          <rPr>
            <b/>
            <sz val="9"/>
            <color indexed="81"/>
            <rFont val="Tahoma"/>
            <family val="2"/>
          </rPr>
          <t>Enter as a Negative</t>
        </r>
        <r>
          <rPr>
            <sz val="9"/>
            <color indexed="81"/>
            <rFont val="Tahoma"/>
            <family val="2"/>
          </rPr>
          <t xml:space="preserve">
</t>
        </r>
      </text>
    </comment>
    <comment ref="A35" authorId="0" shapeId="0" xr:uid="{04EB130D-A277-494F-895B-1B90E0FB69E4}">
      <text>
        <r>
          <rPr>
            <b/>
            <sz val="9"/>
            <color indexed="81"/>
            <rFont val="Tahoma"/>
            <family val="2"/>
          </rPr>
          <t>Enter as a Negative</t>
        </r>
        <r>
          <rPr>
            <sz val="9"/>
            <color indexed="81"/>
            <rFont val="Tahoma"/>
            <family val="2"/>
          </rPr>
          <t xml:space="preserve">
</t>
        </r>
      </text>
    </comment>
    <comment ref="A36" authorId="0" shapeId="0" xr:uid="{490CF0CA-29F8-4D89-8E04-7D33A752CF67}">
      <text>
        <r>
          <rPr>
            <b/>
            <sz val="9"/>
            <color indexed="81"/>
            <rFont val="Tahoma"/>
            <family val="2"/>
          </rPr>
          <t xml:space="preserve">Enter as a Negative
</t>
        </r>
        <r>
          <rPr>
            <sz val="9"/>
            <color indexed="81"/>
            <rFont val="Tahoma"/>
            <family val="2"/>
          </rPr>
          <t xml:space="preserve">
</t>
        </r>
      </text>
    </comment>
    <comment ref="A38" authorId="0" shapeId="0" xr:uid="{87DE742D-2D7B-4002-A447-36C998CF53BE}">
      <text>
        <r>
          <rPr>
            <b/>
            <sz val="9"/>
            <color indexed="81"/>
            <rFont val="Tahoma"/>
            <family val="2"/>
          </rPr>
          <t>Enter as a Negative</t>
        </r>
        <r>
          <rPr>
            <sz val="9"/>
            <color indexed="81"/>
            <rFont val="Tahoma"/>
            <family val="2"/>
          </rPr>
          <t xml:space="preserve">
</t>
        </r>
      </text>
    </comment>
    <comment ref="A61" authorId="0" shapeId="0" xr:uid="{C253B6EE-15BE-46C9-A8C4-B34D9FF3A3E3}">
      <text>
        <r>
          <rPr>
            <b/>
            <sz val="9"/>
            <color indexed="81"/>
            <rFont val="Tahoma"/>
            <family val="2"/>
          </rPr>
          <t xml:space="preserve">DHS: Do Not Report CM State Plan Services Here.
</t>
        </r>
        <r>
          <rPr>
            <sz val="9"/>
            <color indexed="81"/>
            <rFont val="Tahoma"/>
            <family val="2"/>
          </rPr>
          <t>CM State Plan Services are reported in the Habilitation Health Category</t>
        </r>
        <r>
          <rPr>
            <sz val="9"/>
            <color indexed="81"/>
            <rFont val="Tahoma"/>
            <family val="2"/>
          </rPr>
          <t xml:space="preserve">
</t>
        </r>
      </text>
    </comment>
    <comment ref="B71" authorId="0" shapeId="0" xr:uid="{F9C477ED-4D97-4A46-B848-485E92BAC876}">
      <text>
        <r>
          <rPr>
            <sz val="8"/>
            <color indexed="81"/>
            <rFont val="Tahoma"/>
            <family val="2"/>
          </rPr>
          <t>Input allocation as a negative number. The template will populate row CM Admin Alloc with this number.</t>
        </r>
      </text>
    </comment>
    <comment ref="C71" authorId="0" shapeId="0" xr:uid="{6E32316E-3D27-4214-856B-51F9D09ACDB5}">
      <text>
        <r>
          <rPr>
            <sz val="9"/>
            <color indexed="81"/>
            <rFont val="Tahoma"/>
            <family val="2"/>
          </rPr>
          <t>Input allocation as a negative number. The template will populate row CM Admin Alloc with this number.</t>
        </r>
      </text>
    </comment>
    <comment ref="D71" authorId="0" shapeId="0" xr:uid="{ED6CDF38-FF51-4223-B68B-BE52DD52BB94}">
      <text>
        <r>
          <rPr>
            <sz val="9"/>
            <color indexed="81"/>
            <rFont val="Tahoma"/>
            <family val="2"/>
          </rPr>
          <t xml:space="preserve">Input allocation as a negative number. The template will populate row CM Admin Alloc with this number.
</t>
        </r>
      </text>
    </comment>
    <comment ref="E71" authorId="0" shapeId="0" xr:uid="{3ECAB10B-7AE9-4986-BC45-4F30E267840E}">
      <text>
        <r>
          <rPr>
            <sz val="9"/>
            <color indexed="81"/>
            <rFont val="Tahoma"/>
            <family val="2"/>
          </rPr>
          <t xml:space="preserve">Input allocation as a negative number. The template will populate row CM Admin Alloc with this number.
</t>
        </r>
      </text>
    </comment>
    <comment ref="B72" authorId="0" shapeId="0" xr:uid="{D840FDEA-581C-4C41-9C9E-B29B58D5B992}">
      <text>
        <r>
          <rPr>
            <sz val="8"/>
            <color indexed="81"/>
            <rFont val="Tahoma"/>
            <family val="2"/>
          </rPr>
          <t>Input allocation as a negative number. Manually allocate the expense to the internally provided direct services.</t>
        </r>
      </text>
    </comment>
    <comment ref="C72" authorId="0" shapeId="0" xr:uid="{67AD9834-4219-4B9D-A140-1EF6480A7DA6}">
      <text>
        <r>
          <rPr>
            <sz val="8"/>
            <color indexed="81"/>
            <rFont val="Tahoma"/>
            <family val="2"/>
          </rPr>
          <t>Input allocation as a negative number. Manually allocate the expense to the internally provided direct services.</t>
        </r>
      </text>
    </comment>
    <comment ref="D72" authorId="0" shapeId="0" xr:uid="{B04211B8-A95C-43DD-A55E-2DC375EAA31E}">
      <text>
        <r>
          <rPr>
            <sz val="8"/>
            <color indexed="81"/>
            <rFont val="Tahoma"/>
            <family val="2"/>
          </rPr>
          <t>Input allocation as a negative number. Manually allocate the expense to the internally provided direct services.</t>
        </r>
      </text>
    </comment>
    <comment ref="E72" authorId="0" shapeId="0" xr:uid="{4608BD6C-149A-4BE1-8ADC-BD9D6A48DA69}">
      <text>
        <r>
          <rPr>
            <sz val="8"/>
            <color indexed="81"/>
            <rFont val="Tahoma"/>
            <family val="2"/>
          </rPr>
          <t>Input allocation as a negative number. Manually allocate the expense to the internally provided direct services.</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A14" authorId="0" shapeId="0" xr:uid="{E7A267C7-F579-40EF-94E1-B8B8822BDB4F}">
      <text>
        <r>
          <rPr>
            <b/>
            <sz val="9"/>
            <color indexed="81"/>
            <rFont val="Tahoma"/>
            <family val="2"/>
          </rPr>
          <t xml:space="preserve">Enter as a Negative
</t>
        </r>
      </text>
    </comment>
    <comment ref="A15" authorId="0" shapeId="0" xr:uid="{884F7020-83D0-4721-847B-4FAB4E759D60}">
      <text>
        <r>
          <rPr>
            <sz val="9"/>
            <color indexed="81"/>
            <rFont val="Tahoma"/>
            <family val="2"/>
          </rPr>
          <t xml:space="preserve">Enter calculated member liability, prorate if partial mo stay
</t>
        </r>
      </text>
    </comment>
    <comment ref="A16" authorId="0" shapeId="0" xr:uid="{27F0A9E7-FA3D-44D5-A5DB-638E30A85680}">
      <text>
        <r>
          <rPr>
            <b/>
            <sz val="9"/>
            <color indexed="81"/>
            <rFont val="Tahoma"/>
            <family val="2"/>
          </rPr>
          <t>Enter as a Negative</t>
        </r>
        <r>
          <rPr>
            <sz val="9"/>
            <color indexed="81"/>
            <rFont val="Tahoma"/>
            <family val="2"/>
          </rPr>
          <t xml:space="preserve">
</t>
        </r>
      </text>
    </comment>
    <comment ref="A18" authorId="0" shapeId="0" xr:uid="{5529627E-7161-418D-9134-70FBF72EE054}">
      <text>
        <r>
          <rPr>
            <b/>
            <sz val="9"/>
            <color indexed="81"/>
            <rFont val="Tahoma"/>
            <family val="2"/>
          </rPr>
          <t xml:space="preserve">Enter as a Negative
</t>
        </r>
        <r>
          <rPr>
            <sz val="9"/>
            <color indexed="81"/>
            <rFont val="Tahoma"/>
            <family val="2"/>
          </rPr>
          <t xml:space="preserve">
</t>
        </r>
      </text>
    </comment>
    <comment ref="A25" authorId="0" shapeId="0" xr:uid="{75501029-0B63-4755-B9B5-E6446014283C}">
      <text>
        <r>
          <rPr>
            <b/>
            <sz val="8"/>
            <color indexed="81"/>
            <rFont val="Tahoma"/>
            <family val="2"/>
          </rPr>
          <t>DHS:  Include Current Year Accrual for Case Mix Adj., P4P, Other contract revenues calculated and funded on a retro basis.</t>
        </r>
        <r>
          <rPr>
            <sz val="8"/>
            <color indexed="81"/>
            <rFont val="Tahoma"/>
            <family val="2"/>
          </rPr>
          <t xml:space="preserve">
</t>
        </r>
      </text>
    </comment>
    <comment ref="A34" authorId="0" shapeId="0" xr:uid="{400961C5-53D6-428F-A2C3-CF24C57AFE4D}">
      <text>
        <r>
          <rPr>
            <b/>
            <sz val="9"/>
            <color indexed="81"/>
            <rFont val="Tahoma"/>
            <family val="2"/>
          </rPr>
          <t>Enter as a Negative</t>
        </r>
        <r>
          <rPr>
            <sz val="9"/>
            <color indexed="81"/>
            <rFont val="Tahoma"/>
            <family val="2"/>
          </rPr>
          <t xml:space="preserve">
</t>
        </r>
      </text>
    </comment>
    <comment ref="A35" authorId="0" shapeId="0" xr:uid="{82F9243A-FFAB-4C1B-8CC7-9C8AE9008762}">
      <text>
        <r>
          <rPr>
            <b/>
            <sz val="9"/>
            <color indexed="81"/>
            <rFont val="Tahoma"/>
            <family val="2"/>
          </rPr>
          <t>Enter as a Negative</t>
        </r>
        <r>
          <rPr>
            <sz val="9"/>
            <color indexed="81"/>
            <rFont val="Tahoma"/>
            <family val="2"/>
          </rPr>
          <t xml:space="preserve">
</t>
        </r>
      </text>
    </comment>
    <comment ref="A36" authorId="0" shapeId="0" xr:uid="{EDF74454-9882-4C82-8E98-66F13B982979}">
      <text>
        <r>
          <rPr>
            <b/>
            <sz val="9"/>
            <color indexed="81"/>
            <rFont val="Tahoma"/>
            <family val="2"/>
          </rPr>
          <t xml:space="preserve">Enter as a Negative
</t>
        </r>
        <r>
          <rPr>
            <sz val="9"/>
            <color indexed="81"/>
            <rFont val="Tahoma"/>
            <family val="2"/>
          </rPr>
          <t xml:space="preserve">
</t>
        </r>
      </text>
    </comment>
    <comment ref="A38" authorId="0" shapeId="0" xr:uid="{3AB70047-9D76-4C02-B6FE-A4DDF27FBEF1}">
      <text>
        <r>
          <rPr>
            <b/>
            <sz val="9"/>
            <color indexed="81"/>
            <rFont val="Tahoma"/>
            <family val="2"/>
          </rPr>
          <t>Enter as a Negative</t>
        </r>
        <r>
          <rPr>
            <sz val="9"/>
            <color indexed="81"/>
            <rFont val="Tahoma"/>
            <family val="2"/>
          </rPr>
          <t xml:space="preserve">
</t>
        </r>
      </text>
    </comment>
    <comment ref="A61" authorId="0" shapeId="0" xr:uid="{DA953570-5159-477B-9483-D99BB51BA6B0}">
      <text>
        <r>
          <rPr>
            <b/>
            <sz val="9"/>
            <color indexed="81"/>
            <rFont val="Tahoma"/>
            <family val="2"/>
          </rPr>
          <t xml:space="preserve">DHS: Do Not Report CM State Plan Services Here.
</t>
        </r>
        <r>
          <rPr>
            <sz val="9"/>
            <color indexed="81"/>
            <rFont val="Tahoma"/>
            <family val="2"/>
          </rPr>
          <t>CM State Plan Services are reported in the Habilitation Health Category</t>
        </r>
        <r>
          <rPr>
            <sz val="9"/>
            <color indexed="81"/>
            <rFont val="Tahoma"/>
            <family val="2"/>
          </rPr>
          <t xml:space="preserve">
</t>
        </r>
      </text>
    </comment>
    <comment ref="B71" authorId="0" shapeId="0" xr:uid="{FEAB6777-290B-4406-ABA5-7B55542345BE}">
      <text>
        <r>
          <rPr>
            <sz val="8"/>
            <color indexed="81"/>
            <rFont val="Tahoma"/>
            <family val="2"/>
          </rPr>
          <t>Input allocation as a negative number. The template will populate row CM Admin Alloc with this number.</t>
        </r>
      </text>
    </comment>
    <comment ref="C71" authorId="0" shapeId="0" xr:uid="{1D85FE70-C3BE-4365-8E72-88A6640DFF4A}">
      <text>
        <r>
          <rPr>
            <sz val="9"/>
            <color indexed="81"/>
            <rFont val="Tahoma"/>
            <family val="2"/>
          </rPr>
          <t>Input allocation as a negative number. The template will populate row CM Admin Alloc with this number.</t>
        </r>
      </text>
    </comment>
    <comment ref="D71" authorId="0" shapeId="0" xr:uid="{8D663DF1-F5DE-4812-874F-1691815CC2FA}">
      <text>
        <r>
          <rPr>
            <sz val="9"/>
            <color indexed="81"/>
            <rFont val="Tahoma"/>
            <family val="2"/>
          </rPr>
          <t xml:space="preserve">Input allocation as a negative number. The template will populate row CM Admin Alloc with this number.
</t>
        </r>
      </text>
    </comment>
    <comment ref="E71" authorId="0" shapeId="0" xr:uid="{11E74A09-27D3-4B11-B07B-D3437B56A46B}">
      <text>
        <r>
          <rPr>
            <sz val="9"/>
            <color indexed="81"/>
            <rFont val="Tahoma"/>
            <family val="2"/>
          </rPr>
          <t xml:space="preserve">Input allocation as a negative number. The template will populate row CM Admin Alloc with this number.
</t>
        </r>
      </text>
    </comment>
    <comment ref="B72" authorId="0" shapeId="0" xr:uid="{B36EBB90-669C-4CBE-8F94-1CF950C83855}">
      <text>
        <r>
          <rPr>
            <sz val="8"/>
            <color indexed="81"/>
            <rFont val="Tahoma"/>
            <family val="2"/>
          </rPr>
          <t>Input allocation as a negative number. Manually allocate the expense to the internally provided direct services.</t>
        </r>
      </text>
    </comment>
    <comment ref="C72" authorId="0" shapeId="0" xr:uid="{D9972B53-318C-46A8-A324-7268369C7CF3}">
      <text>
        <r>
          <rPr>
            <sz val="8"/>
            <color indexed="81"/>
            <rFont val="Tahoma"/>
            <family val="2"/>
          </rPr>
          <t>Input allocation as a negative number. Manually allocate the expense to the internally provided direct services.</t>
        </r>
      </text>
    </comment>
    <comment ref="D72" authorId="0" shapeId="0" xr:uid="{C7A0D792-2546-474F-B779-4D05F6F7E22D}">
      <text>
        <r>
          <rPr>
            <sz val="8"/>
            <color indexed="81"/>
            <rFont val="Tahoma"/>
            <family val="2"/>
          </rPr>
          <t>Input allocation as a negative number. Manually allocate the expense to the internally provided direct services.</t>
        </r>
      </text>
    </comment>
    <comment ref="E72" authorId="0" shapeId="0" xr:uid="{33AEB231-CD68-4709-813E-DAE42B58814C}">
      <text>
        <r>
          <rPr>
            <sz val="8"/>
            <color indexed="81"/>
            <rFont val="Tahoma"/>
            <family val="2"/>
          </rPr>
          <t>Input allocation as a negative number. Manually allocate the expense to the internally provided direct services.</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A14" authorId="0" shapeId="0" xr:uid="{78616183-4144-4CCD-9D70-A2610733A520}">
      <text>
        <r>
          <rPr>
            <b/>
            <sz val="9"/>
            <color indexed="81"/>
            <rFont val="Tahoma"/>
            <family val="2"/>
          </rPr>
          <t xml:space="preserve">Enter as a Negative
</t>
        </r>
      </text>
    </comment>
    <comment ref="A15" authorId="0" shapeId="0" xr:uid="{B0D94BA5-B86A-46EE-A49F-393A3691A953}">
      <text>
        <r>
          <rPr>
            <sz val="9"/>
            <color indexed="81"/>
            <rFont val="Tahoma"/>
            <family val="2"/>
          </rPr>
          <t xml:space="preserve">Enter calculated member liability, prorate if partial mo stay
</t>
        </r>
      </text>
    </comment>
    <comment ref="A16" authorId="0" shapeId="0" xr:uid="{350A3561-3534-4671-8B05-B3456EE6E843}">
      <text>
        <r>
          <rPr>
            <b/>
            <sz val="9"/>
            <color indexed="81"/>
            <rFont val="Tahoma"/>
            <family val="2"/>
          </rPr>
          <t>Enter as a Negative</t>
        </r>
        <r>
          <rPr>
            <sz val="9"/>
            <color indexed="81"/>
            <rFont val="Tahoma"/>
            <family val="2"/>
          </rPr>
          <t xml:space="preserve">
</t>
        </r>
      </text>
    </comment>
    <comment ref="A18" authorId="0" shapeId="0" xr:uid="{2F218D0B-067A-45FE-B083-DC7FF2A3041C}">
      <text>
        <r>
          <rPr>
            <b/>
            <sz val="9"/>
            <color indexed="81"/>
            <rFont val="Tahoma"/>
            <family val="2"/>
          </rPr>
          <t xml:space="preserve">Enter as a Negative
</t>
        </r>
        <r>
          <rPr>
            <sz val="9"/>
            <color indexed="81"/>
            <rFont val="Tahoma"/>
            <family val="2"/>
          </rPr>
          <t xml:space="preserve">
</t>
        </r>
      </text>
    </comment>
    <comment ref="A25" authorId="0" shapeId="0" xr:uid="{2D6E5FFF-30C9-4A8D-BAB2-BAF6B850525C}">
      <text>
        <r>
          <rPr>
            <b/>
            <sz val="8"/>
            <color indexed="81"/>
            <rFont val="Tahoma"/>
            <family val="2"/>
          </rPr>
          <t>DHS:  Include Current Year Accrual for Case Mix Adj., P4P, Other contract revenues calculated and funded on a retro basis.</t>
        </r>
        <r>
          <rPr>
            <sz val="8"/>
            <color indexed="81"/>
            <rFont val="Tahoma"/>
            <family val="2"/>
          </rPr>
          <t xml:space="preserve">
</t>
        </r>
      </text>
    </comment>
    <comment ref="A34" authorId="0" shapeId="0" xr:uid="{86B88ED7-941A-4063-B2FC-5A269D740574}">
      <text>
        <r>
          <rPr>
            <b/>
            <sz val="9"/>
            <color indexed="81"/>
            <rFont val="Tahoma"/>
            <family val="2"/>
          </rPr>
          <t>Enter as a Negative</t>
        </r>
        <r>
          <rPr>
            <sz val="9"/>
            <color indexed="81"/>
            <rFont val="Tahoma"/>
            <family val="2"/>
          </rPr>
          <t xml:space="preserve">
</t>
        </r>
      </text>
    </comment>
    <comment ref="A35" authorId="0" shapeId="0" xr:uid="{B489CDC6-E19C-4DBB-8AC3-EE6970461F86}">
      <text>
        <r>
          <rPr>
            <b/>
            <sz val="9"/>
            <color indexed="81"/>
            <rFont val="Tahoma"/>
            <family val="2"/>
          </rPr>
          <t>Enter as a Negative</t>
        </r>
        <r>
          <rPr>
            <sz val="9"/>
            <color indexed="81"/>
            <rFont val="Tahoma"/>
            <family val="2"/>
          </rPr>
          <t xml:space="preserve">
</t>
        </r>
      </text>
    </comment>
    <comment ref="A36" authorId="0" shapeId="0" xr:uid="{68F60FD2-60CF-43ED-A90F-BC8542120FA9}">
      <text>
        <r>
          <rPr>
            <b/>
            <sz val="9"/>
            <color indexed="81"/>
            <rFont val="Tahoma"/>
            <family val="2"/>
          </rPr>
          <t xml:space="preserve">Enter as a Negative
</t>
        </r>
        <r>
          <rPr>
            <sz val="9"/>
            <color indexed="81"/>
            <rFont val="Tahoma"/>
            <family val="2"/>
          </rPr>
          <t xml:space="preserve">
</t>
        </r>
      </text>
    </comment>
    <comment ref="A38" authorId="0" shapeId="0" xr:uid="{C525AE74-224C-4763-8B68-1861F2F4854C}">
      <text>
        <r>
          <rPr>
            <b/>
            <sz val="9"/>
            <color indexed="81"/>
            <rFont val="Tahoma"/>
            <family val="2"/>
          </rPr>
          <t>Enter as a Negative</t>
        </r>
        <r>
          <rPr>
            <sz val="9"/>
            <color indexed="81"/>
            <rFont val="Tahoma"/>
            <family val="2"/>
          </rPr>
          <t xml:space="preserve">
</t>
        </r>
      </text>
    </comment>
    <comment ref="A61" authorId="0" shapeId="0" xr:uid="{306044D3-92C1-4CD3-9F6D-9477456E6D3C}">
      <text>
        <r>
          <rPr>
            <b/>
            <sz val="9"/>
            <color indexed="81"/>
            <rFont val="Tahoma"/>
            <family val="2"/>
          </rPr>
          <t xml:space="preserve">DHS: Do Not Report CM State Plan Services Here.
</t>
        </r>
        <r>
          <rPr>
            <sz val="9"/>
            <color indexed="81"/>
            <rFont val="Tahoma"/>
            <family val="2"/>
          </rPr>
          <t>CM State Plan Services are reported in the Habilitation Health Category</t>
        </r>
        <r>
          <rPr>
            <sz val="9"/>
            <color indexed="81"/>
            <rFont val="Tahoma"/>
            <family val="2"/>
          </rPr>
          <t xml:space="preserve">
</t>
        </r>
      </text>
    </comment>
    <comment ref="B71" authorId="0" shapeId="0" xr:uid="{0099571A-B306-48E6-85CF-8664DE2123FF}">
      <text>
        <r>
          <rPr>
            <sz val="8"/>
            <color indexed="81"/>
            <rFont val="Tahoma"/>
            <family val="2"/>
          </rPr>
          <t>Input allocation as a negative number. The template will populate row CM Admin Alloc with this number.</t>
        </r>
      </text>
    </comment>
    <comment ref="C71" authorId="0" shapeId="0" xr:uid="{6E1CC6AE-576C-4AC6-869D-1E2E5469A4D0}">
      <text>
        <r>
          <rPr>
            <sz val="9"/>
            <color indexed="81"/>
            <rFont val="Tahoma"/>
            <family val="2"/>
          </rPr>
          <t>Input allocation as a negative number. The template will populate row CM Admin Alloc with this number.</t>
        </r>
      </text>
    </comment>
    <comment ref="D71" authorId="0" shapeId="0" xr:uid="{D4541BF3-1ECC-4623-8E69-B3FD7AA38F33}">
      <text>
        <r>
          <rPr>
            <sz val="9"/>
            <color indexed="81"/>
            <rFont val="Tahoma"/>
            <family val="2"/>
          </rPr>
          <t xml:space="preserve">Input allocation as a negative number. The template will populate row CM Admin Alloc with this number.
</t>
        </r>
      </text>
    </comment>
    <comment ref="E71" authorId="0" shapeId="0" xr:uid="{3E24CBA3-52F1-4A9D-8A08-CF06B33C1F92}">
      <text>
        <r>
          <rPr>
            <sz val="9"/>
            <color indexed="81"/>
            <rFont val="Tahoma"/>
            <family val="2"/>
          </rPr>
          <t xml:space="preserve">Input allocation as a negative number. The template will populate row CM Admin Alloc with this number.
</t>
        </r>
      </text>
    </comment>
    <comment ref="B72" authorId="0" shapeId="0" xr:uid="{E754A59E-E16D-4871-9A1D-54991D8A2248}">
      <text>
        <r>
          <rPr>
            <sz val="8"/>
            <color indexed="81"/>
            <rFont val="Tahoma"/>
            <family val="2"/>
          </rPr>
          <t>Input allocation as a negative number. Manually allocate the expense to the internally provided direct services.</t>
        </r>
      </text>
    </comment>
    <comment ref="C72" authorId="0" shapeId="0" xr:uid="{9221C7C8-D492-44F3-90EE-0B7AD7B8F954}">
      <text>
        <r>
          <rPr>
            <sz val="8"/>
            <color indexed="81"/>
            <rFont val="Tahoma"/>
            <family val="2"/>
          </rPr>
          <t>Input allocation as a negative number. Manually allocate the expense to the internally provided direct services.</t>
        </r>
      </text>
    </comment>
    <comment ref="D72" authorId="0" shapeId="0" xr:uid="{7445B716-3A19-4475-999D-353533932042}">
      <text>
        <r>
          <rPr>
            <sz val="8"/>
            <color indexed="81"/>
            <rFont val="Tahoma"/>
            <family val="2"/>
          </rPr>
          <t>Input allocation as a negative number. Manually allocate the expense to the internally provided direct services.</t>
        </r>
      </text>
    </comment>
    <comment ref="E72" authorId="0" shapeId="0" xr:uid="{BCBA4AB0-F3F9-422E-AC30-89F5A507CECF}">
      <text>
        <r>
          <rPr>
            <sz val="8"/>
            <color indexed="81"/>
            <rFont val="Tahoma"/>
            <family val="2"/>
          </rPr>
          <t>Input allocation as a negative number. Manually allocate the expense to the internally provided direct services.</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A14" authorId="0" shapeId="0" xr:uid="{889D4A91-1AD6-4753-B310-15F21EC7A6D4}">
      <text>
        <r>
          <rPr>
            <b/>
            <sz val="9"/>
            <color indexed="81"/>
            <rFont val="Tahoma"/>
            <family val="2"/>
          </rPr>
          <t xml:space="preserve">Enter as a Negative
</t>
        </r>
      </text>
    </comment>
    <comment ref="A15" authorId="0" shapeId="0" xr:uid="{6F745E78-DDD7-4AD7-8E51-9299ACE2C100}">
      <text>
        <r>
          <rPr>
            <sz val="9"/>
            <color indexed="81"/>
            <rFont val="Tahoma"/>
            <family val="2"/>
          </rPr>
          <t xml:space="preserve">Enter calculated member liability, prorate if partial mo stay
</t>
        </r>
      </text>
    </comment>
    <comment ref="A16" authorId="0" shapeId="0" xr:uid="{32C225DF-026C-401B-8F13-FF69CF071D0D}">
      <text>
        <r>
          <rPr>
            <b/>
            <sz val="9"/>
            <color indexed="81"/>
            <rFont val="Tahoma"/>
            <family val="2"/>
          </rPr>
          <t>Enter as a Negative</t>
        </r>
        <r>
          <rPr>
            <sz val="9"/>
            <color indexed="81"/>
            <rFont val="Tahoma"/>
            <family val="2"/>
          </rPr>
          <t xml:space="preserve">
</t>
        </r>
      </text>
    </comment>
    <comment ref="A18" authorId="0" shapeId="0" xr:uid="{C31BA933-86C2-401C-86CE-4E80A55DDA11}">
      <text>
        <r>
          <rPr>
            <b/>
            <sz val="9"/>
            <color indexed="81"/>
            <rFont val="Tahoma"/>
            <family val="2"/>
          </rPr>
          <t xml:space="preserve">Enter as a Negative
</t>
        </r>
        <r>
          <rPr>
            <sz val="9"/>
            <color indexed="81"/>
            <rFont val="Tahoma"/>
            <family val="2"/>
          </rPr>
          <t xml:space="preserve">
</t>
        </r>
      </text>
    </comment>
    <comment ref="A25" authorId="0" shapeId="0" xr:uid="{23146A0B-D511-4AD9-9D02-5833B557B702}">
      <text>
        <r>
          <rPr>
            <b/>
            <sz val="8"/>
            <color indexed="81"/>
            <rFont val="Tahoma"/>
            <family val="2"/>
          </rPr>
          <t>DHS:  Include Current Year Accrual for Case Mix Adj., P4P, Other contract revenues calculated and funded on a retro basis.</t>
        </r>
        <r>
          <rPr>
            <sz val="8"/>
            <color indexed="81"/>
            <rFont val="Tahoma"/>
            <family val="2"/>
          </rPr>
          <t xml:space="preserve">
</t>
        </r>
      </text>
    </comment>
    <comment ref="A34" authorId="0" shapeId="0" xr:uid="{5AF1AD2A-3D5B-4502-B0E4-BB1C35A1E1E8}">
      <text>
        <r>
          <rPr>
            <b/>
            <sz val="9"/>
            <color indexed="81"/>
            <rFont val="Tahoma"/>
            <family val="2"/>
          </rPr>
          <t>Enter as a Negative</t>
        </r>
        <r>
          <rPr>
            <sz val="9"/>
            <color indexed="81"/>
            <rFont val="Tahoma"/>
            <family val="2"/>
          </rPr>
          <t xml:space="preserve">
</t>
        </r>
      </text>
    </comment>
    <comment ref="A35" authorId="0" shapeId="0" xr:uid="{B59EF6CC-E9B0-4DCB-8534-5DD2B4BC26B3}">
      <text>
        <r>
          <rPr>
            <b/>
            <sz val="9"/>
            <color indexed="81"/>
            <rFont val="Tahoma"/>
            <family val="2"/>
          </rPr>
          <t>Enter as a Negative</t>
        </r>
        <r>
          <rPr>
            <sz val="9"/>
            <color indexed="81"/>
            <rFont val="Tahoma"/>
            <family val="2"/>
          </rPr>
          <t xml:space="preserve">
</t>
        </r>
      </text>
    </comment>
    <comment ref="A36" authorId="0" shapeId="0" xr:uid="{8C9C7141-240A-4EE9-A103-4630555208F5}">
      <text>
        <r>
          <rPr>
            <b/>
            <sz val="9"/>
            <color indexed="81"/>
            <rFont val="Tahoma"/>
            <family val="2"/>
          </rPr>
          <t xml:space="preserve">Enter as a Negative
</t>
        </r>
        <r>
          <rPr>
            <sz val="9"/>
            <color indexed="81"/>
            <rFont val="Tahoma"/>
            <family val="2"/>
          </rPr>
          <t xml:space="preserve">
</t>
        </r>
      </text>
    </comment>
    <comment ref="A38" authorId="0" shapeId="0" xr:uid="{741CE673-DA8C-42C0-A0AF-46747F1E9E12}">
      <text>
        <r>
          <rPr>
            <b/>
            <sz val="9"/>
            <color indexed="81"/>
            <rFont val="Tahoma"/>
            <family val="2"/>
          </rPr>
          <t>Enter as a Negative</t>
        </r>
        <r>
          <rPr>
            <sz val="9"/>
            <color indexed="81"/>
            <rFont val="Tahoma"/>
            <family val="2"/>
          </rPr>
          <t xml:space="preserve">
</t>
        </r>
      </text>
    </comment>
    <comment ref="A61" authorId="0" shapeId="0" xr:uid="{91A50985-7E5E-40E6-AD3D-524569808928}">
      <text>
        <r>
          <rPr>
            <b/>
            <sz val="9"/>
            <color indexed="81"/>
            <rFont val="Tahoma"/>
            <family val="2"/>
          </rPr>
          <t xml:space="preserve">DHS: Do Not Report CM State Plan Services Here.
</t>
        </r>
        <r>
          <rPr>
            <sz val="9"/>
            <color indexed="81"/>
            <rFont val="Tahoma"/>
            <family val="2"/>
          </rPr>
          <t>CM State Plan Services are reported in the Habilitation Health Category</t>
        </r>
        <r>
          <rPr>
            <sz val="9"/>
            <color indexed="81"/>
            <rFont val="Tahoma"/>
            <family val="2"/>
          </rPr>
          <t xml:space="preserve">
</t>
        </r>
      </text>
    </comment>
    <comment ref="B71" authorId="0" shapeId="0" xr:uid="{AE451DA9-EE4B-41C3-B95D-1C53817D29D1}">
      <text>
        <r>
          <rPr>
            <sz val="8"/>
            <color indexed="81"/>
            <rFont val="Tahoma"/>
            <family val="2"/>
          </rPr>
          <t>Input allocation as a negative number. The template will populate row CM Admin Alloc with this number.</t>
        </r>
      </text>
    </comment>
    <comment ref="C71" authorId="0" shapeId="0" xr:uid="{9EC9F820-CE66-4752-A266-3743D65C4D2F}">
      <text>
        <r>
          <rPr>
            <sz val="9"/>
            <color indexed="81"/>
            <rFont val="Tahoma"/>
            <family val="2"/>
          </rPr>
          <t>Input allocation as a negative number. The template will populate row CM Admin Alloc with this number.</t>
        </r>
      </text>
    </comment>
    <comment ref="D71" authorId="0" shapeId="0" xr:uid="{2677310F-C7BE-48A7-873C-07A48E4A17B6}">
      <text>
        <r>
          <rPr>
            <sz val="9"/>
            <color indexed="81"/>
            <rFont val="Tahoma"/>
            <family val="2"/>
          </rPr>
          <t xml:space="preserve">Input allocation as a negative number. The template will populate row CM Admin Alloc with this number.
</t>
        </r>
      </text>
    </comment>
    <comment ref="E71" authorId="0" shapeId="0" xr:uid="{736A0380-CE90-4A42-81FF-816489CC88A5}">
      <text>
        <r>
          <rPr>
            <sz val="9"/>
            <color indexed="81"/>
            <rFont val="Tahoma"/>
            <family val="2"/>
          </rPr>
          <t xml:space="preserve">Input allocation as a negative number. The template will populate row CM Admin Alloc with this number.
</t>
        </r>
      </text>
    </comment>
    <comment ref="B72" authorId="0" shapeId="0" xr:uid="{271A0E1D-EF05-43D0-BE9E-3C6AC40D0EF9}">
      <text>
        <r>
          <rPr>
            <sz val="8"/>
            <color indexed="81"/>
            <rFont val="Tahoma"/>
            <family val="2"/>
          </rPr>
          <t>Input allocation as a negative number. Manually allocate the expense to the internally provided direct services.</t>
        </r>
      </text>
    </comment>
    <comment ref="C72" authorId="0" shapeId="0" xr:uid="{287589A6-37A0-4408-BBF1-D613FF890793}">
      <text>
        <r>
          <rPr>
            <sz val="8"/>
            <color indexed="81"/>
            <rFont val="Tahoma"/>
            <family val="2"/>
          </rPr>
          <t>Input allocation as a negative number. Manually allocate the expense to the internally provided direct services.</t>
        </r>
      </text>
    </comment>
    <comment ref="D72" authorId="0" shapeId="0" xr:uid="{C6E552E4-3C9C-4D31-8CA2-89460991A9BF}">
      <text>
        <r>
          <rPr>
            <sz val="8"/>
            <color indexed="81"/>
            <rFont val="Tahoma"/>
            <family val="2"/>
          </rPr>
          <t>Input allocation as a negative number. Manually allocate the expense to the internally provided direct services.</t>
        </r>
      </text>
    </comment>
    <comment ref="E72" authorId="0" shapeId="0" xr:uid="{AC711029-30E7-448C-8473-E3ADABE90398}">
      <text>
        <r>
          <rPr>
            <sz val="8"/>
            <color indexed="81"/>
            <rFont val="Tahoma"/>
            <family val="2"/>
          </rPr>
          <t>Input allocation as a negative number. Manually allocate the expense to the internally provided direct services.</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B6" authorId="0" shapeId="0" xr:uid="{00000000-0006-0000-1600-000001000000}">
      <text>
        <r>
          <rPr>
            <b/>
            <sz val="9"/>
            <color indexed="81"/>
            <rFont val="Tahoma"/>
            <family val="2"/>
          </rPr>
          <t>Select submission type from list</t>
        </r>
        <r>
          <rPr>
            <sz val="9"/>
            <color indexed="81"/>
            <rFont val="Tahoma"/>
            <family val="2"/>
          </rPr>
          <t xml:space="preserve">
</t>
        </r>
      </text>
    </comment>
    <comment ref="C6" authorId="0" shapeId="0" xr:uid="{E816BB85-BE81-4C89-BAEF-29DAE60548D7}">
      <text>
        <r>
          <rPr>
            <b/>
            <sz val="9"/>
            <color indexed="81"/>
            <rFont val="Tahoma"/>
            <family val="2"/>
          </rPr>
          <t>Select submission type from list</t>
        </r>
        <r>
          <rPr>
            <sz val="9"/>
            <color indexed="81"/>
            <rFont val="Tahoma"/>
            <family val="2"/>
          </rPr>
          <t xml:space="preserve">
</t>
        </r>
      </text>
    </comment>
    <comment ref="A21" authorId="0" shapeId="0" xr:uid="{00000000-0006-0000-1600-000002000000}">
      <text>
        <r>
          <rPr>
            <b/>
            <sz val="9"/>
            <color indexed="81"/>
            <rFont val="Tahoma"/>
            <family val="2"/>
          </rPr>
          <t>DHS:</t>
        </r>
        <r>
          <rPr>
            <sz val="9"/>
            <color indexed="81"/>
            <rFont val="Tahoma"/>
            <family val="2"/>
          </rPr>
          <t xml:space="preserve">
Do not include interest</t>
        </r>
      </text>
    </comment>
    <comment ref="A22" authorId="0" shapeId="0" xr:uid="{00000000-0006-0000-1600-000003000000}">
      <text>
        <r>
          <rPr>
            <sz val="9"/>
            <color indexed="81"/>
            <rFont val="Tahoma"/>
            <family val="2"/>
          </rPr>
          <t xml:space="preserve">DHS:
CY P4P, TG, Acuity, HCRP, Risk Share, Other accruals/payments for the CY not included in the capitation
</t>
        </r>
      </text>
    </comment>
    <comment ref="A23" authorId="0" shapeId="0" xr:uid="{00000000-0006-0000-1600-000004000000}">
      <text>
        <r>
          <rPr>
            <sz val="9"/>
            <color indexed="81"/>
            <rFont val="Tahoma"/>
            <family val="2"/>
          </rPr>
          <t xml:space="preserve">DHS:
Must be reported in an MLR resubmission for the year the retro change adjusts.  (resubmit 20XX MLR calculation with retro payments
received in the following year not previously accrued). 
</t>
        </r>
      </text>
    </comment>
    <comment ref="A31" authorId="0" shapeId="0" xr:uid="{00000000-0006-0000-1600-000005000000}">
      <text>
        <r>
          <rPr>
            <sz val="9"/>
            <color indexed="81"/>
            <rFont val="Tahoma"/>
            <family val="2"/>
          </rPr>
          <t xml:space="preserve"> Linked to Results In Credibility Adjustment Worksheet
</t>
        </r>
      </text>
    </comment>
    <comment ref="A35" authorId="0" shapeId="0" xr:uid="{00000000-0006-0000-1600-000006000000}">
      <text>
        <r>
          <rPr>
            <sz val="9"/>
            <color indexed="81"/>
            <rFont val="Tahoma"/>
            <family val="2"/>
          </rPr>
          <t xml:space="preserve"> Linked to  Credibility Adjustment Worksheet
</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E6" authorId="0" shapeId="0" xr:uid="{00000000-0006-0000-1900-000001000000}">
      <text>
        <r>
          <rPr>
            <b/>
            <sz val="9"/>
            <color indexed="81"/>
            <rFont val="Tahoma"/>
            <family val="2"/>
          </rPr>
          <t>Enter Submission or Resubmission Date</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J8" authorId="0" shapeId="0" xr:uid="{00000000-0006-0000-0300-000001000000}">
      <text>
        <r>
          <rPr>
            <b/>
            <sz val="9"/>
            <color indexed="81"/>
            <rFont val="Tahoma"/>
            <family val="2"/>
          </rPr>
          <t>DHS:
Enter as a negative number</t>
        </r>
        <r>
          <rPr>
            <sz val="9"/>
            <color indexed="81"/>
            <rFont val="Tahoma"/>
            <family val="2"/>
          </rPr>
          <t xml:space="preserve">
</t>
        </r>
      </text>
    </comment>
    <comment ref="A13" authorId="0" shapeId="0" xr:uid="{00000000-0006-0000-0300-000002000000}">
      <text>
        <r>
          <rPr>
            <b/>
            <sz val="9"/>
            <color indexed="81"/>
            <rFont val="Tahoma"/>
            <family val="2"/>
          </rPr>
          <t xml:space="preserve">Enter as a Negative
</t>
        </r>
      </text>
    </comment>
    <comment ref="A15" authorId="0" shapeId="0" xr:uid="{00000000-0006-0000-0300-000003000000}">
      <text>
        <r>
          <rPr>
            <b/>
            <sz val="9"/>
            <color indexed="81"/>
            <rFont val="Tahoma"/>
            <family val="2"/>
          </rPr>
          <t>Enter as a Negative</t>
        </r>
        <r>
          <rPr>
            <sz val="9"/>
            <color indexed="81"/>
            <rFont val="Tahoma"/>
            <family val="2"/>
          </rPr>
          <t xml:space="preserve">
</t>
        </r>
      </text>
    </comment>
    <comment ref="A17" authorId="0" shapeId="0" xr:uid="{00000000-0006-0000-0300-000004000000}">
      <text>
        <r>
          <rPr>
            <b/>
            <sz val="9"/>
            <color indexed="81"/>
            <rFont val="Tahoma"/>
            <family val="2"/>
          </rPr>
          <t xml:space="preserve">Enter as a Negative
</t>
        </r>
        <r>
          <rPr>
            <sz val="9"/>
            <color indexed="81"/>
            <rFont val="Tahoma"/>
            <family val="2"/>
          </rPr>
          <t xml:space="preserve">
</t>
        </r>
      </text>
    </comment>
    <comment ref="A24" authorId="0" shapeId="0" xr:uid="{00000000-0006-0000-0300-000005000000}">
      <text>
        <r>
          <rPr>
            <b/>
            <sz val="8"/>
            <color indexed="81"/>
            <rFont val="Tahoma"/>
            <family val="2"/>
          </rPr>
          <t>DHS:  Include Current Year Accrual for Case Mix Adj., P4P, Other contract revenues calculated and funded on a retro basis.</t>
        </r>
        <r>
          <rPr>
            <sz val="8"/>
            <color indexed="81"/>
            <rFont val="Tahoma"/>
            <family val="2"/>
          </rPr>
          <t xml:space="preserve">
</t>
        </r>
      </text>
    </comment>
    <comment ref="A34" authorId="0" shapeId="0" xr:uid="{00000000-0006-0000-0300-000006000000}">
      <text>
        <r>
          <rPr>
            <b/>
            <sz val="9"/>
            <color indexed="81"/>
            <rFont val="Tahoma"/>
            <family val="2"/>
          </rPr>
          <t>Enter as a Negative</t>
        </r>
        <r>
          <rPr>
            <sz val="9"/>
            <color indexed="81"/>
            <rFont val="Tahoma"/>
            <family val="2"/>
          </rPr>
          <t xml:space="preserve">
</t>
        </r>
      </text>
    </comment>
    <comment ref="A35" authorId="0" shapeId="0" xr:uid="{00000000-0006-0000-0300-000007000000}">
      <text>
        <r>
          <rPr>
            <b/>
            <sz val="9"/>
            <color indexed="81"/>
            <rFont val="Tahoma"/>
            <family val="2"/>
          </rPr>
          <t>Enter as a Negative</t>
        </r>
        <r>
          <rPr>
            <sz val="9"/>
            <color indexed="81"/>
            <rFont val="Tahoma"/>
            <family val="2"/>
          </rPr>
          <t xml:space="preserve">
</t>
        </r>
      </text>
    </comment>
    <comment ref="A36" authorId="0" shapeId="0" xr:uid="{00000000-0006-0000-0300-000008000000}">
      <text>
        <r>
          <rPr>
            <b/>
            <sz val="9"/>
            <color indexed="81"/>
            <rFont val="Tahoma"/>
            <family val="2"/>
          </rPr>
          <t>Enter as a Negative</t>
        </r>
        <r>
          <rPr>
            <sz val="9"/>
            <color indexed="81"/>
            <rFont val="Tahoma"/>
            <family val="2"/>
          </rPr>
          <t xml:space="preserve">
</t>
        </r>
      </text>
    </comment>
    <comment ref="A38" authorId="0" shapeId="0" xr:uid="{00000000-0006-0000-0300-000009000000}">
      <text>
        <r>
          <rPr>
            <b/>
            <sz val="9"/>
            <color indexed="81"/>
            <rFont val="Tahoma"/>
            <family val="2"/>
          </rPr>
          <t>Enter as a Negative</t>
        </r>
        <r>
          <rPr>
            <sz val="9"/>
            <color indexed="81"/>
            <rFont val="Tahoma"/>
            <family val="2"/>
          </rPr>
          <t xml:space="preserve">
</t>
        </r>
      </text>
    </comment>
    <comment ref="A61" authorId="0" shapeId="0" xr:uid="{00000000-0006-0000-0300-00000A000000}">
      <text>
        <r>
          <rPr>
            <b/>
            <sz val="9"/>
            <color indexed="81"/>
            <rFont val="Tahoma"/>
            <family val="2"/>
          </rPr>
          <t xml:space="preserve">DHS: Do Not Report CM State Plan Services Here.
</t>
        </r>
        <r>
          <rPr>
            <sz val="9"/>
            <color indexed="81"/>
            <rFont val="Tahoma"/>
            <family val="2"/>
          </rPr>
          <t>CM State Plan Services are reported in the Habilitation Health Category</t>
        </r>
        <r>
          <rPr>
            <sz val="9"/>
            <color indexed="81"/>
            <rFont val="Tahoma"/>
            <family val="2"/>
          </rPr>
          <t xml:space="preserve">
</t>
        </r>
      </text>
    </comment>
    <comment ref="A100" authorId="0" shapeId="0" xr:uid="{2221AB8B-BBA7-4D94-8E94-E95F6D9E7754}">
      <text>
        <r>
          <rPr>
            <sz val="9"/>
            <color indexed="81"/>
            <rFont val="Tahoma"/>
            <family val="2"/>
          </rPr>
          <t xml:space="preserve">Current year funds received for July -December will always be received in the following calendar year.
</t>
        </r>
      </text>
    </comment>
    <comment ref="A101" authorId="0" shapeId="0" xr:uid="{6BB253A2-4FAC-4728-8F35-A39C7006D4CD}">
      <text>
        <r>
          <rPr>
            <sz val="9"/>
            <color indexed="81"/>
            <rFont val="Tahoma"/>
            <family val="2"/>
          </rPr>
          <t>Current year funds paid for July -December will always be made to providers in the following calendar year.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Marci Katz</author>
    <author>Katz, Marci</author>
  </authors>
  <commentList>
    <comment ref="D5" authorId="0" shapeId="0" xr:uid="{00000000-0006-0000-0400-000001000000}">
      <text>
        <r>
          <rPr>
            <b/>
            <sz val="9"/>
            <color indexed="81"/>
            <rFont val="Arial"/>
            <family val="2"/>
          </rPr>
          <t xml:space="preserve">This is the last Quarter or Period finanical reporting filed to DHS.
Please verify prior to submission </t>
        </r>
        <r>
          <rPr>
            <sz val="9"/>
            <color indexed="81"/>
            <rFont val="Arial"/>
            <family val="2"/>
          </rPr>
          <t xml:space="preserve">
</t>
        </r>
      </text>
    </comment>
    <comment ref="E5" authorId="0" shapeId="0" xr:uid="{00000000-0006-0000-0400-000002000000}">
      <text>
        <r>
          <rPr>
            <sz val="8"/>
            <color indexed="81"/>
            <rFont val="Tahoma"/>
            <family val="2"/>
          </rPr>
          <t>This if for the entire entity, not just derived for the MCO prog. It must tie out to the final audit.</t>
        </r>
      </text>
    </comment>
    <comment ref="B11" authorId="0" shapeId="0" xr:uid="{00000000-0006-0000-0400-000003000000}">
      <text>
        <r>
          <rPr>
            <b/>
            <sz val="8"/>
            <color indexed="81"/>
            <rFont val="Tahoma"/>
            <family val="2"/>
          </rPr>
          <t>Enter capitation receivable allowance in this cell</t>
        </r>
        <r>
          <rPr>
            <sz val="8"/>
            <color indexed="81"/>
            <rFont val="Tahoma"/>
            <family val="2"/>
          </rPr>
          <t xml:space="preserve">
</t>
        </r>
      </text>
    </comment>
    <comment ref="B12" authorId="0" shapeId="0" xr:uid="{00000000-0006-0000-0400-000004000000}">
      <text>
        <r>
          <rPr>
            <b/>
            <sz val="8"/>
            <color indexed="81"/>
            <rFont val="Tahoma"/>
            <family val="2"/>
          </rPr>
          <t>Enter other DHS receivables allowance in this cell</t>
        </r>
        <r>
          <rPr>
            <sz val="8"/>
            <color indexed="81"/>
            <rFont val="Tahoma"/>
            <family val="2"/>
          </rPr>
          <t xml:space="preserve">
</t>
        </r>
      </text>
    </comment>
    <comment ref="B13" authorId="0" shapeId="0" xr:uid="{00000000-0006-0000-0400-000005000000}">
      <text>
        <r>
          <rPr>
            <b/>
            <sz val="8"/>
            <color indexed="81"/>
            <rFont val="Tahoma"/>
            <family val="2"/>
          </rPr>
          <t>Enter cost share allowance in this cell</t>
        </r>
        <r>
          <rPr>
            <sz val="8"/>
            <color indexed="81"/>
            <rFont val="Tahoma"/>
            <family val="2"/>
          </rPr>
          <t xml:space="preserve">
</t>
        </r>
      </text>
    </comment>
    <comment ref="B14" authorId="0" shapeId="0" xr:uid="{00000000-0006-0000-0400-000006000000}">
      <text>
        <r>
          <rPr>
            <b/>
            <sz val="8"/>
            <color indexed="81"/>
            <rFont val="Tahoma"/>
            <family val="2"/>
          </rPr>
          <t>Enter R&amp;B allowance in this cell</t>
        </r>
        <r>
          <rPr>
            <sz val="8"/>
            <color indexed="81"/>
            <rFont val="Tahoma"/>
            <family val="2"/>
          </rPr>
          <t xml:space="preserve">
</t>
        </r>
      </text>
    </comment>
    <comment ref="B15" authorId="0" shapeId="0" xr:uid="{00000000-0006-0000-0400-000007000000}">
      <text>
        <r>
          <rPr>
            <b/>
            <sz val="8"/>
            <color indexed="81"/>
            <rFont val="Tahoma"/>
            <family val="2"/>
          </rPr>
          <t>Enter other 3rd party receivables allowance in this cell</t>
        </r>
        <r>
          <rPr>
            <sz val="8"/>
            <color indexed="81"/>
            <rFont val="Tahoma"/>
            <family val="2"/>
          </rPr>
          <t xml:space="preserve">
</t>
        </r>
      </text>
    </comment>
    <comment ref="B16" authorId="0" shapeId="0" xr:uid="{00000000-0006-0000-0400-000008000000}">
      <text>
        <r>
          <rPr>
            <b/>
            <sz val="8"/>
            <color indexed="81"/>
            <rFont val="Tahoma"/>
            <family val="2"/>
          </rPr>
          <t>Enter other ST receivables allowance in this cell</t>
        </r>
        <r>
          <rPr>
            <sz val="8"/>
            <color indexed="81"/>
            <rFont val="Tahoma"/>
            <family val="2"/>
          </rPr>
          <t xml:space="preserve">
</t>
        </r>
      </text>
    </comment>
    <comment ref="A49" authorId="1" shapeId="0" xr:uid="{59FAE750-9D16-474C-A382-5995D70B0595}">
      <text>
        <r>
          <rPr>
            <sz val="9"/>
            <color indexed="81"/>
            <rFont val="Tahoma"/>
            <family val="2"/>
          </rPr>
          <t>Include undistributed DCW funding received</t>
        </r>
        <r>
          <rPr>
            <sz val="9"/>
            <color indexed="81"/>
            <rFont val="Tahoma"/>
            <family val="2"/>
          </rPr>
          <t xml:space="preserve">
</t>
        </r>
      </text>
    </comment>
    <comment ref="A81" authorId="1" shapeId="0" xr:uid="{00000000-0006-0000-0400-000009000000}">
      <text>
        <r>
          <rPr>
            <sz val="9"/>
            <color indexed="81"/>
            <rFont val="Tahoma"/>
            <family val="2"/>
          </rPr>
          <t>Report distributions and Dividends to shareholders, owners, or related entities</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Katz, Marci</author>
    <author>Marci Katz</author>
    <author>Dietmann, Julie L</author>
  </authors>
  <commentList>
    <comment ref="J7" authorId="0" shapeId="0" xr:uid="{006ECD14-850F-48A6-846E-021D7D2C0D4C}">
      <text>
        <r>
          <rPr>
            <b/>
            <sz val="9"/>
            <color indexed="81"/>
            <rFont val="Tahoma"/>
            <family val="2"/>
          </rPr>
          <t>Include LTC program and all other operations</t>
        </r>
        <r>
          <rPr>
            <sz val="9"/>
            <color indexed="81"/>
            <rFont val="Tahoma"/>
            <family val="2"/>
          </rPr>
          <t xml:space="preserve">
</t>
        </r>
      </text>
    </comment>
    <comment ref="N7" authorId="0" shapeId="0" xr:uid="{887D210F-5220-4601-9F33-675003C135C6}">
      <text>
        <r>
          <rPr>
            <b/>
            <sz val="9"/>
            <color indexed="81"/>
            <rFont val="Tahoma"/>
            <family val="2"/>
          </rPr>
          <t>Include LTC program and all other operations</t>
        </r>
        <r>
          <rPr>
            <sz val="9"/>
            <color indexed="81"/>
            <rFont val="Tahoma"/>
            <family val="2"/>
          </rPr>
          <t xml:space="preserve">
</t>
        </r>
      </text>
    </comment>
    <comment ref="O7" authorId="0" shapeId="0" xr:uid="{7DA9FDEE-2FA7-42E6-A81B-7D18F7041B98}">
      <text>
        <r>
          <rPr>
            <sz val="8"/>
            <color indexed="81"/>
            <rFont val="Tahoma"/>
            <family val="2"/>
          </rPr>
          <t>This should be for the FC/FCP/PACE contracted MCO program.  A supplemental schedule is required for the program in the audit report &amp; this column should tie out to that schedule when reporting the audited results.</t>
        </r>
        <r>
          <rPr>
            <b/>
            <sz val="9"/>
            <color indexed="81"/>
            <rFont val="Tahoma"/>
            <family val="2"/>
          </rPr>
          <t xml:space="preserve">
</t>
        </r>
        <r>
          <rPr>
            <sz val="9"/>
            <color indexed="81"/>
            <rFont val="Tahoma"/>
            <family val="2"/>
          </rPr>
          <t xml:space="preserve">
</t>
        </r>
      </text>
    </comment>
    <comment ref="P7" authorId="0" shapeId="0" xr:uid="{65B4F282-93B5-4AC1-BCA9-B26C0A772306}">
      <text>
        <r>
          <rPr>
            <sz val="9"/>
            <color indexed="81"/>
            <rFont val="Tahoma"/>
            <charset val="1"/>
          </rPr>
          <t xml:space="preserve">This should be for the FC/FCP/PACE contracted MCO program.  A supplemental schedule is required for the program in the audit report &amp; this column should tie out to that schedule when reporting the audited results.
</t>
        </r>
      </text>
    </comment>
    <comment ref="Q7" authorId="1" shapeId="0" xr:uid="{832738EC-5E77-4ED5-8377-F9246F4E6825}">
      <text>
        <r>
          <rPr>
            <sz val="8"/>
            <color indexed="81"/>
            <rFont val="Tahoma"/>
            <family val="2"/>
          </rPr>
          <t>This should be for the FC/FCP/PACE contracted MCO program.  A supplemental schedule is required for the program in the audit report &amp; this column should tie out to that schedule when reporting the audited results.</t>
        </r>
      </text>
    </comment>
    <comment ref="R7" authorId="0" shapeId="0" xr:uid="{1587BD36-A9C6-4FA6-927F-AC5B50F19C68}">
      <text>
        <r>
          <rPr>
            <b/>
            <sz val="9"/>
            <color indexed="81"/>
            <rFont val="Tahoma"/>
            <family val="2"/>
          </rPr>
          <t>Include LTC program and all other operations</t>
        </r>
        <r>
          <rPr>
            <sz val="9"/>
            <color indexed="81"/>
            <rFont val="Tahoma"/>
            <family val="2"/>
          </rPr>
          <t xml:space="preserve">
</t>
        </r>
      </text>
    </comment>
    <comment ref="A13" authorId="2" shapeId="0" xr:uid="{204AEF05-EE1C-43B6-B226-687DEC78E9EB}">
      <text>
        <r>
          <rPr>
            <b/>
            <sz val="9"/>
            <color indexed="81"/>
            <rFont val="Tahoma"/>
            <family val="2"/>
          </rPr>
          <t>Enter as a Negative</t>
        </r>
        <r>
          <rPr>
            <sz val="9"/>
            <color indexed="81"/>
            <rFont val="Tahoma"/>
            <family val="2"/>
          </rPr>
          <t xml:space="preserve">
</t>
        </r>
      </text>
    </comment>
    <comment ref="A15" authorId="2" shapeId="0" xr:uid="{26B4502C-542B-46D9-93A5-8449A7343D93}">
      <text>
        <r>
          <rPr>
            <b/>
            <sz val="9"/>
            <color indexed="81"/>
            <rFont val="Tahoma"/>
            <family val="2"/>
          </rPr>
          <t>Enter as a Negative</t>
        </r>
        <r>
          <rPr>
            <sz val="9"/>
            <color indexed="81"/>
            <rFont val="Tahoma"/>
            <family val="2"/>
          </rPr>
          <t xml:space="preserve">
</t>
        </r>
      </text>
    </comment>
    <comment ref="A17" authorId="2" shapeId="0" xr:uid="{FF68EE1B-E5AB-4B3E-A63D-44F6B010F1D6}">
      <text>
        <r>
          <rPr>
            <b/>
            <sz val="9"/>
            <color indexed="81"/>
            <rFont val="Tahoma"/>
            <family val="2"/>
          </rPr>
          <t>Enter as a Negative</t>
        </r>
        <r>
          <rPr>
            <sz val="9"/>
            <color indexed="81"/>
            <rFont val="Tahoma"/>
            <family val="2"/>
          </rPr>
          <t xml:space="preserve">
</t>
        </r>
      </text>
    </comment>
    <comment ref="A24" authorId="0" shapeId="0" xr:uid="{F50F5A48-D6BE-4EEC-937A-BDB42360EF58}">
      <text>
        <r>
          <rPr>
            <b/>
            <sz val="8"/>
            <color indexed="81"/>
            <rFont val="Tahoma"/>
            <family val="2"/>
          </rPr>
          <t>DHS:  Include Current Year Accrual for Case Mix Adj., P4P, Other contract revenues calculated and funded on a retro basis.</t>
        </r>
        <r>
          <rPr>
            <sz val="8"/>
            <color indexed="81"/>
            <rFont val="Tahoma"/>
            <family val="2"/>
          </rPr>
          <t xml:space="preserve">
</t>
        </r>
      </text>
    </comment>
    <comment ref="A34" authorId="2" shapeId="0" xr:uid="{8D3C5C27-2296-4A7D-853B-2AD520903DEB}">
      <text>
        <r>
          <rPr>
            <b/>
            <sz val="9"/>
            <color indexed="81"/>
            <rFont val="Tahoma"/>
            <family val="2"/>
          </rPr>
          <t>Enter as a Negative</t>
        </r>
        <r>
          <rPr>
            <sz val="9"/>
            <color indexed="81"/>
            <rFont val="Tahoma"/>
            <family val="2"/>
          </rPr>
          <t xml:space="preserve">
</t>
        </r>
      </text>
    </comment>
    <comment ref="A35" authorId="2" shapeId="0" xr:uid="{7E2C6966-3E5C-4116-8602-8C3C3B2C0FCA}">
      <text>
        <r>
          <rPr>
            <b/>
            <sz val="9"/>
            <color indexed="81"/>
            <rFont val="Tahoma"/>
            <family val="2"/>
          </rPr>
          <t>Enter as a Negative</t>
        </r>
        <r>
          <rPr>
            <sz val="9"/>
            <color indexed="81"/>
            <rFont val="Tahoma"/>
            <family val="2"/>
          </rPr>
          <t xml:space="preserve">
</t>
        </r>
      </text>
    </comment>
    <comment ref="A36" authorId="2" shapeId="0" xr:uid="{3DA86097-209A-45D1-AC73-0112CC3214D6}">
      <text>
        <r>
          <rPr>
            <b/>
            <sz val="9"/>
            <color indexed="81"/>
            <rFont val="Tahoma"/>
            <family val="2"/>
          </rPr>
          <t>Enter as a Negative</t>
        </r>
        <r>
          <rPr>
            <sz val="9"/>
            <color indexed="81"/>
            <rFont val="Tahoma"/>
            <family val="2"/>
          </rPr>
          <t xml:space="preserve">
</t>
        </r>
      </text>
    </comment>
    <comment ref="A38" authorId="2" shapeId="0" xr:uid="{96F70B83-37B9-4F14-BE96-0BAD644CDE94}">
      <text>
        <r>
          <rPr>
            <b/>
            <sz val="9"/>
            <color indexed="81"/>
            <rFont val="Tahoma"/>
            <family val="2"/>
          </rPr>
          <t>Enter as a Negative</t>
        </r>
        <r>
          <rPr>
            <sz val="9"/>
            <color indexed="81"/>
            <rFont val="Tahoma"/>
            <family val="2"/>
          </rPr>
          <t xml:space="preserve">
</t>
        </r>
      </text>
    </comment>
    <comment ref="A53" authorId="0" shapeId="0" xr:uid="{ACE581C9-4178-415B-ADAF-169909D9565F}">
      <text>
        <r>
          <rPr>
            <sz val="9"/>
            <color indexed="81"/>
            <rFont val="Tahoma"/>
            <charset val="1"/>
          </rPr>
          <t xml:space="preserve">Don't Delete Row for Formatting.  Was old R&amp;B
</t>
        </r>
      </text>
    </comment>
    <comment ref="A100" authorId="0" shapeId="0" xr:uid="{CF185E0E-2555-4C7E-A876-37306945BD92}">
      <text>
        <r>
          <rPr>
            <sz val="9"/>
            <color indexed="81"/>
            <rFont val="Tahoma"/>
            <family val="2"/>
          </rPr>
          <t xml:space="preserve">Current year funds received for July -December will always be received in the following calendar year.
</t>
        </r>
      </text>
    </comment>
    <comment ref="A101" authorId="0" shapeId="0" xr:uid="{4A099957-48C0-4264-96E8-2F920045AC01}">
      <text>
        <r>
          <rPr>
            <sz val="9"/>
            <color indexed="81"/>
            <rFont val="Tahoma"/>
            <family val="2"/>
          </rPr>
          <t>Current year funds paid for July -December will always be made to providers in the following calendar year.</t>
        </r>
      </text>
    </comment>
    <comment ref="A109" authorId="0" shapeId="0" xr:uid="{7C15CA2D-FBCD-44AF-A24D-E0CB6635B6EF}">
      <text>
        <r>
          <rPr>
            <sz val="9"/>
            <color indexed="81"/>
            <rFont val="Tahoma"/>
            <family val="2"/>
          </rPr>
          <t xml:space="preserve">i.e. Taxes, Premium Deficiency Reserve (PDR)
</t>
        </r>
      </text>
    </comment>
    <comment ref="A110" authorId="0" shapeId="0" xr:uid="{6507F505-7086-4484-823E-9DD1907EB449}">
      <text>
        <r>
          <rPr>
            <sz val="9"/>
            <color indexed="81"/>
            <rFont val="Tahoma"/>
            <family val="2"/>
          </rPr>
          <t xml:space="preserve">i.e. Taxes, Premium Deficiency Reserve (PDR)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Marci Katz</author>
    <author>Katz, Marci</author>
  </authors>
  <commentList>
    <comment ref="G7" authorId="0" shapeId="0" xr:uid="{00000000-0006-0000-0500-000001000000}">
      <text>
        <r>
          <rPr>
            <sz val="8"/>
            <color indexed="81"/>
            <rFont val="Tahoma"/>
            <family val="2"/>
          </rPr>
          <t>This should be for the FC/FCP/PACE contracted MCO program.  A supplemental schedule is required for the program in the audit report &amp; this column should tie out to that schedule when reporting the audited results.</t>
        </r>
      </text>
    </comment>
    <comment ref="A13" authorId="1" shapeId="0" xr:uid="{00000000-0006-0000-0500-000002000000}">
      <text>
        <r>
          <rPr>
            <b/>
            <sz val="9"/>
            <color indexed="81"/>
            <rFont val="Tahoma"/>
            <family val="2"/>
          </rPr>
          <t xml:space="preserve">Enter as a Negative
</t>
        </r>
      </text>
    </comment>
    <comment ref="A15" authorId="1" shapeId="0" xr:uid="{00000000-0006-0000-0500-000003000000}">
      <text>
        <r>
          <rPr>
            <b/>
            <sz val="9"/>
            <color indexed="81"/>
            <rFont val="Tahoma"/>
            <family val="2"/>
          </rPr>
          <t>Enter as a Negative</t>
        </r>
        <r>
          <rPr>
            <sz val="9"/>
            <color indexed="81"/>
            <rFont val="Tahoma"/>
            <family val="2"/>
          </rPr>
          <t xml:space="preserve">
</t>
        </r>
      </text>
    </comment>
    <comment ref="A17" authorId="1" shapeId="0" xr:uid="{00000000-0006-0000-0500-000004000000}">
      <text>
        <r>
          <rPr>
            <b/>
            <sz val="9"/>
            <color indexed="81"/>
            <rFont val="Tahoma"/>
            <family val="2"/>
          </rPr>
          <t xml:space="preserve">Enter as a Negative
</t>
        </r>
        <r>
          <rPr>
            <sz val="9"/>
            <color indexed="81"/>
            <rFont val="Tahoma"/>
            <family val="2"/>
          </rPr>
          <t xml:space="preserve">
</t>
        </r>
      </text>
    </comment>
    <comment ref="A24" authorId="1" shapeId="0" xr:uid="{00000000-0006-0000-0500-000005000000}">
      <text>
        <r>
          <rPr>
            <b/>
            <sz val="8"/>
            <color indexed="81"/>
            <rFont val="Tahoma"/>
            <family val="2"/>
          </rPr>
          <t>DHS:  Include Current Year Accrual for Case Mix Adj., P4P, Other contract revenues calculated and funded on a retro basis.</t>
        </r>
        <r>
          <rPr>
            <sz val="8"/>
            <color indexed="81"/>
            <rFont val="Tahoma"/>
            <family val="2"/>
          </rPr>
          <t xml:space="preserve">
</t>
        </r>
      </text>
    </comment>
    <comment ref="A34" authorId="1" shapeId="0" xr:uid="{00000000-0006-0000-0500-000006000000}">
      <text>
        <r>
          <rPr>
            <b/>
            <sz val="9"/>
            <color indexed="81"/>
            <rFont val="Tahoma"/>
            <family val="2"/>
          </rPr>
          <t>Enter as a Negative</t>
        </r>
        <r>
          <rPr>
            <sz val="9"/>
            <color indexed="81"/>
            <rFont val="Tahoma"/>
            <family val="2"/>
          </rPr>
          <t xml:space="preserve">
</t>
        </r>
      </text>
    </comment>
    <comment ref="A35" authorId="1" shapeId="0" xr:uid="{00000000-0006-0000-0500-000007000000}">
      <text>
        <r>
          <rPr>
            <b/>
            <sz val="9"/>
            <color indexed="81"/>
            <rFont val="Tahoma"/>
            <family val="2"/>
          </rPr>
          <t>Enter as a Negative</t>
        </r>
        <r>
          <rPr>
            <sz val="9"/>
            <color indexed="81"/>
            <rFont val="Tahoma"/>
            <family val="2"/>
          </rPr>
          <t xml:space="preserve">
</t>
        </r>
      </text>
    </comment>
    <comment ref="A36" authorId="1" shapeId="0" xr:uid="{00000000-0006-0000-0500-000008000000}">
      <text>
        <r>
          <rPr>
            <b/>
            <sz val="9"/>
            <color indexed="81"/>
            <rFont val="Tahoma"/>
            <family val="2"/>
          </rPr>
          <t>Katz, Marci:</t>
        </r>
        <r>
          <rPr>
            <sz val="9"/>
            <color indexed="81"/>
            <rFont val="Tahoma"/>
            <family val="2"/>
          </rPr>
          <t xml:space="preserve">
Enter as a Negative</t>
        </r>
      </text>
    </comment>
    <comment ref="A38" authorId="1" shapeId="0" xr:uid="{00000000-0006-0000-0500-000009000000}">
      <text>
        <r>
          <rPr>
            <b/>
            <sz val="9"/>
            <color indexed="81"/>
            <rFont val="Tahoma"/>
            <family val="2"/>
          </rPr>
          <t>Enter as a Negative</t>
        </r>
        <r>
          <rPr>
            <sz val="9"/>
            <color indexed="81"/>
            <rFont val="Tahoma"/>
            <family val="2"/>
          </rPr>
          <t xml:space="preserve">
</t>
        </r>
      </text>
    </comment>
    <comment ref="A100" authorId="1" shapeId="0" xr:uid="{6A2DC68F-786F-48DE-9414-AB5F632223F1}">
      <text>
        <r>
          <rPr>
            <sz val="9"/>
            <color indexed="81"/>
            <rFont val="Tahoma"/>
            <family val="2"/>
          </rPr>
          <t xml:space="preserve">Current year funds received for July -December will always be received in the following calendar year.
</t>
        </r>
      </text>
    </comment>
    <comment ref="A101" authorId="1" shapeId="0" xr:uid="{AB8EF485-037E-43E7-9486-7A83D759FB23}">
      <text>
        <r>
          <rPr>
            <sz val="9"/>
            <color indexed="81"/>
            <rFont val="Tahoma"/>
            <family val="2"/>
          </rPr>
          <t>Current year funds paid for July -December will always be made to providers in the following calendar year.</t>
        </r>
      </text>
    </comment>
    <comment ref="A109" authorId="1" shapeId="0" xr:uid="{00000000-0006-0000-0500-00000A000000}">
      <text>
        <r>
          <rPr>
            <sz val="9"/>
            <color indexed="81"/>
            <rFont val="Tahoma"/>
            <family val="2"/>
          </rPr>
          <t xml:space="preserve">i.e. Taxes, Premium Deficiency Reserve (PDR)
</t>
        </r>
      </text>
    </comment>
    <comment ref="A110" authorId="1" shapeId="0" xr:uid="{00000000-0006-0000-0500-00000B000000}">
      <text>
        <r>
          <rPr>
            <sz val="9"/>
            <color indexed="81"/>
            <rFont val="Tahoma"/>
            <family val="2"/>
          </rPr>
          <t xml:space="preserve">i.e. Taxes, Premium Deficiency Reserve (PDR)
</t>
        </r>
      </text>
    </comment>
    <comment ref="B130" authorId="1" shapeId="0" xr:uid="{8C2672D3-3057-4EB8-ACB0-7DA90A3D2076}">
      <text>
        <r>
          <rPr>
            <b/>
            <sz val="9"/>
            <color indexed="81"/>
            <rFont val="Tahoma"/>
            <family val="2"/>
          </rPr>
          <t>Unlocked Cell:
Enter MM Directly for Other Managed Care Programs</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B44" authorId="0" shapeId="0" xr:uid="{21D2C298-BB12-4946-A8AA-507D55BFE886}">
      <text>
        <r>
          <rPr>
            <b/>
            <sz val="9"/>
            <color indexed="81"/>
            <rFont val="Tahoma"/>
            <family val="2"/>
          </rPr>
          <t xml:space="preserve">Enter Amounts From:
</t>
        </r>
        <r>
          <rPr>
            <sz val="9"/>
            <color indexed="81"/>
            <rFont val="Tahoma"/>
            <family val="2"/>
          </rPr>
          <t>1</t>
        </r>
        <r>
          <rPr>
            <b/>
            <sz val="9"/>
            <color indexed="81"/>
            <rFont val="Tahoma"/>
            <family val="2"/>
          </rPr>
          <t xml:space="preserve">. </t>
        </r>
        <r>
          <rPr>
            <sz val="9"/>
            <color indexed="81"/>
            <rFont val="Tahoma"/>
            <family val="2"/>
          </rPr>
          <t>Accounts Payable- Gen
2. Parent/Sub/Affil Payable
3. Due to Other
4. Other Curr Liabilities</t>
        </r>
        <r>
          <rPr>
            <sz val="9"/>
            <color indexed="81"/>
            <rFont val="Tahoma"/>
            <family val="2"/>
          </rPr>
          <t xml:space="preserve">
</t>
        </r>
      </text>
    </comment>
    <comment ref="O44" authorId="0" shapeId="0" xr:uid="{0D8FD1DE-A5AC-4A6E-970A-7221453C8F5B}">
      <text>
        <r>
          <rPr>
            <b/>
            <sz val="9"/>
            <color indexed="81"/>
            <rFont val="Tahoma"/>
            <family val="2"/>
          </rPr>
          <t xml:space="preserve">Enter Amounts From:
</t>
        </r>
        <r>
          <rPr>
            <sz val="9"/>
            <color indexed="81"/>
            <rFont val="Tahoma"/>
            <family val="2"/>
          </rPr>
          <t>1</t>
        </r>
        <r>
          <rPr>
            <b/>
            <sz val="9"/>
            <color indexed="81"/>
            <rFont val="Tahoma"/>
            <family val="2"/>
          </rPr>
          <t xml:space="preserve">. </t>
        </r>
        <r>
          <rPr>
            <sz val="9"/>
            <color indexed="81"/>
            <rFont val="Tahoma"/>
            <family val="2"/>
          </rPr>
          <t>Accounts Payable- Gen
2. Parent/Sub/Affil Payable
3. Due to Other
4. Other Curr Liabilities</t>
        </r>
        <r>
          <rPr>
            <sz val="9"/>
            <color indexed="81"/>
            <rFont val="Tahoma"/>
            <family val="2"/>
          </rPr>
          <t xml:space="preserve">
</t>
        </r>
      </text>
    </comment>
    <comment ref="X44" authorId="0" shapeId="0" xr:uid="{76948883-7A9C-4147-8895-8DF5309DD808}">
      <text>
        <r>
          <rPr>
            <b/>
            <sz val="9"/>
            <color indexed="81"/>
            <rFont val="Tahoma"/>
            <family val="2"/>
          </rPr>
          <t xml:space="preserve">Enter Amounts From:
</t>
        </r>
        <r>
          <rPr>
            <sz val="9"/>
            <color indexed="81"/>
            <rFont val="Tahoma"/>
            <family val="2"/>
          </rPr>
          <t>1</t>
        </r>
        <r>
          <rPr>
            <b/>
            <sz val="9"/>
            <color indexed="81"/>
            <rFont val="Tahoma"/>
            <family val="2"/>
          </rPr>
          <t xml:space="preserve">. </t>
        </r>
        <r>
          <rPr>
            <sz val="9"/>
            <color indexed="81"/>
            <rFont val="Tahoma"/>
            <family val="2"/>
          </rPr>
          <t>Accounts Payable- Gen
2. Parent/Sub/Affil Payable
3. Due to Other
4. Other Curr Liabilities</t>
        </r>
        <r>
          <rPr>
            <sz val="9"/>
            <color indexed="81"/>
            <rFont val="Tahoma"/>
            <family val="2"/>
          </rPr>
          <t xml:space="preserve">
</t>
        </r>
      </text>
    </comment>
    <comment ref="AG44" authorId="0" shapeId="0" xr:uid="{EA6AADC7-0346-43F4-898E-566212F1F6C8}">
      <text>
        <r>
          <rPr>
            <b/>
            <sz val="9"/>
            <color indexed="81"/>
            <rFont val="Tahoma"/>
            <family val="2"/>
          </rPr>
          <t xml:space="preserve">Enter Amounts From:
</t>
        </r>
        <r>
          <rPr>
            <sz val="9"/>
            <color indexed="81"/>
            <rFont val="Tahoma"/>
            <family val="2"/>
          </rPr>
          <t>1</t>
        </r>
        <r>
          <rPr>
            <b/>
            <sz val="9"/>
            <color indexed="81"/>
            <rFont val="Tahoma"/>
            <family val="2"/>
          </rPr>
          <t xml:space="preserve">. </t>
        </r>
        <r>
          <rPr>
            <sz val="9"/>
            <color indexed="81"/>
            <rFont val="Tahoma"/>
            <family val="2"/>
          </rPr>
          <t>Accounts Payable- Gen
2. Parent/Sub/Affil Payable
3. Due to Other
4. Other Curr Liabilities</t>
        </r>
        <r>
          <rPr>
            <sz val="9"/>
            <color indexed="81"/>
            <rFont val="Tahoma"/>
            <family val="2"/>
          </rPr>
          <t xml:space="preserve">
</t>
        </r>
      </text>
    </comment>
    <comment ref="AP44" authorId="0" shapeId="0" xr:uid="{12679CF0-DF26-4D32-A493-CD7BD37EB391}">
      <text>
        <r>
          <rPr>
            <b/>
            <sz val="9"/>
            <color indexed="81"/>
            <rFont val="Tahoma"/>
            <family val="2"/>
          </rPr>
          <t xml:space="preserve">Enter Amounts From:
</t>
        </r>
        <r>
          <rPr>
            <sz val="9"/>
            <color indexed="81"/>
            <rFont val="Tahoma"/>
            <family val="2"/>
          </rPr>
          <t>1</t>
        </r>
        <r>
          <rPr>
            <b/>
            <sz val="9"/>
            <color indexed="81"/>
            <rFont val="Tahoma"/>
            <family val="2"/>
          </rPr>
          <t xml:space="preserve">. </t>
        </r>
        <r>
          <rPr>
            <sz val="9"/>
            <color indexed="81"/>
            <rFont val="Tahoma"/>
            <family val="2"/>
          </rPr>
          <t>Accounts Payable- Gen
2. Parent/Sub/Affil Payable
3. Due to Other
4. Other Curr Liabilities</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B9" authorId="0" shapeId="0" xr:uid="{8865A627-6359-4813-A51A-39A6D4A5EA66}">
      <text>
        <r>
          <rPr>
            <b/>
            <sz val="9"/>
            <color indexed="81"/>
            <rFont val="Tahoma"/>
            <family val="2"/>
          </rPr>
          <t>Link to Prog Column in Pink Worksheet if operating More than one prog under the same entity. (i.e. FC &amp; FCP, or FCP &amp; PACE under HMO)
Link to Orange Rev Exp All if operating one program.</t>
        </r>
        <r>
          <rPr>
            <sz val="9"/>
            <color indexed="81"/>
            <rFont val="Tahoma"/>
            <family val="2"/>
          </rPr>
          <t xml:space="preserve">
</t>
        </r>
      </text>
    </comment>
    <comment ref="B11" authorId="0" shapeId="0" xr:uid="{A39672EE-570C-46D4-B717-35BF266D61D3}">
      <text>
        <r>
          <rPr>
            <b/>
            <sz val="9"/>
            <color indexed="81"/>
            <rFont val="Tahoma"/>
            <family val="2"/>
          </rPr>
          <t xml:space="preserve">Cost Share, R&amp;B &amp; CM:
Link to Prog Column in Pink Worksheet if operating More than one prog under the same entity. (i.e. FC &amp; FCP, or FCP &amp; PACE under HMO)
Link to Orange Rev Exp All if operating one program.
</t>
        </r>
        <r>
          <rPr>
            <sz val="9"/>
            <color indexed="81"/>
            <rFont val="Tahoma"/>
            <family val="2"/>
          </rPr>
          <t xml:space="preserve">
</t>
        </r>
      </text>
    </comment>
    <comment ref="I14" authorId="0" shapeId="0" xr:uid="{338CA813-BE51-4483-8240-51F26FD63462}">
      <text>
        <r>
          <rPr>
            <b/>
            <sz val="8"/>
            <color indexed="81"/>
            <rFont val="Tahoma"/>
            <family val="2"/>
          </rPr>
          <t>Describe variance due to units versus total cost from approved prospective rate for CM variance</t>
        </r>
        <r>
          <rPr>
            <sz val="8"/>
            <color indexed="81"/>
            <rFont val="Tahoma"/>
            <family val="2"/>
          </rPr>
          <t xml:space="preserve">
</t>
        </r>
      </text>
    </comment>
    <comment ref="A17" authorId="0" shapeId="0" xr:uid="{37FF6A87-6E88-4780-A375-EDF18C45F88A}">
      <text>
        <r>
          <rPr>
            <b/>
            <sz val="9"/>
            <color indexed="81"/>
            <rFont val="Tahoma"/>
            <family val="2"/>
          </rPr>
          <t>Link to GSR C3 for the program GSRs reported in this worksheet</t>
        </r>
        <r>
          <rPr>
            <sz val="9"/>
            <color indexed="81"/>
            <rFont val="Tahoma"/>
            <family val="2"/>
          </rPr>
          <t xml:space="preserve">
</t>
        </r>
      </text>
    </comment>
    <comment ref="B17" authorId="0" shapeId="0" xr:uid="{58DA0552-6805-4040-84F8-559BDD36177B}">
      <text>
        <r>
          <rPr>
            <b/>
            <sz val="9"/>
            <color indexed="81"/>
            <rFont val="Tahoma"/>
            <family val="2"/>
          </rPr>
          <t>Link to GSR results for the column A GSR reported in this worksheet</t>
        </r>
        <r>
          <rPr>
            <sz val="9"/>
            <color indexed="81"/>
            <rFont val="Tahoma"/>
            <family val="2"/>
          </rPr>
          <t xml:space="preserve">
</t>
        </r>
      </text>
    </comment>
    <comment ref="B36" authorId="0" shapeId="0" xr:uid="{E23D31B5-6E34-49B1-A861-96981E7400D9}">
      <text>
        <r>
          <rPr>
            <b/>
            <sz val="9"/>
            <color indexed="81"/>
            <rFont val="Tahoma"/>
            <family val="2"/>
          </rPr>
          <t>Member SC
Link to Prog Column in Pink Worksheet if operating More than one prog under the same entity. (i.e. FC &amp; FCP, or FCP &amp; PACE under HMO)
Link to Orange Rev Exp All if operating one program.</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B9" authorId="0" shapeId="0" xr:uid="{AFE42B3E-14F8-44CA-A97E-7D445EEACF87}">
      <text>
        <r>
          <rPr>
            <b/>
            <sz val="9"/>
            <color indexed="81"/>
            <rFont val="Tahoma"/>
            <family val="2"/>
          </rPr>
          <t>Link to Prog Column in Pink Worksheet if operating More than one prog under the same entity. (i.e. FC &amp; FCP, or FCP &amp; PACE under HMO)
Link to Orange Rev Exp All if operating one program.</t>
        </r>
        <r>
          <rPr>
            <sz val="9"/>
            <color indexed="81"/>
            <rFont val="Tahoma"/>
            <family val="2"/>
          </rPr>
          <t xml:space="preserve">
</t>
        </r>
      </text>
    </comment>
    <comment ref="B11" authorId="0" shapeId="0" xr:uid="{18EB5781-16B7-48D7-8B7B-5485B045F543}">
      <text>
        <r>
          <rPr>
            <b/>
            <sz val="9"/>
            <color indexed="81"/>
            <rFont val="Tahoma"/>
            <family val="2"/>
          </rPr>
          <t xml:space="preserve">Cost Share, R&amp;B &amp; CM:
Link to Prog Column in Pink Worksheet if operating More than one prog under the same entity. (i.e. FC &amp; FCP, or FCP &amp; PACE under HMO)
Link to Orange Rev Exp All if operating one program.
</t>
        </r>
        <r>
          <rPr>
            <sz val="9"/>
            <color indexed="81"/>
            <rFont val="Tahoma"/>
            <family val="2"/>
          </rPr>
          <t xml:space="preserve">
</t>
        </r>
      </text>
    </comment>
    <comment ref="I14" authorId="0" shapeId="0" xr:uid="{7221B2F7-8CF2-4F81-BFFB-61BC9895E39E}">
      <text>
        <r>
          <rPr>
            <b/>
            <sz val="8"/>
            <color indexed="81"/>
            <rFont val="Tahoma"/>
            <family val="2"/>
          </rPr>
          <t>Describe variance due to units versus total cost from approved prospective rate for CM variance</t>
        </r>
        <r>
          <rPr>
            <sz val="8"/>
            <color indexed="81"/>
            <rFont val="Tahoma"/>
            <family val="2"/>
          </rPr>
          <t xml:space="preserve">
</t>
        </r>
      </text>
    </comment>
    <comment ref="A17" authorId="0" shapeId="0" xr:uid="{C9B8EBA0-B3D1-4071-8909-AF556DCBD4C5}">
      <text>
        <r>
          <rPr>
            <b/>
            <sz val="9"/>
            <color indexed="81"/>
            <rFont val="Tahoma"/>
            <family val="2"/>
          </rPr>
          <t>Link to GSR C3 for the program GSRs reported in this worksheet</t>
        </r>
        <r>
          <rPr>
            <sz val="9"/>
            <color indexed="81"/>
            <rFont val="Tahoma"/>
            <family val="2"/>
          </rPr>
          <t xml:space="preserve">
</t>
        </r>
      </text>
    </comment>
    <comment ref="B17" authorId="0" shapeId="0" xr:uid="{E38D5F9A-896E-4051-BC60-47605D43CB2D}">
      <text>
        <r>
          <rPr>
            <b/>
            <sz val="9"/>
            <color indexed="81"/>
            <rFont val="Tahoma"/>
            <family val="2"/>
          </rPr>
          <t>Link to GSR results for the column A GSR reported in this worksheet</t>
        </r>
        <r>
          <rPr>
            <sz val="9"/>
            <color indexed="81"/>
            <rFont val="Tahoma"/>
            <family val="2"/>
          </rPr>
          <t xml:space="preserve">
</t>
        </r>
      </text>
    </comment>
    <comment ref="B36" authorId="0" shapeId="0" xr:uid="{99413631-0664-40E3-A9B7-59DC5EFB3259}">
      <text>
        <r>
          <rPr>
            <b/>
            <sz val="9"/>
            <color indexed="81"/>
            <rFont val="Tahoma"/>
            <family val="2"/>
          </rPr>
          <t>Member SC
Link to Prog Column in Pink Worksheet if operating More than one prog under the same entity. (i.e. FC &amp; FCP, or FCP &amp; PACE under HMO)
Link to Orange Rev Exp All if operating one program.</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<sst xmlns="http://schemas.openxmlformats.org/spreadsheetml/2006/main" count="3080" uniqueCount="909">
  <si>
    <t xml:space="preserve">   Total Short Term Liabilities</t>
  </si>
  <si>
    <t>Long Term Liabilities</t>
  </si>
  <si>
    <t xml:space="preserve">   Total Long Term Liabilities</t>
  </si>
  <si>
    <t>Total Liabilities</t>
  </si>
  <si>
    <t xml:space="preserve">Prior Year </t>
  </si>
  <si>
    <t>NOTES TO THE FINANCIAL STATEMENT</t>
  </si>
  <si>
    <t>Balance Sheet Notes:</t>
  </si>
  <si>
    <t>Cash Flow Statement Notes:</t>
  </si>
  <si>
    <t>Revenue &amp; Expense Statement Notes:</t>
  </si>
  <si>
    <t>Accrued Salaries</t>
  </si>
  <si>
    <t>Accrued Employee Benefits (i.e. Vacation, sick leave &gt; 1 year)</t>
  </si>
  <si>
    <t>Sale of Supplies Income</t>
  </si>
  <si>
    <t>Refunds</t>
  </si>
  <si>
    <t>Contracted TPA Expense</t>
  </si>
  <si>
    <t>Contracted IT Development</t>
  </si>
  <si>
    <t>Deferred Income Taxes</t>
  </si>
  <si>
    <t>(Increase) Decrease Prepaid Insurance</t>
  </si>
  <si>
    <t>(Increase) Decrease Other Current Assets</t>
  </si>
  <si>
    <t>Increase(Decrease) Notes Payable (within 1 yr)</t>
  </si>
  <si>
    <t>Increase(Decrease) Accounts Payable</t>
  </si>
  <si>
    <t>Increase(Decrease) Income Taxes Payable</t>
  </si>
  <si>
    <t>Increase(Decrease) Other Current Liabilities</t>
  </si>
  <si>
    <t xml:space="preserve">Change in: </t>
  </si>
  <si>
    <t>Total Revenue</t>
  </si>
  <si>
    <t>Administrative Expenses</t>
  </si>
  <si>
    <t>Key Ratios</t>
  </si>
  <si>
    <t xml:space="preserve">Member Service Cost </t>
  </si>
  <si>
    <t>Care Management Service Cost</t>
  </si>
  <si>
    <t xml:space="preserve">   Combined Member Service Cost</t>
  </si>
  <si>
    <t xml:space="preserve">Administrative Expense </t>
  </si>
  <si>
    <t xml:space="preserve">Excess Revenue to Expense </t>
  </si>
  <si>
    <t>Working Capital</t>
  </si>
  <si>
    <t>Current Assets</t>
  </si>
  <si>
    <t>Current Liabilities</t>
  </si>
  <si>
    <t>Requirement</t>
  </si>
  <si>
    <t>Excess/(shortage)</t>
  </si>
  <si>
    <t>Current Restricted Reserve</t>
  </si>
  <si>
    <t>Current Solvency Fund</t>
  </si>
  <si>
    <t>YTD</t>
  </si>
  <si>
    <t>Prepaid providers (member service expenses)</t>
  </si>
  <si>
    <t>Total Assets</t>
  </si>
  <si>
    <t>Short Term Liabilities</t>
  </si>
  <si>
    <t>Capitation Payable</t>
  </si>
  <si>
    <t>Balance Sheet</t>
  </si>
  <si>
    <t xml:space="preserve">   Total Current Assets</t>
  </si>
  <si>
    <t>Restricted Assets:</t>
  </si>
  <si>
    <t>Liabilities</t>
  </si>
  <si>
    <t>Profit &amp; Loss Statement</t>
  </si>
  <si>
    <t>Statement of Cash Flows</t>
  </si>
  <si>
    <t>Assets:</t>
  </si>
  <si>
    <t xml:space="preserve">Income Taxes Payable </t>
  </si>
  <si>
    <t>Prepaid expenses-Other</t>
  </si>
  <si>
    <t>Other long term assets</t>
  </si>
  <si>
    <t>Accounts Payable -Care Management</t>
  </si>
  <si>
    <t>IBNR Member Services- current Year</t>
  </si>
  <si>
    <t>IBNR Member Services -prior year</t>
  </si>
  <si>
    <t>Reinsurance receivable (describe in Notes)</t>
  </si>
  <si>
    <t>Due to Other (Provide description &amp; detail in Notes)</t>
  </si>
  <si>
    <t>Current Portion of Long Term Debt</t>
  </si>
  <si>
    <t>Other Current Liabilities (describe in Notes)</t>
  </si>
  <si>
    <t>Due to Other, LT  (describe in Notes)</t>
  </si>
  <si>
    <t>Loans Payable (describe in Notes)</t>
  </si>
  <si>
    <t>Other Long Term Liabilities (describe in Notes)</t>
  </si>
  <si>
    <t>Net Income per GL</t>
  </si>
  <si>
    <t>Operating Activities</t>
  </si>
  <si>
    <t>Add: Depreciation</t>
  </si>
  <si>
    <t>Investing Activities</t>
  </si>
  <si>
    <t>Long-Term Investments</t>
  </si>
  <si>
    <t xml:space="preserve">Proceeds from Sale </t>
  </si>
  <si>
    <t>As Required:</t>
  </si>
  <si>
    <t>Other disclosures and potential contingencies not disclosed in financial reports:</t>
  </si>
  <si>
    <t>Other :</t>
  </si>
  <si>
    <t>Current Year Net Income</t>
  </si>
  <si>
    <t>Beginning Equity</t>
  </si>
  <si>
    <t>Equity</t>
  </si>
  <si>
    <t>Total Equity</t>
  </si>
  <si>
    <t>Total Liabilities and Equity</t>
  </si>
  <si>
    <t>Liabilities &amp; Equity:</t>
  </si>
  <si>
    <t>Financing Activities</t>
  </si>
  <si>
    <t>Net Cash used in Financing Activities</t>
  </si>
  <si>
    <t>Net Cash used in Investing Activities</t>
  </si>
  <si>
    <t xml:space="preserve">Net Cash Provided by Operating Activities </t>
  </si>
  <si>
    <t>Cash and Cash Equivalents Beg of Period</t>
  </si>
  <si>
    <t>Cash and Cash Equivalents End of Period</t>
  </si>
  <si>
    <t>Net increase in cash and cash equivalents</t>
  </si>
  <si>
    <t>Current</t>
  </si>
  <si>
    <t>Annual</t>
  </si>
  <si>
    <t>Stop Loss Income Recovery</t>
  </si>
  <si>
    <t>Stop Loss Premiums</t>
  </si>
  <si>
    <t>Wages and Benefits</t>
  </si>
  <si>
    <t>Occupancy</t>
  </si>
  <si>
    <t>Legal/Accounting/Audit</t>
  </si>
  <si>
    <t>Other Administrative Expenses</t>
  </si>
  <si>
    <t>Supply Inventory</t>
  </si>
  <si>
    <t>Revenues</t>
  </si>
  <si>
    <t xml:space="preserve">  Total Administrative Expenses</t>
  </si>
  <si>
    <t xml:space="preserve">  Total Member Service Expenses</t>
  </si>
  <si>
    <t>Office Expenses</t>
  </si>
  <si>
    <t>Interest Expense</t>
  </si>
  <si>
    <t>Depreciation Expense</t>
  </si>
  <si>
    <t>Insurance Expense</t>
  </si>
  <si>
    <t>Travel/Training/Conference Expense</t>
  </si>
  <si>
    <t>Operating Expenses</t>
  </si>
  <si>
    <t>Net Income(Loss)</t>
  </si>
  <si>
    <t xml:space="preserve">  Total Other Expenses</t>
  </si>
  <si>
    <t>Care Management Expenses</t>
  </si>
  <si>
    <t>Direct Member Service Expenses</t>
  </si>
  <si>
    <t xml:space="preserve">  Total Care Management Expenses</t>
  </si>
  <si>
    <t>Cash &amp; cash equivalents:</t>
  </si>
  <si>
    <t>Increase(Decrease) Wages/Taxes/Ben. Payable</t>
  </si>
  <si>
    <t>Prepaid Insurance</t>
  </si>
  <si>
    <t>(Increase) Decrease Inventory/Supplies</t>
  </si>
  <si>
    <t>(Increase) Decrease Accounts Receivable General</t>
  </si>
  <si>
    <t>Loans Payable, &gt; 1 year</t>
  </si>
  <si>
    <t>Building/Land (cost)</t>
  </si>
  <si>
    <t xml:space="preserve">Accumulated Depreciation-Leasehold Improvements </t>
  </si>
  <si>
    <t xml:space="preserve">Accumulated Depreciation- Building/Land </t>
  </si>
  <si>
    <t>Leasehold Improvements (cost)</t>
  </si>
  <si>
    <t>Accrued Taxes &amp; Benefits (current)</t>
  </si>
  <si>
    <t>Prior Year Adjustment- IBNR</t>
  </si>
  <si>
    <t>PMPM</t>
  </si>
  <si>
    <t>MC Capitation</t>
  </si>
  <si>
    <t>Pharmacy</t>
  </si>
  <si>
    <t>In-Patient Hospital</t>
  </si>
  <si>
    <t>Investment Income - Reserve Funds</t>
  </si>
  <si>
    <t>Requirement, Family Care LTC Programs Only</t>
  </si>
  <si>
    <t xml:space="preserve"> </t>
  </si>
  <si>
    <t>Total</t>
  </si>
  <si>
    <t>All Other YTD</t>
  </si>
  <si>
    <t>Dental</t>
  </si>
  <si>
    <t>Other Acute and Primary Services</t>
  </si>
  <si>
    <t>Residential Services (Community Based)</t>
  </si>
  <si>
    <t>Transportation</t>
  </si>
  <si>
    <t>Other FC LTC services</t>
  </si>
  <si>
    <t>Risk Sharing</t>
  </si>
  <si>
    <t>Other Member Expenses (Outside the benefit package)</t>
  </si>
  <si>
    <r>
      <t xml:space="preserve">  </t>
    </r>
    <r>
      <rPr>
        <b/>
        <sz val="10"/>
        <rFont val="Arial"/>
        <family val="2"/>
      </rPr>
      <t>Total Acute and Primary</t>
    </r>
  </si>
  <si>
    <r>
      <t xml:space="preserve">  </t>
    </r>
    <r>
      <rPr>
        <b/>
        <sz val="10"/>
        <rFont val="Arial"/>
        <family val="2"/>
      </rPr>
      <t xml:space="preserve"> Total LTC Services</t>
    </r>
  </si>
  <si>
    <t>Capitation Receivable:</t>
  </si>
  <si>
    <t>Short term investments (unrestricted)</t>
  </si>
  <si>
    <t>P4P</t>
  </si>
  <si>
    <t>Aids/Vent</t>
  </si>
  <si>
    <t>Other short term receivables: (describe &amp; schedule)</t>
  </si>
  <si>
    <t>Other Liabilities (describe &amp; schedule)</t>
  </si>
  <si>
    <t>Other income/funding:  (describe &amp; schedule)</t>
  </si>
  <si>
    <t>Other Professional Services (describe &amp; schedule)</t>
  </si>
  <si>
    <t>Other Contracted Services (describe &amp; schedule)</t>
  </si>
  <si>
    <t>Analysis of Payments for Member Services</t>
  </si>
  <si>
    <t>Category</t>
  </si>
  <si>
    <t>On Claims Incurred During the Year Claims Paid</t>
  </si>
  <si>
    <t>On Claims Unpaid Dec 31 of Prior Year</t>
  </si>
  <si>
    <t>On Claims Incurred During the Year</t>
  </si>
  <si>
    <t>Claims Incurred in Prior Years</t>
  </si>
  <si>
    <t>Estimated Claim Reserve and Claim Liability Dec 31 of Prior Year</t>
  </si>
  <si>
    <t>Other FC LTC services and member expenses</t>
  </si>
  <si>
    <t>Totals</t>
  </si>
  <si>
    <t>For 1 - 30 Days</t>
  </si>
  <si>
    <t>For 31 - 60 Days</t>
  </si>
  <si>
    <t>For 61 - 90 Days</t>
  </si>
  <si>
    <t>Cost share receivable</t>
  </si>
  <si>
    <t>Room &amp; Board receivable</t>
  </si>
  <si>
    <t>Subtotal Member Receivables</t>
  </si>
  <si>
    <r>
      <t xml:space="preserve">Columns 1 and </t>
    </r>
    <r>
      <rPr>
        <b/>
        <sz val="10.5"/>
        <rFont val="Times New Roman"/>
        <family val="1"/>
      </rPr>
      <t>2:</t>
    </r>
  </si>
  <si>
    <t>Columns 3 and 4:</t>
  </si>
  <si>
    <t>ANALYSIS OF CLAIMS Instructions</t>
  </si>
  <si>
    <t xml:space="preserve">Prior </t>
  </si>
  <si>
    <t>Period to Date</t>
  </si>
  <si>
    <t xml:space="preserve">MA Capitation (net of cost share) </t>
  </si>
  <si>
    <t xml:space="preserve">    Long Term Care Services (All Programs)</t>
  </si>
  <si>
    <t>On Claims Incurred Prior to Jan 1 of Current Year</t>
  </si>
  <si>
    <t>Claims Paid During Reporting Period</t>
  </si>
  <si>
    <t>Estimated Claim Reserve and Claim Liability as of the Reporting Date *</t>
  </si>
  <si>
    <t>* The purpose of these columns is to estimate how much of the current claim liability is payable for claims incurred in the prior year</t>
  </si>
  <si>
    <t>Column 1 Plus          Column 3</t>
  </si>
  <si>
    <t>Over 1 year</t>
  </si>
  <si>
    <t>Other DHS receivable</t>
  </si>
  <si>
    <t>Allowance</t>
  </si>
  <si>
    <t xml:space="preserve">   Acute and Primary Services (FCP/ PACE Programs)</t>
  </si>
  <si>
    <t>Other LT Investments, unrestricted (describe in Notes)</t>
  </si>
  <si>
    <t>Columns 5:</t>
  </si>
  <si>
    <t xml:space="preserve">Column 5 represents claims incurred from prior years, and is the sum of columns 1 and 3. </t>
  </si>
  <si>
    <t>Columns 6:</t>
  </si>
  <si>
    <t>If you get an Error:</t>
  </si>
  <si>
    <t>Instructions</t>
  </si>
  <si>
    <t xml:space="preserve">Enter in Columns 1 and 2, Lines 1 through 6, all payments made during the current year. Record actual payments only, net of applicable coordination of benefits, pharmaceutical rebates collected, subrogation, and provider discounts.  All claim payments made relating to service dates prior to the current year should be reported in Column 1.  Report in Column 2 all claim payments for service dates in the current reporting year.  </t>
  </si>
  <si>
    <t>1.</t>
  </si>
  <si>
    <t>2.</t>
  </si>
  <si>
    <t>3.</t>
  </si>
  <si>
    <t>Other DHS receivable: (describe &amp; provide schedule)</t>
  </si>
  <si>
    <t>Other Disclosures, Balance Sheet :</t>
  </si>
  <si>
    <t>Other Disclosures, Income Statement:</t>
  </si>
  <si>
    <t>4.</t>
  </si>
  <si>
    <t xml:space="preserve">Room &amp; Board receivable                                  net of allowance of </t>
  </si>
  <si>
    <t xml:space="preserve">Cost share receivable                                        net of allowance of </t>
  </si>
  <si>
    <t xml:space="preserve">Other DHS receivables                                      net of allowance of </t>
  </si>
  <si>
    <t xml:space="preserve">Capitation receivable                                         net of allowance of </t>
  </si>
  <si>
    <t xml:space="preserve">Other third party receivable (describe in Notes)   net of allowance of </t>
  </si>
  <si>
    <t xml:space="preserve">Other short term receivables (describe in Notes)  net of allowance of </t>
  </si>
  <si>
    <t>There are checking formulas in column I. "ERROR" will appear in fields do not tie out to the Balance Sheet. All errors should be cleared prior to submission.</t>
  </si>
  <si>
    <t>Allowance for doubtful accounts, other receivables</t>
  </si>
  <si>
    <t>Subtotal Other ST receivables</t>
  </si>
  <si>
    <t>Other 3rd party receivables</t>
  </si>
  <si>
    <t>i.e. disclosure of fraud investigations, provider appeals to DHS likely to be found in favor of the provider, employee claims, other contingencies requiring notice.</t>
  </si>
  <si>
    <r>
      <t xml:space="preserve">Other Current assets     </t>
    </r>
    <r>
      <rPr>
        <sz val="10"/>
        <rFont val="Arial"/>
        <family val="2"/>
      </rPr>
      <t>(describe and schedule in Notes)</t>
    </r>
  </si>
  <si>
    <t>Inter-Company Revenue</t>
  </si>
  <si>
    <t>Increase(Decrease) IBNR</t>
  </si>
  <si>
    <t>Other changes to equity (provide detailed description. Schedule if multiple changes)</t>
  </si>
  <si>
    <t>Additional closing entries resulting in change in equity  (list out)</t>
  </si>
  <si>
    <t>Closing entry descrip</t>
  </si>
  <si>
    <t>Other Non-operating Revenues (Expenses):</t>
  </si>
  <si>
    <t>The notes should not refer the reader to a prior period note or prior period results.</t>
  </si>
  <si>
    <t>Include additional information for all categories requiring additional description to support a full understanding of the financial statement presentation.</t>
  </si>
  <si>
    <t>Other Changes to Equity (Note disclosure required)</t>
  </si>
  <si>
    <t>Admin Allocation to Care Management</t>
  </si>
  <si>
    <t>Admin Allocation to Internally Provided Services</t>
  </si>
  <si>
    <t>Capitation receivable, Medicaid</t>
  </si>
  <si>
    <t>Capitation receivable, Medicare</t>
  </si>
  <si>
    <t>For 91 Days -  1 Year</t>
  </si>
  <si>
    <t>Income (Loss) from Operations, Current Year</t>
  </si>
  <si>
    <t>Other (Income) Expenses, Ordinary</t>
  </si>
  <si>
    <t xml:space="preserve">Care Management Admin- Allocated </t>
  </si>
  <si>
    <t>(Gain)Loss in sale of LT Assets</t>
  </si>
  <si>
    <t>Input title and describe in notes</t>
  </si>
  <si>
    <t>Other Contracted Services (Describe in Notes)</t>
  </si>
  <si>
    <t>Other Professional Services (Describe in Notes)</t>
  </si>
  <si>
    <t>Other Income/Funding  (Describe in Notes)</t>
  </si>
  <si>
    <t>(Increase) Decrease Acct. Receiv. Capitation &amp; DHS Other</t>
  </si>
  <si>
    <t>(Increase) Decrease Prepaid Other</t>
  </si>
  <si>
    <t>Accounts Payable- General</t>
  </si>
  <si>
    <t>Increase(Decrease) Due to Other Payable</t>
  </si>
  <si>
    <t>Increase(Decrease) Other Operating Activities</t>
  </si>
  <si>
    <t>Other Financing Activities: Investments</t>
  </si>
  <si>
    <t>Other Financing Activities: Other</t>
  </si>
  <si>
    <t>Other LT Assets</t>
  </si>
  <si>
    <t>Additional Information regarding aging of receivables or allowance for doubtful accounts policy to support the review process:</t>
  </si>
  <si>
    <t>Estimated Completion % of prior year claims</t>
  </si>
  <si>
    <t>Additional Information regarding Schedule of Service Payments presentation to support the review process:</t>
  </si>
  <si>
    <t>Other (Describe)</t>
  </si>
  <si>
    <t>Member Expense &amp; other third party receivable:</t>
  </si>
  <si>
    <t>Due to Others, ST/LT (Describe &amp; Schedule)</t>
  </si>
  <si>
    <t>Loans Payable Description</t>
  </si>
  <si>
    <t>Provide detailed description and schedule of amount(s)</t>
  </si>
  <si>
    <t>Out-Patient Hospital</t>
  </si>
  <si>
    <t>Adult Day Activities</t>
  </si>
  <si>
    <t>Habilitation / Health</t>
  </si>
  <si>
    <t>Home Care</t>
  </si>
  <si>
    <t>Home Health Care</t>
  </si>
  <si>
    <t>Institutional (NH / ICF-MR)</t>
  </si>
  <si>
    <t>Residential Care</t>
  </si>
  <si>
    <t>Respite Care</t>
  </si>
  <si>
    <t>Vocational</t>
  </si>
  <si>
    <t>Care Management (CMUs/External Contracted)</t>
  </si>
  <si>
    <t>Less: (Gain)Loss Investment Income - LT &amp; Reserve Funds</t>
  </si>
  <si>
    <t>Less: (Gain)Loss in Investments (unrealized)</t>
  </si>
  <si>
    <t>Furniture, Equipment &amp; Software (cost)</t>
  </si>
  <si>
    <t xml:space="preserve">Accumulated Depreciation- Furniture, Equipment &amp; Software </t>
  </si>
  <si>
    <t>Reserve guaranty funds on deposit, HMO</t>
  </si>
  <si>
    <t>Solvency Reserve/guaranty funds on deposit Permitted MCO</t>
  </si>
  <si>
    <t>Cash Flow</t>
  </si>
  <si>
    <t>Curr YTD Ending Cash: Bal Sheet</t>
  </si>
  <si>
    <t>Prior Period to Date Cash: Bal Sheet</t>
  </si>
  <si>
    <t>Prior Year to Date Cash: Bal Sheet</t>
  </si>
  <si>
    <t>Sch. of Serv Pmts</t>
  </si>
  <si>
    <t>Curr Year IBNR: Bal Sheet</t>
  </si>
  <si>
    <t>Prior Year IBNR: Bal Sheet</t>
  </si>
  <si>
    <t>CY AP: Bal Sheet</t>
  </si>
  <si>
    <t>1. The MCO financial reporting is to be presented on a GAAP basis in the financial reporting template.</t>
  </si>
  <si>
    <t>Summary of Cross Checks</t>
  </si>
  <si>
    <t>All Errors must be Cleared Prior to Submission</t>
  </si>
  <si>
    <t xml:space="preserve">Cash and cash equivalents, Operating </t>
  </si>
  <si>
    <t>Cash and cash equivalents, Other</t>
  </si>
  <si>
    <t>Preliminary</t>
  </si>
  <si>
    <t xml:space="preserve">Audited </t>
  </si>
  <si>
    <t>MCO:</t>
  </si>
  <si>
    <t>Family Care Permitted MCO</t>
  </si>
  <si>
    <t>HMO</t>
  </si>
  <si>
    <t>Click Cell to Select MCO Model</t>
  </si>
  <si>
    <t>January 31,</t>
  </si>
  <si>
    <t>February 28,</t>
  </si>
  <si>
    <t>February 29,</t>
  </si>
  <si>
    <t>March 31,</t>
  </si>
  <si>
    <t>April 30,</t>
  </si>
  <si>
    <t>May 31,</t>
  </si>
  <si>
    <t>June 30,</t>
  </si>
  <si>
    <t>July 31,</t>
  </si>
  <si>
    <t>August 31,</t>
  </si>
  <si>
    <t>September 30,</t>
  </si>
  <si>
    <t>October 31,</t>
  </si>
  <si>
    <t>November 30,</t>
  </si>
  <si>
    <t>December 31,</t>
  </si>
  <si>
    <t>PY Preliminary vs. Audited Status</t>
  </si>
  <si>
    <t>Risk Reserve Funds-FC Permitted MCO</t>
  </si>
  <si>
    <t>Unearned Capitation Revenue</t>
  </si>
  <si>
    <t>Care Management (Internal or Inter-Co.)</t>
  </si>
  <si>
    <t xml:space="preserve">MCO Entity Structure: </t>
  </si>
  <si>
    <t>Parent, subsidiary, affiliate receivable  (describe and schedule in Notes)</t>
  </si>
  <si>
    <t>Parent, subsidiary, affiliate payable  (describe and schedule in Notes)</t>
  </si>
  <si>
    <t>Accounts Payable - Member Services, Claims Processed</t>
  </si>
  <si>
    <t>Other Retro Adjustments, DHS:  (describe &amp; schedule) Current Year</t>
  </si>
  <si>
    <t>Other CY Retro Adjustments, DHS (Describe in Notes)</t>
  </si>
  <si>
    <t>Restricted Reserve Requirement, Permitted FC Prog</t>
  </si>
  <si>
    <t>Working Capital Requirement, Permitted FC Prog</t>
  </si>
  <si>
    <t>Unearned Revenue</t>
  </si>
  <si>
    <t>Describe Affiliate balances</t>
  </si>
  <si>
    <t xml:space="preserve">  Total Operating Expenses, Current Year</t>
  </si>
  <si>
    <t>As of:  Month Ending</t>
  </si>
  <si>
    <t>As Of: Year</t>
  </si>
  <si>
    <t>Notes</t>
  </si>
  <si>
    <t>Other Current Assets</t>
  </si>
  <si>
    <t>Other DHS Receivables</t>
  </si>
  <si>
    <t>Reinsurance receivable</t>
  </si>
  <si>
    <t>Risk reserve</t>
  </si>
  <si>
    <t>Solvency Reserve</t>
  </si>
  <si>
    <r>
      <t xml:space="preserve">Enter in Columns 3 and 4 all claims related liabilities and reserves held at the end of the current year. This includes liability for both reported and unreported claims, and should be net of anticipated reductions for coordination of benefits, pharmaceutical rebates collected, subrogation, and provider discounts on unpaid claims. </t>
    </r>
    <r>
      <rPr>
        <b/>
        <sz val="11"/>
        <rFont val="Times New Roman"/>
        <family val="1"/>
      </rPr>
      <t xml:space="preserve">Columns 3 and 4 should agree to the respective lines for IBNR (prior year and current year) and Accounts Payable - Member Services-Other on the balance sheet. </t>
    </r>
    <r>
      <rPr>
        <sz val="11"/>
        <rFont val="Times New Roman"/>
        <family val="1"/>
      </rPr>
      <t xml:space="preserve"> </t>
    </r>
  </si>
  <si>
    <r>
      <t xml:space="preserve">Column 6 is the estimated claim reserve and claim liability from the prior year.   </t>
    </r>
    <r>
      <rPr>
        <b/>
        <sz val="10"/>
        <rFont val="Arial"/>
        <family val="2"/>
      </rPr>
      <t>Column 6 should equal the sum of IBNR Member Services CY and PY, and Accounts Payable - Member Services-Other in the "Prior Year" column on the balance sheet.</t>
    </r>
  </si>
  <si>
    <t>MCO ID &amp; Cross Checks</t>
  </si>
  <si>
    <t>Assets = Liabilities + Equity, Curr</t>
  </si>
  <si>
    <t>Assets = Liabilities + Equity, Prior Q/Per</t>
  </si>
  <si>
    <t>Assets = Liabilities + Equity, PY</t>
  </si>
  <si>
    <t xml:space="preserve">Current YTD </t>
  </si>
  <si>
    <t>Q/Period</t>
  </si>
  <si>
    <t>Is this the MCOs first reporting of the year?</t>
  </si>
  <si>
    <t>Yes</t>
  </si>
  <si>
    <t>No</t>
  </si>
  <si>
    <t>Select Yes/No</t>
  </si>
  <si>
    <t xml:space="preserve">Disclosure of Other Changes to Equity, Curr Q/Period: </t>
  </si>
  <si>
    <t>Total Other Changes to Equity</t>
  </si>
  <si>
    <t>Other Changes to Equity, Curr Q/Per</t>
  </si>
  <si>
    <t>(Gain) Loss of Investments (realized)</t>
  </si>
  <si>
    <t>Investment Income- ST investments, Unrestricted</t>
  </si>
  <si>
    <t>Interest Income- Operating Account, Unrestricted</t>
  </si>
  <si>
    <t>DD      (Enrolled Members, based on % mo. enrolled</t>
  </si>
  <si>
    <t>PD      (Enrolled Members, based on % mo. enrolled</t>
  </si>
  <si>
    <t>FE      (Enrolled Members, based on % mo. enrolled</t>
  </si>
  <si>
    <t>Claims are to include amounts paid or accrued for member services including, under other service costs (line 6 above), amounts for occupancy, depreciation and amortization as it relates to internally provided services. The amount due should be supported by signed agreements and the basis for establishing the liability should be documented when determining the amount of this liability.  The analysis should not include contracted or in-house care management.</t>
  </si>
  <si>
    <t>CY Claims Validation</t>
  </si>
  <si>
    <t>CY claims validation, explain differences in lines provided below.</t>
  </si>
  <si>
    <r>
      <rPr>
        <sz val="10"/>
        <rFont val="Arial"/>
        <family val="2"/>
      </rPr>
      <t>Redundancy</t>
    </r>
    <r>
      <rPr>
        <sz val="10"/>
        <rFont val="Arial"/>
        <family val="2"/>
      </rPr>
      <t>/(</t>
    </r>
    <r>
      <rPr>
        <sz val="10"/>
        <rFont val="Arial"/>
        <family val="2"/>
      </rPr>
      <t>Deficiency</t>
    </r>
    <r>
      <rPr>
        <sz val="10"/>
        <rFont val="Arial"/>
        <family val="2"/>
      </rPr>
      <t>) at December 31 of Prior Year(s)</t>
    </r>
  </si>
  <si>
    <r>
      <rPr>
        <sz val="10"/>
        <rFont val="Arial"/>
        <family val="2"/>
      </rPr>
      <t xml:space="preserve">Redundancy </t>
    </r>
    <r>
      <rPr>
        <sz val="10"/>
        <rFont val="Arial"/>
        <family val="2"/>
      </rPr>
      <t>(</t>
    </r>
    <r>
      <rPr>
        <sz val="10"/>
        <rFont val="Arial"/>
        <family val="2"/>
      </rPr>
      <t>Deficiency)</t>
    </r>
    <r>
      <rPr>
        <sz val="10"/>
        <rFont val="Arial"/>
        <family val="2"/>
      </rPr>
      <t>, December 31 of Prior Year(s)</t>
    </r>
  </si>
  <si>
    <t>The AR allowance for doubtful accounts may only be presented only in column 6 or in each of columns 1-6, entered as a positive number, and should equal the total(s) identified in column B of the balance sheet. If entries in columns 1-5 are made a total in column 6 must also be entered.</t>
  </si>
  <si>
    <t>Total DHS Payables</t>
  </si>
  <si>
    <t>Aging Sch</t>
  </si>
  <si>
    <t>Capitation payable Medicaid</t>
  </si>
  <si>
    <t>Capitation payable Medicare</t>
  </si>
  <si>
    <t xml:space="preserve">The exhibits should be completed based on the aging for the period of reporting.  </t>
  </si>
  <si>
    <t>Additional Information regarding aging of payables to support the review process:</t>
  </si>
  <si>
    <t xml:space="preserve">AGING OF RECEIVABLES  </t>
  </si>
  <si>
    <t>Financial Reporting for Prior Year Closing Adjustments</t>
  </si>
  <si>
    <t>Reporting of Prior Year Preliminary Results, standard:</t>
  </si>
  <si>
    <r>
      <t>1. The “</t>
    </r>
    <r>
      <rPr>
        <i/>
        <sz val="12"/>
        <rFont val="Times New Roman"/>
        <family val="1"/>
      </rPr>
      <t>Prior Year Preliminary”</t>
    </r>
    <r>
      <rPr>
        <sz val="12"/>
        <rFont val="Times New Roman"/>
        <family val="1"/>
      </rPr>
      <t xml:space="preserve"> columns in the Balance Sheet, Rev &amp; Exp, and Cash Flow Statements should match the original filing made with the December Preliminary financial reporting submission until the audited results are final and submitted.</t>
    </r>
  </si>
  <si>
    <t>Reporting of Final Audited Prior Year Results</t>
  </si>
  <si>
    <r>
      <t>3.</t>
    </r>
    <r>
      <rPr>
        <sz val="7"/>
        <rFont val="Times New Roman"/>
        <family val="1"/>
      </rPr>
      <t xml:space="preserve">      </t>
    </r>
    <r>
      <rPr>
        <sz val="12"/>
        <rFont val="Times New Roman"/>
        <family val="1"/>
      </rPr>
      <t>The Prior Q/ Period columns should be presented as reported in the prior reporting submission with “ERROR” flags produced in Balance Sheet Column D and Cash Flow Statement Column C due to the first submission of Prior Year audited results. The DHS and OCI reviewers will expect these errors and do not want MCOs to adjust the Prior YTD/Q Period reporting to eliminate the errors.  They will provide an additional alert that the audited results have been included in the submission.</t>
    </r>
  </si>
  <si>
    <t>PY Closing Adj'!A1</t>
  </si>
  <si>
    <t>Effective for all Financial Reporting Submissions</t>
  </si>
  <si>
    <r>
      <t>1.</t>
    </r>
    <r>
      <rPr>
        <sz val="7"/>
        <rFont val="Times New Roman"/>
        <family val="1"/>
      </rPr>
      <t xml:space="preserve">      </t>
    </r>
    <r>
      <rPr>
        <sz val="12"/>
        <rFont val="Times New Roman"/>
        <family val="1"/>
      </rPr>
      <t xml:space="preserve">The MCO should re-file the prior year final financial reporting to reflect the final audited results.  (for example- December 31, 20XX audited reporting).  If there was no change to the preliminary reporting the MCO should send a communication to the DHS mailbox indicating that the preliminary reporting reflects the final audited results. </t>
    </r>
  </si>
  <si>
    <t>The DHS/OCI Fiscal Oversight Team will respond to questions and provide additional clarification as required.</t>
  </si>
  <si>
    <t>Select the month ending and year from the drop down lists:</t>
  </si>
  <si>
    <t>Select prior year audit status</t>
  </si>
  <si>
    <r>
      <t>2. Cumulative YTD adjustments to the “</t>
    </r>
    <r>
      <rPr>
        <i/>
        <sz val="12"/>
        <rFont val="Times New Roman"/>
        <family val="1"/>
      </rPr>
      <t>Prior Year Preliminary”</t>
    </r>
    <r>
      <rPr>
        <sz val="12"/>
        <rFont val="Times New Roman"/>
        <family val="1"/>
      </rPr>
      <t xml:space="preserve"> year end results should be reported as Current YTD “</t>
    </r>
    <r>
      <rPr>
        <i/>
        <sz val="12"/>
        <rFont val="Times New Roman"/>
        <family val="1"/>
      </rPr>
      <t xml:space="preserve">Other Changes to Equity” </t>
    </r>
    <r>
      <rPr>
        <sz val="12"/>
        <rFont val="Times New Roman"/>
        <family val="1"/>
      </rPr>
      <t xml:space="preserve">and the supporting schedule completed in the appropriate section provided in the Notes to the Financial Statements. </t>
    </r>
  </si>
  <si>
    <t>Family Care,  Family Care Partnership &amp; PACE Financial Reporting</t>
  </si>
  <si>
    <t>Unearned Revenue-Other (describe in Notes)</t>
  </si>
  <si>
    <t xml:space="preserve">Unearned Revenue-Other </t>
  </si>
  <si>
    <t>Other Unearned revenues</t>
  </si>
  <si>
    <t>AGING OF PAYABLES &amp; UNEARNED REVENUES</t>
  </si>
  <si>
    <t xml:space="preserve">       Member Obligations Receivables:</t>
  </si>
  <si>
    <t xml:space="preserve">      Other ST receivables:</t>
  </si>
  <si>
    <t xml:space="preserve">Total </t>
  </si>
  <si>
    <t>Receivables should be entered as gross numbers, not net of the allowance identified in column B on the balance sheet.</t>
  </si>
  <si>
    <t xml:space="preserve">The aging exhibits do not include all receivables and payables reported on the balance sheet.   </t>
  </si>
  <si>
    <t>5.</t>
  </si>
  <si>
    <t>Current Ratio</t>
  </si>
  <si>
    <t>Region</t>
  </si>
  <si>
    <t>Excess Revenue to Expense  CY Ops</t>
  </si>
  <si>
    <t>Rev &amp; Exp All</t>
  </si>
  <si>
    <t>CY Inc(Loss) Total Ops, CY vs. Sum. Of Regional Inc (Loss)</t>
  </si>
  <si>
    <t>Budg YTD Total Admin. Exp. vs. Sum. of Regional Admin. Exp.</t>
  </si>
  <si>
    <t xml:space="preserve">Budg Ann Total Admin. Exp. vs. Sum. of Regional Admin. Exp. </t>
  </si>
  <si>
    <t xml:space="preserve">PY Total Admin. Exp. vs. Sum. of Regional Admin. Exp. </t>
  </si>
  <si>
    <t xml:space="preserve">CY Total Admin. Exp. vs. Sum. of Regional Admin. Exp. </t>
  </si>
  <si>
    <t>Budg YTD Inc(Loss) Total Ops, CY vs. Sum. Of Regional Inc (Loss)</t>
  </si>
  <si>
    <t>Budg Ann Inc(Loss) Total Ops, CY vs. Sum. Of Regional Inc (Loss)</t>
  </si>
  <si>
    <t>PY Inc(Loss) Total Ops, CY vs. Sum. Of Regional Inc (Loss)</t>
  </si>
  <si>
    <t>Submissions received with Errors, except as described in the PY Closing Adj worksheet, will be rejected and will require resubmission.</t>
  </si>
  <si>
    <t>6. All financial categories identified as "other" should be described in the notes to the financial statements with a schedule if needed.</t>
  </si>
  <si>
    <t>13. The financial certification must accompany the financial reporting submission.</t>
  </si>
  <si>
    <t>14. The permitted Family Care MCO restricted reserve investment report for the financial reporting period must accompany the financial reporting submission.</t>
  </si>
  <si>
    <t>Other Investing Activities (describe in notes)</t>
  </si>
  <si>
    <t>Add: (Gain)Loss on sale LT assets</t>
  </si>
  <si>
    <t>Purchase of Property Plant &amp; Equipment</t>
  </si>
  <si>
    <t>Premium Deficiency Reserve, Describe and Schedule</t>
  </si>
  <si>
    <t>Prior Year Adjustment- Other, Describe and Schedule</t>
  </si>
  <si>
    <t>Prior Year Adjustment- Other DHS adj., Describe and Schedule</t>
  </si>
  <si>
    <t>Income Tax Expense, Describe and Schedule</t>
  </si>
  <si>
    <t>Other non-operating Expense, Describe and Schedule</t>
  </si>
  <si>
    <t>2. The MCO must complete all yellow entry fields in the "MCO ID &amp; Cross Checks" worksheet.  The name should match the legal name found on the OCI permit or HMO license.</t>
  </si>
  <si>
    <t>Accounts Payable-Claims Processed, TPA</t>
  </si>
  <si>
    <t>Prior Year All</t>
  </si>
  <si>
    <t>Long Term or Restricted Assets</t>
  </si>
  <si>
    <t>LT Assets:</t>
  </si>
  <si>
    <t xml:space="preserve">   Total Long Term or Restricted Assets</t>
  </si>
  <si>
    <t>Other 
(Insert Descriptive Title)</t>
  </si>
  <si>
    <t>Subtotal- All</t>
  </si>
  <si>
    <t>(Excluding FC, FCP and PACE Care Management Services)</t>
  </si>
  <si>
    <t>ENCOUNTER TO FINANCIAL RECONCILIATION</t>
  </si>
  <si>
    <t>Program Rev :Equity (Annual Ratio)</t>
  </si>
  <si>
    <t>Cash Flow Rate (Annual Ratio)</t>
  </si>
  <si>
    <t xml:space="preserve"> Reserve Development Ratio (Annual)</t>
  </si>
  <si>
    <t>Contact for Questions and Follow ups related to this submission</t>
  </si>
  <si>
    <t>Additional CC: for email communications regarding this submission</t>
  </si>
  <si>
    <t>Name</t>
  </si>
  <si>
    <t>Email</t>
  </si>
  <si>
    <t>Year End Ratios- Calculated on an Annual Basis</t>
  </si>
  <si>
    <t xml:space="preserve">Discuss actual  to budget variance reasons for major categories (SC, CM, Admin, Other) and plans to mitigate unanticipated negative variances as established.  </t>
  </si>
  <si>
    <t xml:space="preserve">If the check figures mentioned above produce an error message in rows 20, 21, 23 or 24 you should review your balance sheet and this statement to ensure all errors are resolved prior to submission.  </t>
  </si>
  <si>
    <t>Adjusted Liquid Assets: Total Liabilites Ratio</t>
  </si>
  <si>
    <t>Other Retro Adj (Describe)</t>
  </si>
  <si>
    <t>Description of Other DHS Receivables</t>
  </si>
  <si>
    <t>Prior YTD Period</t>
  </si>
  <si>
    <t>Reported to DHS</t>
  </si>
  <si>
    <t>Please present invsetments by investment classification</t>
  </si>
  <si>
    <t>Cash/cash equivalents</t>
  </si>
  <si>
    <t>Bonds</t>
  </si>
  <si>
    <t>Common Stock</t>
  </si>
  <si>
    <t>Preferred Stock</t>
  </si>
  <si>
    <t>Other</t>
  </si>
  <si>
    <t>Description of Invested Assets</t>
  </si>
  <si>
    <t>Revenue Expense Statement/ Income Statement</t>
  </si>
  <si>
    <r>
      <t xml:space="preserve">Budget to Actual Variance </t>
    </r>
    <r>
      <rPr>
        <b/>
        <u/>
        <sz val="10"/>
        <color rgb="FFFF0000"/>
        <rFont val="Arial"/>
        <family val="2"/>
      </rPr>
      <t>Required</t>
    </r>
  </si>
  <si>
    <t>Additional closing entries to prior year preliminary net income should be reflected as current Q/Period adjustments.</t>
  </si>
  <si>
    <r>
      <t>Redundancy (Deficiency)</t>
    </r>
    <r>
      <rPr>
        <sz val="10"/>
        <rFont val="Arial"/>
        <family val="2"/>
      </rPr>
      <t xml:space="preserve">, December 31 of Prior Year(s) </t>
    </r>
  </si>
  <si>
    <t xml:space="preserve">Redundancy (Deficiency), December 31 of Prior Year(s) </t>
  </si>
  <si>
    <t>Financial Management</t>
  </si>
  <si>
    <t>Adaptive Equipment, DME, DMS</t>
  </si>
  <si>
    <t>Other (Income) Expenses, Unusual or Infrequent</t>
  </si>
  <si>
    <t>8. Individual line items cannot be altered or created unless the cell/row is unlocked.  Please contract the DHS CPA fiscal review team regarding identified issues.</t>
  </si>
  <si>
    <t xml:space="preserve">HMO OCI Requirements </t>
  </si>
  <si>
    <t>HMO Compulsory Surplus Excess (Deficiency), as filed quarterly with the OCI</t>
  </si>
  <si>
    <t>HMO RBC % (projected curr year-end and PY actual)</t>
  </si>
  <si>
    <t>STATE OF WISCONSIN</t>
  </si>
  <si>
    <t>YTD FC</t>
  </si>
  <si>
    <t>YTD FCP</t>
  </si>
  <si>
    <t>YTD PACE</t>
  </si>
  <si>
    <t>Key Balance Sheet Indicators</t>
  </si>
  <si>
    <t>Cash and cash equivalents</t>
  </si>
  <si>
    <t>Capitation receivable</t>
  </si>
  <si>
    <t>Restricted Reserves</t>
  </si>
  <si>
    <t xml:space="preserve"> LT Assets</t>
  </si>
  <si>
    <t>IBNR</t>
  </si>
  <si>
    <t>LT Liabilities</t>
  </si>
  <si>
    <t>Other Non-Operating  Income (Describe in Notes)</t>
  </si>
  <si>
    <t>Other Non-Operating  Expenses (Describe in Notes)</t>
  </si>
  <si>
    <t>Prior Year Adjustment- Other Expenses (Describe in Notes)</t>
  </si>
  <si>
    <t>Prior Year Adjustment- Other Income (Describe in Notes)</t>
  </si>
  <si>
    <t>Prior Year Adjustment- Other DHS Expenses (Describe in Notes)</t>
  </si>
  <si>
    <t>Prior Year Adjustment- Other DHS Revenue (Describe in Notes)</t>
  </si>
  <si>
    <t>Numerator</t>
  </si>
  <si>
    <t>Net Income(Loss) by GSR</t>
  </si>
  <si>
    <t>Rev Exp Region A</t>
  </si>
  <si>
    <t>Rev Exp Region B</t>
  </si>
  <si>
    <t>Rev Exp Region C</t>
  </si>
  <si>
    <t>Rev Exp Region D</t>
  </si>
  <si>
    <t>Rev Exp Region E</t>
  </si>
  <si>
    <t>Rev Exp Region F</t>
  </si>
  <si>
    <t>Rev Exp Region G</t>
  </si>
  <si>
    <t>Rev Exp Region H</t>
  </si>
  <si>
    <t>Rev Exp Region I</t>
  </si>
  <si>
    <t>Rev Exp Region J</t>
  </si>
  <si>
    <t>Rev Exp Region K</t>
  </si>
  <si>
    <t>Original Worksheet ID</t>
  </si>
  <si>
    <t>MCO  GSR ID</t>
  </si>
  <si>
    <t>NI(Loss) CY Ops</t>
  </si>
  <si>
    <t xml:space="preserve">Total NI (Loss) CY Ops all </t>
  </si>
  <si>
    <t>Premium Revenue</t>
  </si>
  <si>
    <t>Total number of member months</t>
  </si>
  <si>
    <t>Fraud prevention activities</t>
  </si>
  <si>
    <t>Subtotal MLR</t>
  </si>
  <si>
    <t>Subtotal</t>
  </si>
  <si>
    <t>Final MLR</t>
  </si>
  <si>
    <t>Less: Pharmacy Rebates</t>
  </si>
  <si>
    <t>Other Revenue ( member share, other third party, other)</t>
  </si>
  <si>
    <t>Per FS</t>
  </si>
  <si>
    <t>Variance</t>
  </si>
  <si>
    <t>% Variance</t>
  </si>
  <si>
    <t>Care Management</t>
  </si>
  <si>
    <t>IBNR/ Accrual</t>
  </si>
  <si>
    <t>Incurred claims</t>
  </si>
  <si>
    <t>a. Direct claims paid to providers</t>
  </si>
  <si>
    <t>b. Unpaid claims for the MLR reporting year (IBNR and claims in the process of being adjusted)</t>
  </si>
  <si>
    <t>c. Withholds from payments made to network providers</t>
  </si>
  <si>
    <t>d. Claims recoverable for anticipated COB</t>
  </si>
  <si>
    <t>e. Claims payment recoveries received as a result of subrogation</t>
  </si>
  <si>
    <t>f. IBNR based on past experience and modified to reflect current experience</t>
  </si>
  <si>
    <t>h. Reserves for contingent benefits and medical claim portion of lawsuits</t>
  </si>
  <si>
    <t>a. Overpayment recoveries received from network providers</t>
  </si>
  <si>
    <t>b. Prescription drug rebates received and accrued</t>
  </si>
  <si>
    <t>a. Amounts of incentives or bonus payments made or expected to be made to providers</t>
  </si>
  <si>
    <t>a. Net payments to State mandated solvency funds must be included</t>
  </si>
  <si>
    <t>b. Receipts related to State mandated solvency funds must be deducted</t>
  </si>
  <si>
    <t xml:space="preserve">     i.  Amounts paid to third party vendors for secondary network savings</t>
  </si>
  <si>
    <t xml:space="preserve">     iv. Fines and penalties assessed by regulatory authorities</t>
  </si>
  <si>
    <t>Incurred claims paid by one MCO that is later assumed by another entity must be reported by the assuming MCO and no incurred claims for the reporting year may be reported by the ceding MCO.</t>
  </si>
  <si>
    <t>Numerator Definitions</t>
  </si>
  <si>
    <t>Denominator Definitions</t>
  </si>
  <si>
    <t xml:space="preserve">     b. The activity must be primarily designed to:</t>
  </si>
  <si>
    <t xml:space="preserve">          ii.  Prevent hospital readmissions through a comprehensive program for hospital discharge</t>
  </si>
  <si>
    <t xml:space="preserve">          iii. Improve patient safety, reduce medical errors, and lower infection and mortality rates. </t>
  </si>
  <si>
    <t xml:space="preserve">          iv. Implement, promote, and increase wellness and health activities</t>
  </si>
  <si>
    <t xml:space="preserve">          v.  Enhance the use of health care data to improve quality, transparency, and outcomes and support meaningful use of health information technology</t>
  </si>
  <si>
    <r>
      <t xml:space="preserve">     c.  </t>
    </r>
    <r>
      <rPr>
        <b/>
        <sz val="10"/>
        <color rgb="FF333333"/>
        <rFont val="Arial"/>
        <family val="2"/>
      </rPr>
      <t>Exclusions</t>
    </r>
    <r>
      <rPr>
        <i/>
        <sz val="10"/>
        <color rgb="FF333333"/>
        <rFont val="Arial"/>
        <family val="2"/>
      </rPr>
      <t>.</t>
    </r>
    <r>
      <rPr>
        <sz val="10"/>
        <color rgb="FF333333"/>
        <rFont val="Arial"/>
        <family val="2"/>
      </rPr>
      <t xml:space="preserve"> Expenditures and activities that must not be included in quality improving activities are:</t>
    </r>
  </si>
  <si>
    <t xml:space="preserve">          i.    Those that are designed primarily to control or contain costs</t>
  </si>
  <si>
    <t xml:space="preserve">          iv.  Those activities that can be billed or allocated by a provider for care delivery and which are, therefore, reimbursed as clinical services</t>
  </si>
  <si>
    <t xml:space="preserve">          vi.  That portion of the activities of health care professional hotlines that does not meet the definition of activities that improve health quality</t>
  </si>
  <si>
    <t xml:space="preserve">          vii.  All retrospective and concurrent utilization review</t>
  </si>
  <si>
    <t xml:space="preserve">          viii. Fraud prevention activities</t>
  </si>
  <si>
    <t xml:space="preserve">          x.    Provider credentialing</t>
  </si>
  <si>
    <t xml:space="preserve">          xi.   Marketing expenses</t>
  </si>
  <si>
    <t xml:space="preserve">          xii.  Costs associated with calculating and administering individual enrollee or employee incentives</t>
  </si>
  <si>
    <t xml:space="preserve">          xiii. That portion of prospective utilization that does not meet the definition of activities that improve health quality</t>
  </si>
  <si>
    <t>b. State-developed one time payments, for specific life events of enrollees.</t>
  </si>
  <si>
    <t>c. Other payments to the MCO approved under § 438.6(b)(3).</t>
  </si>
  <si>
    <t>d. Unpaid cost-sharing amounts that the MCO could have collected from enrollees under the contract, except those amounts the MCO can show it made a reasonable, but unsuccessful, effort to collect.</t>
  </si>
  <si>
    <t>e. All changes to unearned premium reserves.</t>
  </si>
  <si>
    <t>f.  Net payments or receipts related to risk sharing mechanisms developed in accordance with § 438.5 or § 438.6.</t>
  </si>
  <si>
    <t>Minus:</t>
  </si>
  <si>
    <t>Federal, State, and local taxes and licensing and regulatory fees. Taxes, licensing and regulatory fees for the MLR reporting year include:</t>
  </si>
  <si>
    <r>
      <t>a. Statutory assessments to defray the operating expenses of an</t>
    </r>
    <r>
      <rPr>
        <sz val="10"/>
        <color theme="1"/>
        <rFont val="Arial"/>
        <family val="2"/>
      </rPr>
      <t>y State</t>
    </r>
    <r>
      <rPr>
        <sz val="10"/>
        <color rgb="FF333333"/>
        <rFont val="Arial"/>
        <family val="2"/>
      </rPr>
      <t xml:space="preserve"> or Federal </t>
    </r>
    <r>
      <rPr>
        <sz val="10"/>
        <color theme="1"/>
        <rFont val="Arial"/>
        <family val="2"/>
      </rPr>
      <t>department.</t>
    </r>
  </si>
  <si>
    <t>b. Examination fees in lieu of premium taxes as specified by State law.</t>
  </si>
  <si>
    <t>d. State and local taxes and assessments including:</t>
  </si>
  <si>
    <t>ii.  Guaranty fund assessments.</t>
  </si>
  <si>
    <t>i. Three percent of earned premium; or</t>
  </si>
  <si>
    <t>The total amount of the denominator which is later assumed by another entity must be reported by the assuming entity for the entire MLR reporting year and no amount under this paragraph for that year may be reported by the ceding MCO.</t>
  </si>
  <si>
    <t xml:space="preserve">Allocation of expense </t>
  </si>
  <si>
    <t>b. Expenditures that benefit multiple contracts or populations, or contracts other than those being reported, must be reported on a pro rata basis.</t>
  </si>
  <si>
    <t>Methods used to allocate expenses.</t>
  </si>
  <si>
    <t>b. Shared expenses, including expenses under the terms of a management contract, must be apportioned pro rata to the contract incurring the expense.</t>
  </si>
  <si>
    <t>Credibility adjustment</t>
  </si>
  <si>
    <t>Resubmission</t>
  </si>
  <si>
    <t>Initial</t>
  </si>
  <si>
    <t>g. Changes in other claims related reserves</t>
  </si>
  <si>
    <t xml:space="preserve">Other CY DHS Revenues </t>
  </si>
  <si>
    <t xml:space="preserve">b. Amounts paid to the State as a required remittance due to an unmet MLR </t>
  </si>
  <si>
    <t>Quality Improving Expenditures Must be one of the following three categories</t>
  </si>
  <si>
    <t xml:space="preserve">          i.   Improve health quality</t>
  </si>
  <si>
    <r>
      <rPr>
        <b/>
        <sz val="10"/>
        <color rgb="FF333333"/>
        <rFont val="Arial"/>
        <family val="2"/>
      </rPr>
      <t>2.</t>
    </r>
    <r>
      <rPr>
        <sz val="10"/>
        <color rgb="FF333333"/>
        <rFont val="Arial"/>
        <family val="2"/>
      </rPr>
      <t xml:space="preserve">  The following activities related to any EQR-related activities that must be performed:</t>
    </r>
  </si>
  <si>
    <t xml:space="preserve">          a.    Validation of performance improvement projects required in accordance with § 438.330(b)(1) that were underway during the preceding 12 months.</t>
  </si>
  <si>
    <t xml:space="preserve">          e. Optional activities :  the following activities may be performed by using information derived during the preceding 12 months</t>
  </si>
  <si>
    <t xml:space="preserve">               i.    Validation of encounter data reported </t>
  </si>
  <si>
    <t xml:space="preserve">               ii.   Administration or validation of consumer or provider surveys of quality of care</t>
  </si>
  <si>
    <t xml:space="preserve">               iii.  Calculation of performance measures in addition to those reported by an MCO and validated by an EQRO</t>
  </si>
  <si>
    <t xml:space="preserve">               vi.  Assist with the quality rating of MCOs, consistent with § 438.334. </t>
  </si>
  <si>
    <t xml:space="preserve">                v.   Conduct of studies on quality that focus on a particular aspect of clinical or nonclinical services at a point in time. </t>
  </si>
  <si>
    <t xml:space="preserve">    a. The activity must be designed to:</t>
  </si>
  <si>
    <t xml:space="preserve">Identify where located in Rev Exp All Worksheet (specific line item/ row) </t>
  </si>
  <si>
    <t>A</t>
  </si>
  <si>
    <t>1. Incurred claims must include:</t>
  </si>
  <si>
    <t>2. Amounts that must be deducted from incurred claims:</t>
  </si>
  <si>
    <t>3. Expenditures that must be included in incurred claims:</t>
  </si>
  <si>
    <t>4. Amounts that must either be included or deducted from incurred claims</t>
  </si>
  <si>
    <t>5. Amounts that must be excluded from incurred claims</t>
  </si>
  <si>
    <t>B</t>
  </si>
  <si>
    <t>C</t>
  </si>
  <si>
    <t>D</t>
  </si>
  <si>
    <t>E</t>
  </si>
  <si>
    <t>F</t>
  </si>
  <si>
    <t>G</t>
  </si>
  <si>
    <t>H</t>
  </si>
  <si>
    <t>Interest Income</t>
  </si>
  <si>
    <t>*Exclude from Denominator</t>
  </si>
  <si>
    <t>Other (please explain)</t>
  </si>
  <si>
    <t>1. Quality Expenses reported in Administrative Expenses</t>
  </si>
  <si>
    <t>2. Fraud Prevention Activities reported in Administrative Expenses</t>
  </si>
  <si>
    <t>Total of reconciling Items</t>
  </si>
  <si>
    <t>Denominator per MLR Reporting</t>
  </si>
  <si>
    <t>Numerator per MLR Reporting</t>
  </si>
  <si>
    <t xml:space="preserve">Revenue per Financial Reporting </t>
  </si>
  <si>
    <t xml:space="preserve">1. Interest </t>
  </si>
  <si>
    <t>2. PY Adjustments</t>
  </si>
  <si>
    <t>Denominator*</t>
  </si>
  <si>
    <r>
      <t>Retro Adjustments -</t>
    </r>
    <r>
      <rPr>
        <b/>
        <sz val="10"/>
        <rFont val="Arial"/>
        <family val="2"/>
      </rPr>
      <t>ONLY REPORT IN A PRIOR YEAR RESUBMISSION</t>
    </r>
  </si>
  <si>
    <t>RECONCILIATION TO AUDITED ANNUAL FINANCIALS</t>
  </si>
  <si>
    <t>Service Costs + Care Management per Financial Reporting</t>
  </si>
  <si>
    <t>Unreconciled Variance</t>
  </si>
  <si>
    <t>NUMERATOR</t>
  </si>
  <si>
    <t xml:space="preserve">DENOMINATOR </t>
  </si>
  <si>
    <t>MLR Reporting</t>
  </si>
  <si>
    <t xml:space="preserve">Submission Type:       </t>
  </si>
  <si>
    <t>MLR</t>
  </si>
  <si>
    <t>Reconciliation of Numerator to Rev &amp; Exp All</t>
  </si>
  <si>
    <t>b. Amount of claims payments recovered through fraud reduction efforts -not to exceed fraud reduction expenses</t>
  </si>
  <si>
    <t xml:space="preserve">     ii. Amounts paid to third party vendors for network development, administration fees, claims processing, and utilization management</t>
  </si>
  <si>
    <t xml:space="preserve">b. Expenditures must not include expenses for fraud reduction efforts in claims payments recovered through fraud reduction efforts </t>
  </si>
  <si>
    <t>Other DHS Payable</t>
  </si>
  <si>
    <t>Other DHS payable</t>
  </si>
  <si>
    <t>Increase(Decrease) Unearned Revenues &amp; DHS Other Payable</t>
  </si>
  <si>
    <t>Select Prog</t>
  </si>
  <si>
    <t>Investment Income - Other LT</t>
  </si>
  <si>
    <t>Organization:</t>
  </si>
  <si>
    <t>Print name</t>
  </si>
  <si>
    <t>Date</t>
  </si>
  <si>
    <t>Signature &amp; Title</t>
  </si>
  <si>
    <t>Phone number</t>
  </si>
  <si>
    <t>Submission Date:</t>
  </si>
  <si>
    <t>By: CEO/CFO/ Delegate</t>
  </si>
  <si>
    <t>MLR Reporting Certification Statement</t>
  </si>
  <si>
    <t>Submission Type:</t>
  </si>
  <si>
    <t>Complete a resubmission of a prior year to reflect receipt of a retro adjustment with the next quarterly financial reporting due date as required.</t>
  </si>
  <si>
    <t>MLR Completion Guide</t>
  </si>
  <si>
    <t>Complete MLR worksheet and submit with the audited financial reporting. (see MLR Completion Guide below)</t>
  </si>
  <si>
    <t>Complete, print, and sign the MLR Certification.  Scan and submit the MLR Certification with the MLR reporting or MLR resubmission reporting.</t>
  </si>
  <si>
    <t>YTD Budget</t>
  </si>
  <si>
    <t>YTD MM</t>
  </si>
  <si>
    <t>Encountered</t>
  </si>
  <si>
    <t>Category/Region</t>
  </si>
  <si>
    <t>Total Member Service Expenses by GSR</t>
  </si>
  <si>
    <t>Total Member Service Expenses by Financial Reporting Category</t>
  </si>
  <si>
    <t>Acute and Primary</t>
  </si>
  <si>
    <t>Less: Stop Loss Income Recovery</t>
  </si>
  <si>
    <t xml:space="preserve">(Gain)Loss in Investments (unrealized)  </t>
  </si>
  <si>
    <r>
      <t>Explanation of Variance &gt;</t>
    </r>
    <r>
      <rPr>
        <b/>
        <sz val="10"/>
        <rFont val="Arial"/>
        <family val="2"/>
      </rPr>
      <t>0.5%</t>
    </r>
  </si>
  <si>
    <t>Total member service expenses -PAID (see instructions A)</t>
  </si>
  <si>
    <t>Total member service expenses -IBNR (see instructions A)</t>
  </si>
  <si>
    <t>Total care management expenses incurred 
(exclude CM fraud prevention expenses)</t>
  </si>
  <si>
    <t>Quality Improving Expenditures (see instructions B)</t>
  </si>
  <si>
    <t>Fraud prevention activities (see instructions C)</t>
  </si>
  <si>
    <t>Premium Revenue (see instructions D)
(exclude revenues reported in next 3 rows)</t>
  </si>
  <si>
    <t>Taxes  (enter as negative, see instructions E)</t>
  </si>
  <si>
    <t>Licensing Fees  (enter as negative, see instructions E)</t>
  </si>
  <si>
    <t>Regulatory Fees   (enter as negative, see instructions E)</t>
  </si>
  <si>
    <t>Description / methodology of proration/allocation of expenses</t>
  </si>
  <si>
    <t xml:space="preserve">*Detailed Reconciliation of Variance: </t>
  </si>
  <si>
    <t>* Insert additional rows as required above #7 so the total will include the addition.</t>
  </si>
  <si>
    <t>3. (Enter Description)</t>
  </si>
  <si>
    <t>4. (Enter Description)</t>
  </si>
  <si>
    <t>5. (Enter Description)</t>
  </si>
  <si>
    <t>6. (Enter Description)</t>
  </si>
  <si>
    <t>7. (Enter Description)</t>
  </si>
  <si>
    <t>Total NI (Loss) CY Ops CY Rev &amp; Exp All</t>
  </si>
  <si>
    <t>FC</t>
  </si>
  <si>
    <t>FCP</t>
  </si>
  <si>
    <t xml:space="preserve">Current </t>
  </si>
  <si>
    <t xml:space="preserve">All YTD </t>
  </si>
  <si>
    <t xml:space="preserve"> a. Non claims costs that include the following:</t>
  </si>
  <si>
    <t xml:space="preserve">See 42 CFR § 438.8 - Medical loss ration (MLR) standards for the MLR reporting requirements </t>
  </si>
  <si>
    <t>c. Amounts paid to network providers as State mandated pass-through payments. see  42 CFR § 438.6(d)</t>
  </si>
  <si>
    <t>1. Activates to improve health quality 45 CFR § 158.150(b) and not excluded under  45 CFR § 158.150 (c)</t>
  </si>
  <si>
    <r>
      <rPr>
        <b/>
        <sz val="10"/>
        <color rgb="FF333333"/>
        <rFont val="Arial"/>
        <family val="2"/>
      </rPr>
      <t>3.</t>
    </r>
    <r>
      <rPr>
        <sz val="10"/>
        <color rgb="FF333333"/>
        <rFont val="Arial"/>
        <family val="2"/>
      </rPr>
      <t xml:space="preserve">  Any expenditure that is related to Health Information Technology and meaningful use, meets the requirements placed on issuers found in 45 CFR § 158.151, and is not considered incurred claims </t>
    </r>
  </si>
  <si>
    <t xml:space="preserve">         i.   Any industry-wide (or subset) assessments (other than surcharges on specific claims) paid to the State or locality directly.</t>
  </si>
  <si>
    <t xml:space="preserve">         iv. State or locality income, excise, and business taxes other than premium taxes and State employment and similar taxes and assessments.</t>
  </si>
  <si>
    <t xml:space="preserve">         v.  State or locality premium taxes plus State or locality taxes based on reserves, if in lieu of premium taxes.</t>
  </si>
  <si>
    <r>
      <rPr>
        <sz val="10"/>
        <color rgb="FF333333"/>
        <rFont val="Arial"/>
        <family val="2"/>
      </rPr>
      <t>a</t>
    </r>
    <r>
      <rPr>
        <b/>
        <sz val="10"/>
        <color rgb="FF333333"/>
        <rFont val="Arial"/>
        <family val="2"/>
      </rPr>
      <t>.</t>
    </r>
    <r>
      <rPr>
        <sz val="10"/>
        <color rgb="FF333333"/>
        <rFont val="Arial"/>
        <family val="2"/>
      </rPr>
      <t xml:space="preserve"> Allocation to each category must be based on a generally accepted accounting method that is expected to yield the most accurate results.</t>
    </r>
  </si>
  <si>
    <t>Premium revenue includes:</t>
  </si>
  <si>
    <t>3. The reporting month and year should be selected from the drop down list of the "MCO ID &amp; Cross Checks" worksheet.</t>
  </si>
  <si>
    <r>
      <t>2.</t>
    </r>
    <r>
      <rPr>
        <sz val="7"/>
        <rFont val="Times New Roman"/>
        <family val="1"/>
      </rPr>
      <t xml:space="preserve">      </t>
    </r>
    <r>
      <rPr>
        <sz val="12"/>
        <rFont val="Times New Roman"/>
        <family val="1"/>
      </rPr>
      <t>The “</t>
    </r>
    <r>
      <rPr>
        <i/>
        <sz val="12"/>
        <rFont val="Times New Roman"/>
        <family val="1"/>
      </rPr>
      <t>Prior Year Preliminary”</t>
    </r>
    <r>
      <rPr>
        <sz val="12"/>
        <rFont val="Times New Roman"/>
        <family val="1"/>
      </rPr>
      <t xml:space="preserve"> column title, MCO ID &amp; Cross Checks, should be changed to Audited using the drop down list and the final audited results should be entered in that column.</t>
    </r>
  </si>
  <si>
    <t>Consolidated Balance Sheet</t>
  </si>
  <si>
    <t>Co 3</t>
  </si>
  <si>
    <t>Eliminations</t>
  </si>
  <si>
    <t>Total All</t>
  </si>
  <si>
    <t>Cash and cash equivalents, Operating</t>
  </si>
  <si>
    <t>Capitation receivable, net of allowance</t>
  </si>
  <si>
    <t>Other DHS receivables, net of allowance</t>
  </si>
  <si>
    <t xml:space="preserve">Cost share receivable, net of allowance </t>
  </si>
  <si>
    <t>Room &amp; Board receivable, net of allowance</t>
  </si>
  <si>
    <t>Other third party receivable, net of allowance</t>
  </si>
  <si>
    <t xml:space="preserve">Other short term receivables net of allowance of </t>
  </si>
  <si>
    <t xml:space="preserve">Parent, subsidiary, affiliate receivable </t>
  </si>
  <si>
    <t xml:space="preserve">Reinsurance receivable </t>
  </si>
  <si>
    <t>Other Current assets</t>
  </si>
  <si>
    <t xml:space="preserve">Solvency Reserve/guaranty funds on deposit, Permitted MCO </t>
  </si>
  <si>
    <t xml:space="preserve">Other LT Investments unrestricted </t>
  </si>
  <si>
    <t xml:space="preserve">   Total Long Term Assets</t>
  </si>
  <si>
    <t>Unearned Revenue-Other</t>
  </si>
  <si>
    <t xml:space="preserve">Parent, subsidiary, affiliate payable  </t>
  </si>
  <si>
    <t xml:space="preserve">Due to Other </t>
  </si>
  <si>
    <t xml:space="preserve">Other Current Liabilities </t>
  </si>
  <si>
    <t xml:space="preserve">Loans Payable </t>
  </si>
  <si>
    <t xml:space="preserve">Due to Other, LT </t>
  </si>
  <si>
    <t xml:space="preserve">Other Long Term Liabilities </t>
  </si>
  <si>
    <t xml:space="preserve">Other Changes to Equity </t>
  </si>
  <si>
    <t>Consolidated Profit &amp; Loss Statement</t>
  </si>
  <si>
    <t>(Please use third co. column only if required)</t>
  </si>
  <si>
    <t>Other YTD</t>
  </si>
  <si>
    <t xml:space="preserve">Other CY Retro Adjustments, DHS </t>
  </si>
  <si>
    <t xml:space="preserve">Other Income/Funding  </t>
  </si>
  <si>
    <t>Other Professional Services</t>
  </si>
  <si>
    <t xml:space="preserve">Other Contracted Services </t>
  </si>
  <si>
    <t>Other (Income)/Loss from Operations, Ordinary</t>
  </si>
  <si>
    <t>(Gain)/Loss in Investments (unrealized)</t>
  </si>
  <si>
    <t>(Gain)/Loss in sale of LT Assets</t>
  </si>
  <si>
    <t xml:space="preserve">  Total Other (Income) Expenses</t>
  </si>
  <si>
    <t>Input descriptive title here</t>
  </si>
  <si>
    <t xml:space="preserve">Accounts Payable - Claims Processed, Internal Claims System </t>
  </si>
  <si>
    <t>Excess Revenue to Expense From Operations</t>
  </si>
  <si>
    <t>Co 2</t>
  </si>
  <si>
    <t>CP vs PP</t>
  </si>
  <si>
    <t>CP vs PY</t>
  </si>
  <si>
    <t>Act vs Bud</t>
  </si>
  <si>
    <t>Change in IBNR</t>
  </si>
  <si>
    <t>% Requirement</t>
  </si>
  <si>
    <t>MCO Explanation of Large Change</t>
  </si>
  <si>
    <t>IBNR by GSR vs Service variance</t>
  </si>
  <si>
    <t>Allow % MOR</t>
  </si>
  <si>
    <t>Key Ratios on Total Revenue</t>
  </si>
  <si>
    <t>Member Service Cost</t>
  </si>
  <si>
    <t>Administrative Expense</t>
  </si>
  <si>
    <t>Profit (loss) from CY Operations</t>
  </si>
  <si>
    <t>Balance Sheet Measures</t>
  </si>
  <si>
    <t>Working Capital (Curr Assets - Curr Liab)</t>
  </si>
  <si>
    <t>Working Capital Requirement (3% ann. cap net cost sh)</t>
  </si>
  <si>
    <t>Working Capital Excess (Deficiency)</t>
  </si>
  <si>
    <t>Working Capital % of requirement</t>
  </si>
  <si>
    <t>Working Capital PMPM</t>
  </si>
  <si>
    <t>Equity PMPM</t>
  </si>
  <si>
    <t xml:space="preserve">Required </t>
  </si>
  <si>
    <t xml:space="preserve">Current Solvency Fund </t>
  </si>
  <si>
    <t>Credibility Adjustment Table</t>
  </si>
  <si>
    <t>From CMS Bulletin dated July 31, 2017</t>
  </si>
  <si>
    <t>Member</t>
  </si>
  <si>
    <t>Credibility</t>
  </si>
  <si>
    <t>Months</t>
  </si>
  <si>
    <t>Adjustment</t>
  </si>
  <si>
    <t>&lt; 5,400</t>
  </si>
  <si>
    <t>non-credible</t>
  </si>
  <si>
    <t>&gt; 380,000</t>
  </si>
  <si>
    <t>fully credible</t>
  </si>
  <si>
    <t>Standard Plans</t>
  </si>
  <si>
    <t>Credibility Adjustment</t>
  </si>
  <si>
    <t xml:space="preserve">           ii. The highest premium tax rate in the State for which the report is being submitted, multiplied by the MCO's  earned premium in the State.</t>
  </si>
  <si>
    <t>Enter Results from Credibility Adjustment Worksheet</t>
  </si>
  <si>
    <t>CMS Credibility Adjustment -CMS Bulletin dated July 31, 2017</t>
  </si>
  <si>
    <t>YTD MM as of 12/31</t>
  </si>
  <si>
    <t>ST Investments</t>
  </si>
  <si>
    <t>Risk Reserves &amp; Solvency</t>
  </si>
  <si>
    <t>Dividends/Distributions</t>
  </si>
  <si>
    <t xml:space="preserve">Room &amp; Board Revenue </t>
  </si>
  <si>
    <t xml:space="preserve">Cost Share Revenue </t>
  </si>
  <si>
    <t xml:space="preserve">Other Third Party Payer Revenues </t>
  </si>
  <si>
    <t>Cost Share Revenue</t>
  </si>
  <si>
    <t xml:space="preserve">Less: Cost Share Revenue Bad Debt </t>
  </si>
  <si>
    <t>Less:Room &amp; Board Revenue Bad Debt</t>
  </si>
  <si>
    <t>Less: Other Third Party Payer Revenues Bad Debt</t>
  </si>
  <si>
    <t>Allowance for doubtful accounts, Cost Share</t>
  </si>
  <si>
    <t>Allowance for doubtful accounts, Room &amp; Board</t>
  </si>
  <si>
    <t>Discuss distributions and/or dividends to shareholders, owners, or related entities</t>
  </si>
  <si>
    <r>
      <t xml:space="preserve">Related-Party Transactions- Dividends and Distributions </t>
    </r>
    <r>
      <rPr>
        <b/>
        <u/>
        <sz val="10"/>
        <color rgb="FFFF0000"/>
        <rFont val="Arial"/>
        <family val="2"/>
      </rPr>
      <t>Required</t>
    </r>
  </si>
  <si>
    <t>Dividends/Distributions (Note disclosure required)</t>
  </si>
  <si>
    <t>Familycare</t>
  </si>
  <si>
    <t>a. Expenditures on activities related to fraud prevention (including fraud prevention, fraud detection, and fraud recovery) as adopted for the private market at 45 CFR § part 158</t>
  </si>
  <si>
    <t>Plans will use the “Standard Plans” credibility adjustment factors, including MCOs that cover state plan services in addition to other services.</t>
  </si>
  <si>
    <t>The only exception will be plans that cover only long-term services and supports and no other services; such plans will use the “LTSS Only Plans” credibility adjustment factors which do not include State Plan services covered in the Family Care LTC Benefit Package.</t>
  </si>
  <si>
    <t>CMS will calculate the credibility adjustment so that an MCO receiving a capitation payment that is estimated to have a medical loss ratio of 85 percent would be expected to experience a loss ratio less than 85 percent 1 out of every 4 years, or 25 percent of the time.</t>
  </si>
  <si>
    <t xml:space="preserve">Credibility Adjustment (per CMS)
</t>
  </si>
  <si>
    <t xml:space="preserve">Room &amp; Board Revenue 
</t>
  </si>
  <si>
    <t>Adjustment for Non-claims costs included in lines above 
(see instructions A2 &amp; A4)</t>
  </si>
  <si>
    <t>Total Member Months- All</t>
  </si>
  <si>
    <t>NH LOC/ Dual Member Months by FC Target Group</t>
  </si>
  <si>
    <t>Total NH LOC/ Dual Member Months 
(Enrolled Members, based on % mo enrolled)</t>
  </si>
  <si>
    <t>NNH LOC/ MA Only Member Months by FC Target Group</t>
  </si>
  <si>
    <t>Total NNH LOC/ MA Only Member Months 
(Enrolled Members, based on % mo. enrolled)</t>
  </si>
  <si>
    <t>Less: LICS</t>
  </si>
  <si>
    <t>Less: Reinsurance</t>
  </si>
  <si>
    <t>Right of Use (ROU) Asset - Net</t>
  </si>
  <si>
    <t>Description of Leased Assets</t>
  </si>
  <si>
    <t>&gt; 3 Years</t>
  </si>
  <si>
    <t>Long Term Lease Liability</t>
  </si>
  <si>
    <t>Short Term Lease Liability</t>
  </si>
  <si>
    <t>Short-Term Lease Liability</t>
  </si>
  <si>
    <t>Long-Term Lease Liability</t>
  </si>
  <si>
    <t>After conducting a reasonably diligent review of the data, documentation and information, I attest that it is accurate, complete and truthful in accordance with 42 CFR §438.8.  I understand that whoever knowingly and willfully makes or causes to be made a false statement or representation on the reports may be prosecuted under the applicable state laws. Failure to physically sign, print and scan for submission or e-sign a Certification Statement may result in DHS non-acceptance of the MLR reporting.</t>
  </si>
  <si>
    <t>Right of Use (ROU) Asset(s)</t>
  </si>
  <si>
    <t>Lease Liabilities</t>
  </si>
  <si>
    <t xml:space="preserve">Other ST receivables      </t>
  </si>
  <si>
    <t>Other ST Payables</t>
  </si>
  <si>
    <t>LICS and CGDP are excluded from both the MLR numerator and denominator.</t>
  </si>
  <si>
    <t>Part D federal reinsurance is included in both the MLR numerator and denominator.</t>
  </si>
  <si>
    <t>Total net taxes/fees should not be negative unless total net taxes/fees increase the sponsor’s revenue.</t>
  </si>
  <si>
    <t>Provider Directed Payments</t>
  </si>
  <si>
    <t>Provider Directed Payments (Complete Schedule in Notes)</t>
  </si>
  <si>
    <t xml:space="preserve">Provider Directed Payments, CY </t>
  </si>
  <si>
    <t>Other Income/Funding  (Schedule DHS and Other in Notes)</t>
  </si>
  <si>
    <t>Other CY Retro Adjustments, DHS (Schedule in Notes)</t>
  </si>
  <si>
    <t>Provider Directed Payments, CY ( describe &amp; schedule)</t>
  </si>
  <si>
    <t>NH Hold Harmless</t>
  </si>
  <si>
    <t>Prog 1</t>
  </si>
  <si>
    <t>Prog 2</t>
  </si>
  <si>
    <t>PACE</t>
  </si>
  <si>
    <t>Contracted Program:</t>
  </si>
  <si>
    <t>Budget</t>
  </si>
  <si>
    <t>Budget All Annual</t>
  </si>
  <si>
    <t>All YTD</t>
  </si>
  <si>
    <t>All Annual</t>
  </si>
  <si>
    <t>Rev Exp Region L</t>
  </si>
  <si>
    <t>Rev Exp Region M</t>
  </si>
  <si>
    <t>Rev Exp Region N</t>
  </si>
  <si>
    <t>Annual Budget</t>
  </si>
  <si>
    <t xml:space="preserve">Year To Date Through    </t>
  </si>
  <si>
    <t>Solvency Protection</t>
  </si>
  <si>
    <r>
      <t xml:space="preserve">16.  All error messages must be cleared prior to submission of the financial reporting.  A summary of Error messages are produced in the "MCO ID &amp; Cross Checks" worksheet to support final validation before submission. 
</t>
    </r>
    <r>
      <rPr>
        <b/>
        <u/>
        <sz val="12"/>
        <rFont val="Arial"/>
        <family val="2"/>
      </rPr>
      <t>Exception:</t>
    </r>
    <r>
      <rPr>
        <sz val="12"/>
        <rFont val="Arial"/>
        <family val="2"/>
      </rPr>
      <t xml:space="preserve">  Refer to the </t>
    </r>
    <r>
      <rPr>
        <i/>
        <sz val="12"/>
        <rFont val="Arial"/>
        <family val="2"/>
      </rPr>
      <t>Reporting of PY Closing Adjustments worksheet link below.</t>
    </r>
  </si>
  <si>
    <t>19. All submissions and resubmissions must be accompanied by a signed  and dated Financial Statement Certification form.</t>
  </si>
  <si>
    <t>21. The MLR submission and resubmission must be accompanied by a signed and dated MLR Certification form.</t>
  </si>
  <si>
    <t>22.  WARNING- Do not copy and paste or cut data from one cell to another from within the workbook. Doing so will result in a locked cell  and error that cannot be corrected without starting over from an unsaved workbook version or by sending your template to the DHS fiscal oversight team for repair.  You can copy and paste data from an external source to the template input fields but always move data previously entered through original entry.</t>
  </si>
  <si>
    <t>Total All YTD</t>
  </si>
  <si>
    <t xml:space="preserve"> Budget All YTD</t>
  </si>
  <si>
    <t>PY All</t>
  </si>
  <si>
    <t>All Other</t>
  </si>
  <si>
    <t>Rev Exp Region O</t>
  </si>
  <si>
    <t>Room and Board Liability</t>
  </si>
  <si>
    <t>Cost Share</t>
  </si>
  <si>
    <t>Program</t>
  </si>
  <si>
    <r>
      <t xml:space="preserve">Completion of this worksheet is required for each MCO contracted LTC program, FC, FCP and PACE, one contracted LTC program per worksheet. Please provide the encounter to financial reconciliation in your current format and include all critical information that supports validation by the financial reporting reviewer.  A break out of Care Management, reported member obligation, and all other services should be included in addition to other rows to account for adjustments and change in IBNR.   The MCO actual worksheet can be pasted in or inserted as an </t>
    </r>
    <r>
      <rPr>
        <u/>
        <sz val="10"/>
        <rFont val="Arial"/>
        <family val="2"/>
      </rPr>
      <t>additional</t>
    </r>
    <r>
      <rPr>
        <sz val="10"/>
        <rFont val="Arial"/>
        <family val="2"/>
      </rPr>
      <t xml:space="preserve"> worksheet if desired.  Please verify the results for each required category tie to results reported in the </t>
    </r>
    <r>
      <rPr>
        <b/>
        <u/>
        <sz val="10"/>
        <rFont val="Arial"/>
        <family val="2"/>
      </rPr>
      <t>ORANGE</t>
    </r>
    <r>
      <rPr>
        <sz val="10"/>
        <rFont val="Arial"/>
        <family val="2"/>
      </rPr>
      <t xml:space="preserve"> </t>
    </r>
    <r>
      <rPr>
        <b/>
        <sz val="10"/>
        <rFont val="Arial"/>
        <family val="2"/>
      </rPr>
      <t>Rev &amp; Exp All</t>
    </r>
    <r>
      <rPr>
        <sz val="10"/>
        <rFont val="Arial"/>
        <family val="2"/>
      </rPr>
      <t xml:space="preserve"> worksheet if operating one contracted LTC program or the </t>
    </r>
    <r>
      <rPr>
        <b/>
        <u/>
        <sz val="10"/>
        <rFont val="Arial"/>
        <family val="2"/>
      </rPr>
      <t>PINK</t>
    </r>
    <r>
      <rPr>
        <sz val="10"/>
        <rFont val="Arial"/>
        <family val="2"/>
      </rPr>
      <t xml:space="preserve"> Rev &amp; Exp All Mult Prog worksheet if operating more than one contracted LTC program..</t>
    </r>
  </si>
  <si>
    <r>
      <t xml:space="preserve">Completion of this worksheet is required for each MCO contracted LTC program, FC, FCP and PACE. Report only one contracted LTC program per worksheet. Please provide the encounter to financial reconciliation in your current format and include all critical information that supports validation by the financial reporting reviewer.  A break out of Care Management, reported member obligation, and all other services should be included in addition to other rows to account for adjustments and change in IBNR.   The MCO actual worksheet can be pasted in or inserted as an </t>
    </r>
    <r>
      <rPr>
        <u/>
        <sz val="10"/>
        <rFont val="Arial"/>
        <family val="2"/>
      </rPr>
      <t>additional</t>
    </r>
    <r>
      <rPr>
        <sz val="10"/>
        <rFont val="Arial"/>
        <family val="2"/>
      </rPr>
      <t xml:space="preserve"> worksheet if desired.  Please verify the results for each required category tie to results reported in the </t>
    </r>
    <r>
      <rPr>
        <b/>
        <u/>
        <sz val="10"/>
        <rFont val="Arial"/>
        <family val="2"/>
      </rPr>
      <t>ORANGE</t>
    </r>
    <r>
      <rPr>
        <sz val="10"/>
        <rFont val="Arial"/>
        <family val="2"/>
      </rPr>
      <t xml:space="preserve"> </t>
    </r>
    <r>
      <rPr>
        <b/>
        <sz val="10"/>
        <rFont val="Arial"/>
        <family val="2"/>
      </rPr>
      <t>Rev &amp; Exp All</t>
    </r>
    <r>
      <rPr>
        <sz val="10"/>
        <rFont val="Arial"/>
        <family val="2"/>
      </rPr>
      <t xml:space="preserve"> worksheet if operating one contracted LTC program or the </t>
    </r>
    <r>
      <rPr>
        <b/>
        <u/>
        <sz val="10"/>
        <rFont val="Arial"/>
        <family val="2"/>
      </rPr>
      <t>PINK</t>
    </r>
    <r>
      <rPr>
        <sz val="10"/>
        <rFont val="Arial"/>
        <family val="2"/>
      </rPr>
      <t xml:space="preserve"> Rev &amp; Exp All Mult Prog worksheet if operating more than one contracted LTC program..</t>
    </r>
  </si>
  <si>
    <t>Total IBNR per schedule LTC Program 1</t>
  </si>
  <si>
    <t>Total IBNR per schedule LTC Program 2</t>
  </si>
  <si>
    <t>Accounts Payable -Claims Processed, Internal &amp; AP</t>
  </si>
  <si>
    <t>LTC Prog 1</t>
  </si>
  <si>
    <t>LTC Prog 2</t>
  </si>
  <si>
    <t xml:space="preserve">Subtotal </t>
  </si>
  <si>
    <t>Premium receivable, Other</t>
  </si>
  <si>
    <t xml:space="preserve">       Capitation/ Premium &amp; DHS Receivables:</t>
  </si>
  <si>
    <r>
      <t xml:space="preserve">Other DHS payable: (describe &amp; provide schedule)  </t>
    </r>
    <r>
      <rPr>
        <sz val="10"/>
        <color rgb="FFFF0000"/>
        <rFont val="Arial"/>
        <family val="2"/>
      </rPr>
      <t>provide program specific info to right</t>
    </r>
  </si>
  <si>
    <r>
      <t xml:space="preserve">Other current assets: (describe &amp; schedule) - </t>
    </r>
    <r>
      <rPr>
        <sz val="10"/>
        <color rgb="FFFF0000"/>
        <rFont val="Arial"/>
        <family val="2"/>
      </rPr>
      <t>provide program specific info to right</t>
    </r>
  </si>
  <si>
    <t>Additional Information regarding aging of receivables or allowance for doubtful accounts policy to support the review process (program specific as relevant):</t>
  </si>
  <si>
    <t>Solvency Fund,  Family Care LTC Programs, All</t>
  </si>
  <si>
    <t>Working Capital, Permitted Family Care Entity</t>
  </si>
  <si>
    <t>Restricted Reserve, Permitted Family Care Entity</t>
  </si>
  <si>
    <t>Total - All Operations</t>
  </si>
  <si>
    <r>
      <t xml:space="preserve">Regional Specific disclosures to assist the review process </t>
    </r>
    <r>
      <rPr>
        <b/>
        <u/>
        <sz val="10"/>
        <color rgb="FFFF0000"/>
        <rFont val="Arial"/>
        <family val="2"/>
      </rPr>
      <t>Required</t>
    </r>
    <r>
      <rPr>
        <b/>
        <u/>
        <sz val="10"/>
        <rFont val="Arial"/>
        <family val="2"/>
      </rPr>
      <t>:</t>
    </r>
  </si>
  <si>
    <t>ST Lease Liability</t>
  </si>
  <si>
    <t>LT Lease Liability</t>
  </si>
  <si>
    <t>Solvency Reserve Requirement, FC Prog</t>
  </si>
  <si>
    <t>HMO Compulsory Surplus</t>
  </si>
  <si>
    <t>HMO RBC %</t>
  </si>
  <si>
    <t>Rev &amp; Exp All Mult Prog</t>
  </si>
  <si>
    <t>Net Income(Loss), CY</t>
  </si>
  <si>
    <t>Allowance, Cap/Prem &amp; DHS Receivables</t>
  </si>
  <si>
    <t>FC Tribal</t>
  </si>
  <si>
    <t>Vent</t>
  </si>
  <si>
    <t xml:space="preserve">          ii.  Increase the likelihood of desired health outcomes in ways that are capable of being objectively measured and of producing verifiable results and     
               achievements. </t>
  </si>
  <si>
    <t xml:space="preserve">          iv. Grounded in evidence-based medicine, widely accepted best clinical practice, or criteria issued by recognized professional medical associations, 
              accreditation bodies, government agencies or other nationally recognized health care quality organizations</t>
  </si>
  <si>
    <t xml:space="preserve">          xiv.   Any function or activity not expressly included in paragraph (a) or (b) of this section, unless otherwise approved by and within the discretion of the 
                  Secretary, upon adequate showing by the issuer that the activity's costs support the definitions and purposes in this part or otherwise support 
                  monitoring, measuring or reporting health care quality improvement. </t>
  </si>
  <si>
    <t xml:space="preserve">          b.   Validation of performance measures required in accordance with § 438.330(b)(2) or performance measures calculated by the State during the 
                preceding 12 months.</t>
  </si>
  <si>
    <t xml:space="preserve">          c.   A review, conducted within the previous 3-year period, to determine compliance with the standards set forth in subpart D of this part and the quality 
               assessment and performance improvement requirements described in § 438.330</t>
  </si>
  <si>
    <r>
      <t xml:space="preserve">      c.</t>
    </r>
    <r>
      <rPr>
        <sz val="10"/>
        <color rgb="FF333333"/>
        <rFont val="Arial"/>
        <family val="2"/>
      </rPr>
      <t xml:space="preserve"> Federal taxes and assessments allocated to MCOs, excluding Federal income taxes on investment income and capital gains and Federal employment 
          taxes.</t>
    </r>
  </si>
  <si>
    <t xml:space="preserve">         iii. Assessments of State or locality industrial boards or other boards for operating expenses or for benefits to sick employed persons in connection with 
             disability benefit laws or similar taxes levied by States.</t>
  </si>
  <si>
    <t xml:space="preserve">     e. Payments made that are otherwise exempt from Federal income taxes, for community benefit expenditures as defined in 45 CFR §158.162(c), limited to the 
         highest of either:</t>
  </si>
  <si>
    <t xml:space="preserve">          iii. Directed toward individual enrollees or incurred for the benefit of specified segments of enrollees or provide health improvements to the population                
               beyond those enrolled in coverage as long as no additional costs are incurred due to the non- enrollees. </t>
  </si>
  <si>
    <t>a. Each expense must be included under only one type of expense, unless a portion of the expense fits under the definition of, or criteria for, one type of expense 
    and the remainder fits into a different type of expense, in which case the expense must be pro-rated between types of expenses.</t>
  </si>
  <si>
    <r>
      <t xml:space="preserve">Provider Directed Payments, CY </t>
    </r>
    <r>
      <rPr>
        <b/>
        <sz val="10"/>
        <color rgb="FFFF0000"/>
        <rFont val="Arial"/>
        <family val="2"/>
      </rPr>
      <t xml:space="preserve"> (Complete Schedule in Notes)</t>
    </r>
  </si>
  <si>
    <t xml:space="preserve">Other Provider Directed Payments </t>
  </si>
  <si>
    <t xml:space="preserve">Total Provider Directed Payments, CY </t>
  </si>
  <si>
    <r>
      <t xml:space="preserve">DHS DCW Funding, for </t>
    </r>
    <r>
      <rPr>
        <b/>
        <sz val="10"/>
        <color rgb="FFFF0000"/>
        <rFont val="Arial"/>
        <family val="2"/>
      </rPr>
      <t>Jan - June</t>
    </r>
    <r>
      <rPr>
        <sz val="10"/>
        <color rgb="FFFF0000"/>
        <rFont val="Arial"/>
        <family val="2"/>
      </rPr>
      <t xml:space="preserve"> </t>
    </r>
    <r>
      <rPr>
        <b/>
        <sz val="10"/>
        <color rgb="FFFF0000"/>
        <rFont val="Arial"/>
        <family val="2"/>
      </rPr>
      <t>CY DOS</t>
    </r>
  </si>
  <si>
    <r>
      <t xml:space="preserve">Direct Care Workforce Payments, for </t>
    </r>
    <r>
      <rPr>
        <b/>
        <sz val="10"/>
        <color rgb="FFFF0000"/>
        <rFont val="Arial"/>
        <family val="2"/>
      </rPr>
      <t xml:space="preserve">Jan - June DOS CY  </t>
    </r>
  </si>
  <si>
    <t>Unearned Capitation Revenue, DCW</t>
  </si>
  <si>
    <r>
      <t xml:space="preserve">Direct Care Workforce Provider Payments, for </t>
    </r>
    <r>
      <rPr>
        <b/>
        <sz val="10"/>
        <color rgb="FFFF0000"/>
        <rFont val="Arial"/>
        <family val="2"/>
      </rPr>
      <t xml:space="preserve">Jan - Jun DOS CY  </t>
    </r>
  </si>
  <si>
    <r>
      <t xml:space="preserve">DHS DCW Funding, for </t>
    </r>
    <r>
      <rPr>
        <b/>
        <sz val="10"/>
        <color rgb="FFFF0000"/>
        <rFont val="Arial"/>
        <family val="2"/>
      </rPr>
      <t>Jan - Jun</t>
    </r>
    <r>
      <rPr>
        <sz val="10"/>
        <color rgb="FFFF0000"/>
        <rFont val="Arial"/>
        <family val="2"/>
      </rPr>
      <t xml:space="preserve"> </t>
    </r>
    <r>
      <rPr>
        <b/>
        <sz val="10"/>
        <color rgb="FFFF0000"/>
        <rFont val="Arial"/>
        <family val="2"/>
      </rPr>
      <t>DOS CY</t>
    </r>
  </si>
  <si>
    <t>DCW:</t>
  </si>
  <si>
    <t>Comments</t>
  </si>
  <si>
    <t>PY July- December DCW Funding- Enter in relevant year columns B-D)</t>
  </si>
  <si>
    <t>DOS</t>
  </si>
  <si>
    <t>PY July- December DOS DCW Provider Payments- Enter in relevant year columns B-D)</t>
  </si>
  <si>
    <t>PY DOS Redistribution Funding-  Enter in relevant year columns B-D</t>
  </si>
  <si>
    <t>PY DOS Redistribution Provider Payments-  Enter in relevant year columns B-D</t>
  </si>
  <si>
    <t>DCW Provider Payments PY DOS- Other Reasons -Enter in relevant year columns B-D</t>
  </si>
  <si>
    <t xml:space="preserve">          ii.   The pro rata share of expenses that are for lines of business or products other than those being reported, including but not limited to, those that are
                for or benefit self-funded plans</t>
  </si>
  <si>
    <t xml:space="preserve">          iii.  Those which otherwise meet the definitions for quality improvement activities but which were paid for with grant money or other funding separate 
                from premium revenue</t>
  </si>
  <si>
    <t xml:space="preserve">          v.   Establishing or maintaining a claims adjudication system, including costs directly related to upgrades in health information technology that are
               designed primarily or solely to improve claims payment capabilities or to meet regulatory requirements for processing claims, including maintenance
               of ICD-10 code sets adopted pursuant to the Health Insurance Portability and Accountability Act (HIPAA), 42 U.S.C. 1320d-2, as amended</t>
  </si>
  <si>
    <t xml:space="preserve">          d.   Validation of network adequacy during the preceding 12 months to comply with requirements set forth in § 438.68 and, if the State enrolls Indians
                   in the, § 438.14(b)(1). </t>
  </si>
  <si>
    <t xml:space="preserve">               iv.  Conduct of performance improvement projects in addition to those conducted by an MCO described in § 438.310(c)(2)) and validated by an
                    EQRO </t>
  </si>
  <si>
    <t xml:space="preserve">          ix.   The cost of developing and executing provider contracts and fees associated with establishing or managing a provider network, including fees paid
                 to a vendor for the same reason</t>
  </si>
  <si>
    <r>
      <t xml:space="preserve">d. A description of the methodology used to allocate expenses (including incurred claims, quality improvement expenses, federal and state taxes, and
    licensing or regulatory fees) and other claims costs </t>
    </r>
    <r>
      <rPr>
        <b/>
        <u/>
        <sz val="10"/>
        <color rgb="FFFF0000"/>
        <rFont val="Arial"/>
        <family val="2"/>
      </rPr>
      <t>must</t>
    </r>
    <r>
      <rPr>
        <sz val="10"/>
        <color rgb="FFFF0000"/>
        <rFont val="Arial"/>
        <family val="2"/>
      </rPr>
      <t xml:space="preserve"> be included in the designated column of the MLR reporting worksheet.</t>
    </r>
  </si>
  <si>
    <t xml:space="preserve">          i.   Improve health outcomes including increasing the likelihood of desired outcomes compared to a baseline and reduce health disparities among
                specified populations</t>
  </si>
  <si>
    <t>c. Expenses that relate solely to the operation of a reporting entity, such as personnel costs associated with the adjusting and paying of claims, must be
    borne solely by the reporting entity and are not to be apportioned to the other entities.</t>
  </si>
  <si>
    <t>CMS Rule 28</t>
  </si>
  <si>
    <t>CMS Rule 27</t>
  </si>
  <si>
    <r>
      <t xml:space="preserve">Prior Year DCW </t>
    </r>
    <r>
      <rPr>
        <b/>
        <sz val="10"/>
        <color rgb="FFFF0000"/>
        <rFont val="Arial"/>
        <family val="2"/>
      </rPr>
      <t>Funding</t>
    </r>
    <r>
      <rPr>
        <sz val="10"/>
        <color rgb="FFFF0000"/>
        <rFont val="Arial"/>
        <family val="2"/>
      </rPr>
      <t>, for Jul-Dec PY DOS. (Schedule in Notes)</t>
    </r>
  </si>
  <si>
    <r>
      <t xml:space="preserve">Prior Year DCW Provider </t>
    </r>
    <r>
      <rPr>
        <b/>
        <sz val="10"/>
        <color rgb="FFFF0000"/>
        <rFont val="Arial"/>
        <family val="2"/>
      </rPr>
      <t>Payments</t>
    </r>
    <r>
      <rPr>
        <sz val="10"/>
        <color rgb="FFFF0000"/>
        <rFont val="Arial"/>
        <family val="2"/>
      </rPr>
      <t>, for Jul-Dec PY DOS.  (Schedule in Notes)</t>
    </r>
  </si>
  <si>
    <r>
      <t xml:space="preserve">Prior Year(s) DCW Provider </t>
    </r>
    <r>
      <rPr>
        <b/>
        <sz val="10"/>
        <color rgb="FFFF0000"/>
        <rFont val="Arial"/>
        <family val="2"/>
      </rPr>
      <t>Funding</t>
    </r>
    <r>
      <rPr>
        <sz val="10"/>
        <color rgb="FFFF0000"/>
        <rFont val="Arial"/>
        <family val="2"/>
      </rPr>
      <t>, Redistributions and Other DOS (Schedule in Notes)</t>
    </r>
  </si>
  <si>
    <r>
      <t xml:space="preserve">Prior Year(s) DCW Provider </t>
    </r>
    <r>
      <rPr>
        <b/>
        <sz val="10"/>
        <color rgb="FFFF0000"/>
        <rFont val="Arial"/>
        <family val="2"/>
      </rPr>
      <t>Payments</t>
    </r>
    <r>
      <rPr>
        <sz val="10"/>
        <color rgb="FFFF0000"/>
        <rFont val="Arial"/>
        <family val="2"/>
      </rPr>
      <t>, Redistribution and Other DOS (Schedule in Notes)</t>
    </r>
  </si>
  <si>
    <t>c. The amount of payments made to providers under State directed payments described in § 438.6(c). (i.e. DCW)</t>
  </si>
  <si>
    <t>a. State capitation payments  to the MCO for all enrollees under a risk contract excluding pass through payments made under § 438.6(d) but including payments made under § 438.6(c).</t>
  </si>
  <si>
    <t xml:space="preserve">     iii. Amounts paid, including amounts paid to a provider, for professional administrative services that do not represent compensation or reimbursement
         for State plan services or services meeting the definition of 45 CFR § 438.3.e. and provided to an enrollee</t>
  </si>
  <si>
    <t>Total NI (Loss) CY Ops CY Rev LTC Progs</t>
  </si>
  <si>
    <t>NNH LOC/  MA Only MM</t>
  </si>
  <si>
    <t>NH LOC/ 
Dual MM</t>
  </si>
  <si>
    <t>Prog 3</t>
  </si>
  <si>
    <t>LTC Prog 3</t>
  </si>
  <si>
    <t>Total IBNR per schedule LTC Program 3</t>
  </si>
  <si>
    <t>Completion of this worksheet is required with audited financial reporting submission for the FC and FCP programs. Please describe all critical information and identify the location of each category in the Rev Exp All worksheet to support validation by the DHS financial reporting reviewer.  
Prior year retro adjustments must be reported through a resubmission of the MLR reporting for the year it relates (i.e. resubmit 2025 for a 2025 retro adjustment when received).
Submission must include a signed certification/attestation (see MLR Certification worksheet)</t>
  </si>
  <si>
    <r>
      <t xml:space="preserve">12. MCOs with multiple corporations under a parent company must complete the </t>
    </r>
    <r>
      <rPr>
        <sz val="12"/>
        <color rgb="FF7030A0"/>
        <rFont val="Arial"/>
        <family val="2"/>
      </rPr>
      <t>PURPLE</t>
    </r>
    <r>
      <rPr>
        <sz val="12"/>
        <rFont val="Arial"/>
        <family val="2"/>
      </rPr>
      <t xml:space="preserve"> tabbed consolidated worksheets (Consol. Bal Sheet and Consol. Rev &amp; Exp).</t>
    </r>
  </si>
  <si>
    <r>
      <t xml:space="preserve">9. Additional </t>
    </r>
    <r>
      <rPr>
        <sz val="12"/>
        <color theme="9" tint="-0.249977111117893"/>
        <rFont val="Arial"/>
        <family val="2"/>
      </rPr>
      <t>ORANGE</t>
    </r>
    <r>
      <rPr>
        <sz val="12"/>
        <rFont val="Arial"/>
        <family val="2"/>
      </rPr>
      <t xml:space="preserve"> tabbed worksheet schedules found after the notes worksheet are required submissions.</t>
    </r>
  </si>
  <si>
    <r>
      <t xml:space="preserve">7. Completion of the </t>
    </r>
    <r>
      <rPr>
        <sz val="12"/>
        <color theme="9" tint="-0.249977111117893"/>
        <rFont val="Arial"/>
        <family val="2"/>
      </rPr>
      <t>ORANGE</t>
    </r>
    <r>
      <rPr>
        <sz val="12"/>
        <rFont val="Arial"/>
        <family val="2"/>
      </rPr>
      <t xml:space="preserve"> tabbed notes worksheet is required to support the reports to reduce the need for follow-up questions by financial reviewers.</t>
    </r>
  </si>
  <si>
    <t>17. The financial reporting and all required documentation should be submitted within 45 days after the close of the reporting period to the DHSLTCFiscalOversight@dhs.wisconsin.gov mailbox.</t>
  </si>
  <si>
    <t>18.  Financial submissions returned to the MCO for correction and resubmission are due back to the DHSLTCFiscalOversight@dhs.wisconsin.gov mail box by the Close of Business (COB) the following business day unless otherwise directed.</t>
  </si>
  <si>
    <r>
      <t xml:space="preserve">20. Complete the </t>
    </r>
    <r>
      <rPr>
        <sz val="12"/>
        <color rgb="FF00B050"/>
        <rFont val="Arial"/>
        <family val="2"/>
      </rPr>
      <t>GREEN</t>
    </r>
    <r>
      <rPr>
        <sz val="12"/>
        <rFont val="Arial"/>
        <family val="2"/>
      </rPr>
      <t xml:space="preserve"> tabbed MLR worksheet annually with the audited financial reporting submission. Complete a resubmission of a prior year to reflect receipt of retro adjustments with the next quarterly financial reporting due date as required or as requested by DHS.</t>
    </r>
  </si>
  <si>
    <r>
      <t xml:space="preserve">5. Administrative Expenses, Other (Income) Expenses Ordinary, and (Income) Expenses Unusual or Infrequent reporting should be input directly in the </t>
    </r>
    <r>
      <rPr>
        <b/>
        <sz val="12"/>
        <color theme="9" tint="-0.249977111117893"/>
        <rFont val="Arial"/>
        <family val="2"/>
      </rPr>
      <t>ORANGE</t>
    </r>
    <r>
      <rPr>
        <b/>
        <sz val="12"/>
        <rFont val="Arial"/>
        <family val="2"/>
      </rPr>
      <t xml:space="preserve"> tabbed Rev &amp; Exp All worksheet. (see light yellow highlighted cells). </t>
    </r>
  </si>
  <si>
    <t>11. Permitted Family Care MCO Restricted Reserves and Solvency Reserves should be classified as Long-Term Assets in the balance sheet.</t>
  </si>
  <si>
    <t xml:space="preserve">Explanation of Direct Input in Light Yellow Rows </t>
  </si>
  <si>
    <t>Unearned Capitation revenue</t>
  </si>
  <si>
    <t>Variance, Program 3, MUST BE &lt;5</t>
  </si>
  <si>
    <t>Variance, Program 2, MUST BE &lt;5</t>
  </si>
  <si>
    <t>Variance, Program 1,MUST BE &lt;5</t>
  </si>
  <si>
    <t>Unearned Capitation Revenue, Other</t>
  </si>
  <si>
    <r>
      <t xml:space="preserve">DEAPRTMENT OF HEALTH SERVICES
</t>
    </r>
    <r>
      <rPr>
        <sz val="8"/>
        <rFont val="Arial"/>
        <family val="2"/>
      </rPr>
      <t>Division of Medicaid Services
F-01284 (04/2025)</t>
    </r>
  </si>
  <si>
    <t>F-01284 (04/2025)</t>
  </si>
  <si>
    <r>
      <t xml:space="preserve">4. MCOs should input GSR specific financial results and budgets by program into the </t>
    </r>
    <r>
      <rPr>
        <b/>
        <sz val="12"/>
        <color theme="8" tint="-0.249977111117893"/>
        <rFont val="Arial"/>
        <family val="2"/>
      </rPr>
      <t>BLUE</t>
    </r>
    <r>
      <rPr>
        <b/>
        <sz val="12"/>
        <rFont val="Arial"/>
        <family val="2"/>
      </rPr>
      <t xml:space="preserve"> tabbed regional worksheets which are linked to the Rev &amp; Exp All worksheet.  All MCOs should report </t>
    </r>
    <r>
      <rPr>
        <b/>
        <u/>
        <sz val="12"/>
        <rFont val="Arial"/>
        <family val="2"/>
      </rPr>
      <t>one</t>
    </r>
    <r>
      <rPr>
        <b/>
        <sz val="12"/>
        <rFont val="Arial"/>
        <family val="2"/>
      </rPr>
      <t xml:space="preserve"> region in Rev &amp; Exp Region A worksheet.  MCOs operating in multiple regions must report additional regions in the Rev &amp; Exp Regions B-K worksheets, one per region.  Regions are defined by GSR and reporting should not be broken down into sub-regions in the financial reporting regional worksheets provided.   
Replace the worksheet tab GSR letter with the actual GSR number. Include the program ID and GSR number If operating more than one LTC program under an HMO  (i.e. GSR 8- FCP, GSR 6-FC, GSR 5-PACE).
Enter all tribal 3 party agreement financial results in one GSR worksheet.
</t>
    </r>
  </si>
  <si>
    <r>
      <t xml:space="preserve">10.  Revenues and expenses for operations outside of the Family Care, Family Care Partnership, or PACE programs should be reported in the "Total Other"  column of the </t>
    </r>
    <r>
      <rPr>
        <sz val="12"/>
        <color theme="9" tint="-0.249977111117893"/>
        <rFont val="Arial"/>
        <family val="2"/>
      </rPr>
      <t>ORANGE</t>
    </r>
    <r>
      <rPr>
        <sz val="12"/>
        <rFont val="Arial"/>
        <family val="2"/>
      </rPr>
      <t xml:space="preserve"> tabbed Rev &amp; Exp All worksheet.
</t>
    </r>
  </si>
  <si>
    <r>
      <t xml:space="preserve">15. Complete the </t>
    </r>
    <r>
      <rPr>
        <b/>
        <sz val="12"/>
        <color rgb="FFFF66FF"/>
        <rFont val="Arial"/>
        <family val="2"/>
      </rPr>
      <t>PINK</t>
    </r>
    <r>
      <rPr>
        <b/>
        <sz val="12"/>
        <rFont val="Arial"/>
        <family val="2"/>
      </rPr>
      <t xml:space="preserve"> tabbed worksheet to report more than one contracted LTC program operated under the same HMO or LTC permitted entity.  i.e. FCP and PACE, FCP and FC, or FC, FCP, and PACE or FC and Tribal 3 Party Agreement.  Do not enter financial results of a LTC program operated outside of the HMO in the</t>
    </r>
    <r>
      <rPr>
        <b/>
        <sz val="12"/>
        <color rgb="FFFF66FF"/>
        <rFont val="Arial"/>
        <family val="2"/>
      </rPr>
      <t xml:space="preserve"> PINK </t>
    </r>
    <r>
      <rPr>
        <b/>
        <sz val="12"/>
        <rFont val="Arial"/>
        <family val="2"/>
      </rPr>
      <t>tabbed</t>
    </r>
    <r>
      <rPr>
        <b/>
        <sz val="12"/>
        <color rgb="FFFF66FF"/>
        <rFont val="Arial"/>
        <family val="2"/>
      </rPr>
      <t xml:space="preserve"> </t>
    </r>
    <r>
      <rPr>
        <b/>
        <sz val="12"/>
        <rFont val="Arial"/>
        <family val="2"/>
      </rPr>
      <t>worksheet. Include the program ID on the GSR worksheet tabs (i.e. GSR 8- FCP, GSR 6-FC, GSR 5-PACE)</t>
    </r>
  </si>
  <si>
    <t>PLEASE DUPLICATE SCHEDULES TO PROVIDE ADDITIONAL PROGRAM SPECIFIC DETAIL AS REQUIRED</t>
  </si>
  <si>
    <t xml:space="preserve">          xv.   Overhead or indirect expenses related to quality improvement- these expenses are explicitly excluded by CMS</t>
  </si>
  <si>
    <t>c. Inclusion of overhead or indirect expenses related to quality improvement in the numerator of MLR is explicitly excluded.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</si>
</sst>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0.00_);[Red]\(&quot;$&quot;#,##0.00\)"/>
    <numFmt numFmtId="44" formatCode="_(&quot;$&quot;* #,##0.00_);_(&quot;$&quot;* \(#,##0.00\);_(&quot;$&quot;* &quot;-&quot;??_);_(@_)"/>
    <numFmt numFmtId="43" formatCode="_(* #,##0.00_);_(* \(#,##0.00\);_(* &quot;-&quot;??_);_(@_)"/>
    <numFmt numFmtId="164" formatCode="_(* #,##0_);_(* \(#,##0\);_(* &quot;-&quot;??_);_(@_)"/>
    <numFmt numFmtId="165" formatCode="0.00_);\(0.00\)"/>
    <numFmt numFmtId="166" formatCode="0.0%"/>
    <numFmt numFmtId="167" formatCode="_(* #,##0.0_);_(* \(#,##0.0\);_(* &quot;-&quot;??_);_(@_)"/>
    <numFmt numFmtId="168" formatCode="0_);\(0\)"/>
  </numFmts>
  <fonts count="107" x14ac:knownFonts="1">
    <font>
      <sz val="10"/>
      <name val="Arial"/>
    </font>
    <font>
      <sz val="10"/>
      <name val="Arial"/>
      <family val="2"/>
    </font>
    <font>
      <b/>
      <sz val="10"/>
      <name val="Arial"/>
      <family val="2"/>
    </font>
    <font>
      <b/>
      <u/>
      <sz val="10"/>
      <name val="Arial"/>
      <family val="2"/>
    </font>
    <font>
      <sz val="10"/>
      <name val="Arial"/>
      <family val="2"/>
    </font>
    <font>
      <b/>
      <i/>
      <sz val="10"/>
      <name val="Arial"/>
      <family val="2"/>
    </font>
    <font>
      <sz val="8"/>
      <name val="Arial"/>
      <family val="2"/>
    </font>
    <font>
      <u/>
      <sz val="10"/>
      <name val="Arial"/>
      <family val="2"/>
    </font>
    <font>
      <b/>
      <sz val="12"/>
      <name val="Arial"/>
      <family val="2"/>
    </font>
    <font>
      <u/>
      <sz val="10"/>
      <color indexed="12"/>
      <name val="Arial"/>
      <family val="2"/>
    </font>
    <font>
      <i/>
      <sz val="10"/>
      <name val="Arial"/>
      <family val="2"/>
    </font>
    <font>
      <sz val="10"/>
      <name val="Arial"/>
      <family val="2"/>
    </font>
    <font>
      <sz val="10"/>
      <color indexed="8"/>
      <name val="Arial"/>
      <family val="2"/>
    </font>
    <font>
      <b/>
      <sz val="12"/>
      <color indexed="8"/>
      <name val="Times New Roman"/>
      <family val="1"/>
    </font>
    <font>
      <sz val="10"/>
      <color indexed="8"/>
      <name val="Times New Roman"/>
      <family val="1"/>
    </font>
    <font>
      <sz val="12"/>
      <color indexed="8"/>
      <name val="Times New Roman"/>
      <family val="1"/>
    </font>
    <font>
      <b/>
      <u/>
      <sz val="12"/>
      <color indexed="8"/>
      <name val="Times New Roman"/>
      <family val="1"/>
    </font>
    <font>
      <b/>
      <i/>
      <sz val="12"/>
      <color indexed="8"/>
      <name val="Times New Roman"/>
      <family val="1"/>
    </font>
    <font>
      <sz val="12"/>
      <name val="Arial"/>
      <family val="2"/>
    </font>
    <font>
      <b/>
      <sz val="13.5"/>
      <name val="Arial"/>
      <family val="2"/>
    </font>
    <font>
      <sz val="8"/>
      <name val="Arial"/>
      <family val="2"/>
    </font>
    <font>
      <b/>
      <sz val="8"/>
      <name val="Arial"/>
      <family val="2"/>
    </font>
    <font>
      <b/>
      <sz val="11"/>
      <name val="Times New Roman"/>
      <family val="1"/>
    </font>
    <font>
      <sz val="11"/>
      <name val="Times New Roman"/>
      <family val="1"/>
    </font>
    <font>
      <b/>
      <sz val="10.5"/>
      <name val="Times New Roman"/>
      <family val="1"/>
    </font>
    <font>
      <i/>
      <sz val="8"/>
      <name val="Arial"/>
      <family val="2"/>
    </font>
    <font>
      <sz val="8"/>
      <color indexed="81"/>
      <name val="Tahoma"/>
      <family val="2"/>
    </font>
    <font>
      <b/>
      <sz val="8"/>
      <color indexed="81"/>
      <name val="Tahoma"/>
      <family val="2"/>
    </font>
    <font>
      <sz val="11"/>
      <color indexed="8"/>
      <name val="Calibri"/>
      <family val="2"/>
    </font>
    <font>
      <sz val="11"/>
      <color indexed="9"/>
      <name val="Calibri"/>
      <family val="2"/>
    </font>
    <font>
      <sz val="11"/>
      <color indexed="14"/>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0"/>
      <color indexed="10"/>
      <name val="Arial"/>
      <family val="2"/>
    </font>
    <font>
      <sz val="10"/>
      <color indexed="10"/>
      <name val="Arial"/>
      <family val="2"/>
    </font>
    <font>
      <sz val="10"/>
      <name val="Arial"/>
      <family val="2"/>
    </font>
    <font>
      <b/>
      <sz val="9"/>
      <color indexed="10"/>
      <name val="Arial"/>
      <family val="2"/>
    </font>
    <font>
      <b/>
      <sz val="10"/>
      <name val="Arial"/>
      <family val="2"/>
    </font>
    <font>
      <b/>
      <sz val="14"/>
      <name val="Arial"/>
      <family val="2"/>
    </font>
    <font>
      <b/>
      <sz val="10"/>
      <color indexed="12"/>
      <name val="Arial"/>
      <family val="2"/>
    </font>
    <font>
      <sz val="10"/>
      <color indexed="9"/>
      <name val="Arial"/>
      <family val="2"/>
    </font>
    <font>
      <b/>
      <sz val="10"/>
      <color indexed="9"/>
      <name val="Arial"/>
      <family val="2"/>
    </font>
    <font>
      <sz val="10"/>
      <color indexed="10"/>
      <name val="Arial"/>
      <family val="2"/>
    </font>
    <font>
      <sz val="12"/>
      <name val="Arial"/>
      <family val="2"/>
    </font>
    <font>
      <sz val="10"/>
      <color indexed="10"/>
      <name val="Arial"/>
      <family val="2"/>
    </font>
    <font>
      <sz val="10"/>
      <name val="Times New Roman"/>
      <family val="1"/>
    </font>
    <font>
      <sz val="12"/>
      <name val="Times New Roman"/>
      <family val="1"/>
    </font>
    <font>
      <i/>
      <sz val="12"/>
      <name val="Times New Roman"/>
      <family val="1"/>
    </font>
    <font>
      <sz val="7"/>
      <name val="Times New Roman"/>
      <family val="1"/>
    </font>
    <font>
      <b/>
      <u/>
      <sz val="12"/>
      <name val="Times New Roman"/>
      <family val="1"/>
    </font>
    <font>
      <b/>
      <sz val="12"/>
      <name val="Times New Roman"/>
      <family val="1"/>
    </font>
    <font>
      <i/>
      <sz val="12"/>
      <name val="Arial"/>
      <family val="2"/>
    </font>
    <font>
      <sz val="10"/>
      <name val="Symbol"/>
      <family val="1"/>
    </font>
    <font>
      <b/>
      <u/>
      <sz val="12"/>
      <name val="Arial"/>
      <family val="2"/>
    </font>
    <font>
      <sz val="9"/>
      <color indexed="81"/>
      <name val="Tahoma"/>
      <family val="2"/>
    </font>
    <font>
      <sz val="10"/>
      <name val="Calibri"/>
      <family val="2"/>
    </font>
    <font>
      <b/>
      <sz val="9"/>
      <name val="Arial"/>
      <family val="2"/>
    </font>
    <font>
      <sz val="10"/>
      <name val="Arial"/>
      <family val="2"/>
    </font>
    <font>
      <sz val="10"/>
      <name val="Arial"/>
      <family val="2"/>
    </font>
    <font>
      <sz val="10"/>
      <color rgb="FF000000"/>
      <name val="Arial"/>
      <family val="2"/>
    </font>
    <font>
      <sz val="10"/>
      <color rgb="FFFF0000"/>
      <name val="Arial"/>
      <family val="2"/>
    </font>
    <font>
      <b/>
      <i/>
      <sz val="8"/>
      <name val="Arial"/>
      <family val="2"/>
    </font>
    <font>
      <sz val="9"/>
      <name val="Arial"/>
      <family val="2"/>
    </font>
    <font>
      <sz val="9"/>
      <color indexed="81"/>
      <name val="Arial"/>
      <family val="2"/>
    </font>
    <font>
      <b/>
      <sz val="9"/>
      <color indexed="81"/>
      <name val="Arial"/>
      <family val="2"/>
    </font>
    <font>
      <u/>
      <sz val="10"/>
      <color theme="11"/>
      <name val="Arial"/>
      <family val="2"/>
    </font>
    <font>
      <b/>
      <u/>
      <sz val="10"/>
      <color rgb="FFFF0000"/>
      <name val="Arial"/>
      <family val="2"/>
    </font>
    <font>
      <b/>
      <sz val="9"/>
      <color indexed="81"/>
      <name val="Tahoma"/>
      <family val="2"/>
    </font>
    <font>
      <sz val="8"/>
      <color rgb="FF333333"/>
      <name val="Arial"/>
      <family val="2"/>
    </font>
    <font>
      <b/>
      <sz val="8"/>
      <color rgb="FF333333"/>
      <name val="Arial"/>
      <family val="2"/>
    </font>
    <font>
      <sz val="8"/>
      <color rgb="FF8A6D3B"/>
      <name val="Arial"/>
      <family val="2"/>
    </font>
    <font>
      <b/>
      <sz val="10"/>
      <color rgb="FF333333"/>
      <name val="Arial"/>
      <family val="2"/>
    </font>
    <font>
      <sz val="10"/>
      <color rgb="FF333333"/>
      <name val="Arial"/>
      <family val="2"/>
    </font>
    <font>
      <i/>
      <sz val="10"/>
      <color rgb="FF333333"/>
      <name val="Arial"/>
      <family val="2"/>
    </font>
    <font>
      <sz val="10"/>
      <color theme="1"/>
      <name val="Arial"/>
      <family val="2"/>
    </font>
    <font>
      <b/>
      <sz val="10"/>
      <color theme="1"/>
      <name val="Arial"/>
      <family val="2"/>
    </font>
    <font>
      <b/>
      <sz val="10"/>
      <color rgb="FFFF0000"/>
      <name val="Arial"/>
      <family val="2"/>
    </font>
    <font>
      <b/>
      <sz val="9"/>
      <color rgb="FFFF0000"/>
      <name val="Arial"/>
      <family val="2"/>
    </font>
    <font>
      <b/>
      <sz val="10"/>
      <color theme="0"/>
      <name val="Arial"/>
      <family val="2"/>
    </font>
    <font>
      <sz val="10"/>
      <color rgb="FF0000FF"/>
      <name val="Arial"/>
      <family val="2"/>
    </font>
    <font>
      <sz val="10"/>
      <color rgb="FFC00000"/>
      <name val="Arial"/>
      <family val="2"/>
    </font>
    <font>
      <sz val="10"/>
      <color theme="0"/>
      <name val="Arial"/>
      <family val="2"/>
    </font>
    <font>
      <b/>
      <sz val="12"/>
      <color rgb="FFFF0000"/>
      <name val="Arial"/>
      <family val="2"/>
    </font>
    <font>
      <b/>
      <sz val="8"/>
      <color indexed="10"/>
      <name val="Arial"/>
      <family val="2"/>
    </font>
    <font>
      <b/>
      <sz val="12"/>
      <color theme="8" tint="-0.249977111117893"/>
      <name val="Arial"/>
      <family val="2"/>
    </font>
    <font>
      <b/>
      <sz val="12"/>
      <color theme="9" tint="-0.249977111117893"/>
      <name val="Arial"/>
      <family val="2"/>
    </font>
    <font>
      <sz val="12"/>
      <color theme="9" tint="-0.249977111117893"/>
      <name val="Arial"/>
      <family val="2"/>
    </font>
    <font>
      <sz val="12"/>
      <color rgb="FF7030A0"/>
      <name val="Arial"/>
      <family val="2"/>
    </font>
    <font>
      <sz val="8"/>
      <color rgb="FFFF0000"/>
      <name val="Arial"/>
      <family val="2"/>
    </font>
    <font>
      <sz val="10"/>
      <color theme="1"/>
      <name val="Calibri"/>
      <family val="2"/>
      <scheme val="minor"/>
    </font>
    <font>
      <b/>
      <sz val="12"/>
      <color rgb="FFFF66FF"/>
      <name val="Arial"/>
      <family val="2"/>
    </font>
    <font>
      <sz val="12"/>
      <color rgb="FF00B050"/>
      <name val="Arial"/>
      <family val="2"/>
    </font>
    <font>
      <b/>
      <sz val="14"/>
      <color rgb="FFFF0000"/>
      <name val="Arial"/>
      <family val="2"/>
    </font>
    <font>
      <sz val="9"/>
      <color indexed="81"/>
      <name val="Tahoma"/>
      <charset val="1"/>
    </font>
    <font>
      <b/>
      <sz val="11"/>
      <color rgb="FFFF0000"/>
      <name val="Arial"/>
      <family val="2"/>
    </font>
  </fonts>
  <fills count="33">
    <fill>
      <patternFill patternType="none"/>
    </fill>
    <fill>
      <patternFill patternType="gray125"/>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19"/>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indexed="43"/>
        <bgColor indexed="64"/>
      </patternFill>
    </fill>
    <fill>
      <patternFill patternType="solid">
        <fgColor indexed="22"/>
        <bgColor indexed="64"/>
      </patternFill>
    </fill>
    <fill>
      <patternFill patternType="solid">
        <fgColor rgb="FFF2F49A"/>
        <bgColor indexed="64"/>
      </patternFill>
    </fill>
    <fill>
      <patternFill patternType="solid">
        <fgColor rgb="FFFFFF99"/>
        <bgColor indexed="64"/>
      </patternFill>
    </fill>
    <fill>
      <patternFill patternType="solid">
        <fgColor rgb="FFFFFFCC"/>
        <bgColor indexed="64"/>
      </patternFill>
    </fill>
    <fill>
      <patternFill patternType="solid">
        <fgColor theme="3"/>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3" tint="0.59999389629810485"/>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1" tint="0.499984740745262"/>
        <bgColor indexed="64"/>
      </patternFill>
    </fill>
  </fills>
  <borders count="9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auto="1"/>
      </left>
      <right/>
      <top style="thin">
        <color auto="1"/>
      </top>
      <bottom/>
      <diagonal/>
    </border>
    <border>
      <left style="thin">
        <color auto="1"/>
      </left>
      <right/>
      <top/>
      <bottom/>
      <diagonal/>
    </border>
    <border>
      <left/>
      <right style="thin">
        <color auto="1"/>
      </right>
      <top/>
      <bottom/>
      <diagonal/>
    </border>
    <border>
      <left/>
      <right/>
      <top/>
      <bottom style="double">
        <color auto="1"/>
      </bottom>
      <diagonal/>
    </border>
    <border>
      <left/>
      <right style="thin">
        <color auto="1"/>
      </right>
      <top/>
      <bottom style="double">
        <color auto="1"/>
      </bottom>
      <diagonal/>
    </border>
    <border>
      <left style="thin">
        <color indexed="8"/>
      </left>
      <right style="thin">
        <color indexed="8"/>
      </right>
      <top style="thin">
        <color indexed="8"/>
      </top>
      <bottom style="thin">
        <color indexed="8"/>
      </bottom>
      <diagonal/>
    </border>
    <border>
      <left/>
      <right/>
      <top style="thin">
        <color auto="1"/>
      </top>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style="thin">
        <color auto="1"/>
      </top>
      <bottom/>
      <diagonal/>
    </border>
    <border>
      <left style="thin">
        <color indexed="8"/>
      </left>
      <right style="thin">
        <color indexed="8"/>
      </right>
      <top/>
      <bottom/>
      <diagonal/>
    </border>
    <border>
      <left style="thin">
        <color auto="1"/>
      </left>
      <right/>
      <top style="thin">
        <color auto="1"/>
      </top>
      <bottom style="thin">
        <color auto="1"/>
      </bottom>
      <diagonal/>
    </border>
    <border>
      <left style="thin">
        <color indexed="8"/>
      </left>
      <right style="thin">
        <color indexed="8"/>
      </right>
      <top/>
      <bottom style="thin">
        <color indexed="8"/>
      </bottom>
      <diagonal/>
    </border>
    <border>
      <left style="thin">
        <color indexed="8"/>
      </left>
      <right style="thin">
        <color indexed="8"/>
      </right>
      <top style="thin">
        <color auto="1"/>
      </top>
      <bottom style="thin">
        <color auto="1"/>
      </bottom>
      <diagonal/>
    </border>
    <border>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8"/>
      </left>
      <right style="thin">
        <color indexed="8"/>
      </right>
      <top/>
      <bottom style="thin">
        <color auto="1"/>
      </bottom>
      <diagonal/>
    </border>
    <border>
      <left style="thin">
        <color auto="1"/>
      </left>
      <right style="thin">
        <color auto="1"/>
      </right>
      <top/>
      <bottom style="thin">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style="thin">
        <color auto="1"/>
      </bottom>
      <diagonal/>
    </border>
    <border>
      <left/>
      <right style="thin">
        <color auto="1"/>
      </right>
      <top/>
      <bottom style="thin">
        <color auto="1"/>
      </bottom>
      <diagonal/>
    </border>
    <border>
      <left/>
      <right style="thin">
        <color indexed="8"/>
      </right>
      <top style="thin">
        <color indexed="8"/>
      </top>
      <bottom style="thin">
        <color indexed="8"/>
      </bottom>
      <diagonal/>
    </border>
    <border>
      <left style="thin">
        <color indexed="8"/>
      </left>
      <right style="thin">
        <color auto="1"/>
      </right>
      <top style="thin">
        <color auto="1"/>
      </top>
      <bottom style="thin">
        <color auto="1"/>
      </bottom>
      <diagonal/>
    </border>
    <border>
      <left style="thin">
        <color indexed="8"/>
      </left>
      <right style="thin">
        <color auto="1"/>
      </right>
      <top/>
      <bottom style="thin">
        <color indexed="8"/>
      </bottom>
      <diagonal/>
    </border>
    <border>
      <left/>
      <right style="thin">
        <color indexed="8"/>
      </right>
      <top/>
      <bottom style="thin">
        <color indexed="8"/>
      </bottom>
      <diagonal/>
    </border>
    <border>
      <left style="thin">
        <color indexed="8"/>
      </left>
      <right/>
      <top/>
      <bottom/>
      <diagonal/>
    </border>
    <border>
      <left/>
      <right/>
      <top style="double">
        <color auto="1"/>
      </top>
      <bottom style="double">
        <color auto="1"/>
      </bottom>
      <diagonal/>
    </border>
    <border>
      <left/>
      <right style="thin">
        <color auto="1"/>
      </right>
      <top style="double">
        <color auto="1"/>
      </top>
      <bottom style="double">
        <color auto="1"/>
      </bottom>
      <diagonal/>
    </border>
    <border>
      <left style="thin">
        <color auto="1"/>
      </left>
      <right style="thin">
        <color auto="1"/>
      </right>
      <top style="thin">
        <color auto="1"/>
      </top>
      <bottom/>
      <diagonal/>
    </border>
    <border>
      <left/>
      <right style="thin">
        <color indexed="8"/>
      </right>
      <top style="thin">
        <color indexed="8"/>
      </top>
      <bottom/>
      <diagonal/>
    </border>
    <border>
      <left/>
      <right style="thin">
        <color indexed="8"/>
      </right>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thin">
        <color indexed="64"/>
      </bottom>
      <diagonal/>
    </border>
    <border>
      <left/>
      <right/>
      <top style="thin">
        <color indexed="64"/>
      </top>
      <bottom style="double">
        <color indexed="64"/>
      </bottom>
      <diagonal/>
    </border>
    <border>
      <left/>
      <right/>
      <top style="medium">
        <color rgb="FFEEEEEE"/>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indexed="8"/>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medium">
        <color indexed="64"/>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style="thin">
        <color auto="1"/>
      </right>
      <top style="thin">
        <color auto="1"/>
      </top>
      <bottom style="thin">
        <color auto="1"/>
      </bottom>
      <diagonal/>
    </border>
    <border>
      <left style="thin">
        <color indexed="8"/>
      </left>
      <right/>
      <top style="thin">
        <color indexed="8"/>
      </top>
      <bottom/>
      <diagonal/>
    </border>
    <border>
      <left style="thin">
        <color indexed="8"/>
      </left>
      <right style="thin">
        <color indexed="8"/>
      </right>
      <top style="thin">
        <color auto="1"/>
      </top>
      <bottom style="thin">
        <color auto="1"/>
      </bottom>
      <diagonal/>
    </border>
    <border>
      <left style="thin">
        <color indexed="8"/>
      </left>
      <right/>
      <top style="thin">
        <color indexed="8"/>
      </top>
      <bottom style="thin">
        <color indexed="8"/>
      </bottom>
      <diagonal/>
    </border>
    <border>
      <left style="thin">
        <color indexed="8"/>
      </left>
      <right style="thin">
        <color auto="1"/>
      </right>
      <top/>
      <bottom style="thin">
        <color indexed="8"/>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style="thin">
        <color auto="1"/>
      </right>
      <top/>
      <bottom style="thin">
        <color auto="1"/>
      </bottom>
      <diagonal/>
    </border>
  </borders>
  <cellStyleXfs count="102">
    <xf numFmtId="0" fontId="0" fillId="0" borderId="0"/>
    <xf numFmtId="0" fontId="28" fillId="2"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2" borderId="0" applyNumberFormat="0" applyBorder="0" applyAlignment="0" applyProtection="0"/>
    <xf numFmtId="0" fontId="28" fillId="5" borderId="0" applyNumberFormat="0" applyBorder="0" applyAlignment="0" applyProtection="0"/>
    <xf numFmtId="0" fontId="28" fillId="3"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6" borderId="0" applyNumberFormat="0" applyBorder="0" applyAlignment="0" applyProtection="0"/>
    <xf numFmtId="0" fontId="28" fillId="9" borderId="0" applyNumberFormat="0" applyBorder="0" applyAlignment="0" applyProtection="0"/>
    <xf numFmtId="0" fontId="28" fillId="3" borderId="0" applyNumberFormat="0" applyBorder="0" applyAlignment="0" applyProtection="0"/>
    <xf numFmtId="0" fontId="29" fillId="10" borderId="0" applyNumberFormat="0" applyBorder="0" applyAlignment="0" applyProtection="0"/>
    <xf numFmtId="0" fontId="29" fillId="7" borderId="0" applyNumberFormat="0" applyBorder="0" applyAlignment="0" applyProtection="0"/>
    <xf numFmtId="0" fontId="29" fillId="8" borderId="0" applyNumberFormat="0" applyBorder="0" applyAlignment="0" applyProtection="0"/>
    <xf numFmtId="0" fontId="29" fillId="6" borderId="0" applyNumberFormat="0" applyBorder="0" applyAlignment="0" applyProtection="0"/>
    <xf numFmtId="0" fontId="29" fillId="10" borderId="0" applyNumberFormat="0" applyBorder="0" applyAlignment="0" applyProtection="0"/>
    <xf numFmtId="0" fontId="29" fillId="3" borderId="0" applyNumberFormat="0" applyBorder="0" applyAlignment="0" applyProtection="0"/>
    <xf numFmtId="0" fontId="29" fillId="10"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30" fillId="14" borderId="0" applyNumberFormat="0" applyBorder="0" applyAlignment="0" applyProtection="0"/>
    <xf numFmtId="0" fontId="31" fillId="2" borderId="1" applyNumberFormat="0" applyAlignment="0" applyProtection="0"/>
    <xf numFmtId="0" fontId="32" fillId="15" borderId="2" applyNumberFormat="0" applyAlignment="0" applyProtection="0"/>
    <xf numFmtId="43" fontId="1" fillId="0" borderId="0" applyFont="0" applyFill="0" applyBorder="0" applyAlignment="0" applyProtection="0"/>
    <xf numFmtId="0" fontId="33" fillId="0" borderId="0" applyNumberFormat="0" applyFill="0" applyBorder="0" applyAlignment="0" applyProtection="0"/>
    <xf numFmtId="0" fontId="34" fillId="16" borderId="0" applyNumberFormat="0" applyBorder="0" applyAlignment="0" applyProtection="0"/>
    <xf numFmtId="0" fontId="35" fillId="0" borderId="3" applyNumberFormat="0" applyFill="0" applyAlignment="0" applyProtection="0"/>
    <xf numFmtId="0" fontId="36" fillId="0" borderId="4" applyNumberFormat="0" applyFill="0" applyAlignment="0" applyProtection="0"/>
    <xf numFmtId="0" fontId="37" fillId="0" borderId="5" applyNumberFormat="0" applyFill="0" applyAlignment="0" applyProtection="0"/>
    <xf numFmtId="0" fontId="37" fillId="0" borderId="0" applyNumberFormat="0" applyFill="0" applyBorder="0" applyAlignment="0" applyProtection="0"/>
    <xf numFmtId="0" fontId="9" fillId="0" borderId="0" applyNumberFormat="0" applyFill="0" applyBorder="0" applyAlignment="0" applyProtection="0">
      <alignment vertical="top"/>
      <protection locked="0"/>
    </xf>
    <xf numFmtId="0" fontId="38" fillId="3" borderId="1" applyNumberFormat="0" applyAlignment="0" applyProtection="0"/>
    <xf numFmtId="0" fontId="39" fillId="0" borderId="6" applyNumberFormat="0" applyFill="0" applyAlignment="0" applyProtection="0"/>
    <xf numFmtId="0" fontId="40" fillId="8" borderId="0" applyNumberFormat="0" applyBorder="0" applyAlignment="0" applyProtection="0"/>
    <xf numFmtId="0" fontId="1" fillId="4" borderId="7" applyNumberFormat="0" applyFont="0" applyAlignment="0" applyProtection="0"/>
    <xf numFmtId="0" fontId="41" fillId="2" borderId="8" applyNumberFormat="0" applyAlignment="0" applyProtection="0"/>
    <xf numFmtId="9" fontId="1" fillId="0" borderId="0" applyFont="0" applyFill="0" applyBorder="0" applyAlignment="0" applyProtection="0"/>
    <xf numFmtId="0" fontId="12" fillId="0" borderId="0" applyNumberFormat="0" applyBorder="0" applyAlignment="0"/>
    <xf numFmtId="0" fontId="13" fillId="0" borderId="0" applyNumberFormat="0" applyBorder="0" applyAlignment="0"/>
    <xf numFmtId="0" fontId="14" fillId="0" borderId="0" applyNumberFormat="0" applyBorder="0" applyAlignment="0"/>
    <xf numFmtId="0" fontId="15" fillId="0" borderId="0" applyNumberFormat="0" applyBorder="0" applyAlignment="0"/>
    <xf numFmtId="0" fontId="16" fillId="0" borderId="0" applyNumberFormat="0" applyBorder="0" applyAlignment="0"/>
    <xf numFmtId="0" fontId="17" fillId="0" borderId="0" applyNumberFormat="0" applyBorder="0" applyAlignment="0"/>
    <xf numFmtId="0" fontId="42" fillId="0" borderId="0" applyNumberFormat="0" applyFill="0" applyBorder="0" applyAlignment="0" applyProtection="0"/>
    <xf numFmtId="0" fontId="43" fillId="0" borderId="9" applyNumberFormat="0" applyFill="0" applyAlignment="0" applyProtection="0"/>
    <xf numFmtId="0" fontId="44" fillId="0" borderId="0" applyNumberFormat="0" applyFill="0" applyBorder="0" applyAlignment="0" applyProtection="0"/>
    <xf numFmtId="44" fontId="1"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28" fillId="2"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2" borderId="0" applyNumberFormat="0" applyBorder="0" applyAlignment="0" applyProtection="0"/>
    <xf numFmtId="0" fontId="28" fillId="5" borderId="0" applyNumberFormat="0" applyBorder="0" applyAlignment="0" applyProtection="0"/>
    <xf numFmtId="0" fontId="28" fillId="3"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6" borderId="0" applyNumberFormat="0" applyBorder="0" applyAlignment="0" applyProtection="0"/>
    <xf numFmtId="0" fontId="28" fillId="9" borderId="0" applyNumberFormat="0" applyBorder="0" applyAlignment="0" applyProtection="0"/>
    <xf numFmtId="0" fontId="28" fillId="3" borderId="0" applyNumberFormat="0" applyBorder="0" applyAlignment="0" applyProtection="0"/>
    <xf numFmtId="0" fontId="29" fillId="10" borderId="0" applyNumberFormat="0" applyBorder="0" applyAlignment="0" applyProtection="0"/>
    <xf numFmtId="0" fontId="29" fillId="7" borderId="0" applyNumberFormat="0" applyBorder="0" applyAlignment="0" applyProtection="0"/>
    <xf numFmtId="0" fontId="29" fillId="8" borderId="0" applyNumberFormat="0" applyBorder="0" applyAlignment="0" applyProtection="0"/>
    <xf numFmtId="0" fontId="29" fillId="6" borderId="0" applyNumberFormat="0" applyBorder="0" applyAlignment="0" applyProtection="0"/>
    <xf numFmtId="0" fontId="29" fillId="10" borderId="0" applyNumberFormat="0" applyBorder="0" applyAlignment="0" applyProtection="0"/>
    <xf numFmtId="0" fontId="29" fillId="3" borderId="0" applyNumberFormat="0" applyBorder="0" applyAlignment="0" applyProtection="0"/>
    <xf numFmtId="0" fontId="29" fillId="10"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30" fillId="14" borderId="0" applyNumberFormat="0" applyBorder="0" applyAlignment="0" applyProtection="0"/>
    <xf numFmtId="0" fontId="31" fillId="2" borderId="1" applyNumberFormat="0" applyAlignment="0" applyProtection="0"/>
    <xf numFmtId="0" fontId="32" fillId="15" borderId="2" applyNumberFormat="0" applyAlignment="0" applyProtection="0"/>
    <xf numFmtId="44" fontId="1" fillId="0" borderId="0" applyFont="0" applyFill="0" applyBorder="0" applyAlignment="0" applyProtection="0"/>
    <xf numFmtId="0" fontId="33" fillId="0" borderId="0" applyNumberFormat="0" applyFill="0" applyBorder="0" applyAlignment="0" applyProtection="0"/>
    <xf numFmtId="0" fontId="34" fillId="16" borderId="0" applyNumberFormat="0" applyBorder="0" applyAlignment="0" applyProtection="0"/>
    <xf numFmtId="0" fontId="35" fillId="0" borderId="3" applyNumberFormat="0" applyFill="0" applyAlignment="0" applyProtection="0"/>
    <xf numFmtId="0" fontId="36" fillId="0" borderId="4" applyNumberFormat="0" applyFill="0" applyAlignment="0" applyProtection="0"/>
    <xf numFmtId="0" fontId="37" fillId="0" borderId="5" applyNumberFormat="0" applyFill="0" applyAlignment="0" applyProtection="0"/>
    <xf numFmtId="0" fontId="37" fillId="0" borderId="0" applyNumberFormat="0" applyFill="0" applyBorder="0" applyAlignment="0" applyProtection="0"/>
    <xf numFmtId="0" fontId="38" fillId="3" borderId="1" applyNumberFormat="0" applyAlignment="0" applyProtection="0"/>
    <xf numFmtId="0" fontId="39" fillId="0" borderId="6" applyNumberFormat="0" applyFill="0" applyAlignment="0" applyProtection="0"/>
    <xf numFmtId="0" fontId="40" fillId="8" borderId="0" applyNumberFormat="0" applyBorder="0" applyAlignment="0" applyProtection="0"/>
    <xf numFmtId="0" fontId="1" fillId="4" borderId="7" applyNumberFormat="0" applyFont="0" applyAlignment="0" applyProtection="0"/>
    <xf numFmtId="0" fontId="41" fillId="2" borderId="8" applyNumberFormat="0" applyAlignment="0" applyProtection="0"/>
    <xf numFmtId="9" fontId="1" fillId="0" borderId="0" applyFont="0" applyFill="0" applyBorder="0" applyAlignment="0" applyProtection="0"/>
    <xf numFmtId="0" fontId="42" fillId="0" borderId="0" applyNumberFormat="0" applyFill="0" applyBorder="0" applyAlignment="0" applyProtection="0"/>
    <xf numFmtId="0" fontId="43" fillId="0" borderId="9" applyNumberFormat="0" applyFill="0" applyAlignment="0" applyProtection="0"/>
    <xf numFmtId="0" fontId="44" fillId="0" borderId="0" applyNumberFormat="0" applyFill="0" applyBorder="0" applyAlignment="0" applyProtection="0"/>
    <xf numFmtId="0" fontId="101" fillId="0" borderId="0"/>
    <xf numFmtId="43" fontId="101" fillId="0" borderId="0" applyFont="0" applyFill="0" applyBorder="0" applyAlignment="0" applyProtection="0"/>
    <xf numFmtId="0" fontId="1" fillId="0" borderId="0"/>
  </cellStyleXfs>
  <cellXfs count="1124">
    <xf numFmtId="0" fontId="0" fillId="0" borderId="0" xfId="0"/>
    <xf numFmtId="0" fontId="2" fillId="0" borderId="0" xfId="0" applyFont="1"/>
    <xf numFmtId="0" fontId="18" fillId="0" borderId="0" xfId="0" applyFont="1"/>
    <xf numFmtId="0" fontId="2" fillId="0" borderId="0" xfId="0" applyFont="1" applyProtection="1"/>
    <xf numFmtId="0" fontId="0" fillId="0" borderId="0" xfId="0" applyProtection="1"/>
    <xf numFmtId="0" fontId="1" fillId="0" borderId="0" xfId="0" applyFont="1" applyFill="1" applyProtection="1"/>
    <xf numFmtId="0" fontId="0" fillId="0" borderId="0" xfId="0" applyFill="1" applyProtection="1"/>
    <xf numFmtId="0" fontId="10" fillId="0" borderId="0" xfId="0" applyFont="1" applyProtection="1"/>
    <xf numFmtId="0" fontId="4" fillId="0" borderId="0" xfId="0" applyFont="1" applyProtection="1"/>
    <xf numFmtId="0" fontId="2" fillId="0" borderId="10" xfId="0" applyFont="1" applyFill="1" applyBorder="1" applyProtection="1"/>
    <xf numFmtId="0" fontId="3" fillId="0" borderId="11" xfId="0" applyFont="1" applyFill="1" applyBorder="1" applyProtection="1"/>
    <xf numFmtId="0" fontId="4" fillId="0" borderId="11" xfId="0" applyFont="1" applyFill="1" applyBorder="1" applyProtection="1"/>
    <xf numFmtId="0" fontId="2" fillId="0" borderId="11" xfId="0" applyFont="1" applyFill="1" applyBorder="1" applyProtection="1"/>
    <xf numFmtId="0" fontId="3" fillId="0" borderId="0" xfId="0" applyFont="1" applyAlignment="1" applyProtection="1">
      <alignment horizontal="left"/>
    </xf>
    <xf numFmtId="38" fontId="2" fillId="0" borderId="0" xfId="0" applyNumberFormat="1" applyFont="1" applyAlignment="1" applyProtection="1">
      <alignment horizontal="left"/>
    </xf>
    <xf numFmtId="0" fontId="2" fillId="0" borderId="0" xfId="0" applyFont="1" applyProtection="1">
      <protection locked="0"/>
    </xf>
    <xf numFmtId="0" fontId="0" fillId="0" borderId="0" xfId="0" applyProtection="1">
      <protection locked="0"/>
    </xf>
    <xf numFmtId="0" fontId="0" fillId="0" borderId="0" xfId="0" applyFill="1" applyProtection="1">
      <protection locked="0"/>
    </xf>
    <xf numFmtId="38" fontId="11" fillId="0" borderId="0" xfId="0" applyNumberFormat="1" applyFont="1" applyProtection="1">
      <protection locked="0"/>
    </xf>
    <xf numFmtId="38" fontId="11" fillId="0" borderId="0" xfId="0" applyNumberFormat="1" applyFont="1" applyFill="1" applyProtection="1">
      <protection locked="0"/>
    </xf>
    <xf numFmtId="38" fontId="11" fillId="0" borderId="0" xfId="0" applyNumberFormat="1" applyFont="1" applyBorder="1" applyProtection="1">
      <protection locked="0"/>
    </xf>
    <xf numFmtId="0" fontId="11" fillId="0" borderId="0" xfId="0" applyFont="1" applyProtection="1">
      <protection locked="0"/>
    </xf>
    <xf numFmtId="38" fontId="4" fillId="0" borderId="0" xfId="0" applyNumberFormat="1" applyFont="1" applyBorder="1" applyProtection="1">
      <protection locked="0"/>
    </xf>
    <xf numFmtId="38" fontId="4" fillId="0" borderId="12" xfId="0" applyNumberFormat="1" applyFont="1" applyBorder="1" applyProtection="1">
      <protection locked="0"/>
    </xf>
    <xf numFmtId="38" fontId="4" fillId="0" borderId="13" xfId="0" applyNumberFormat="1" applyFont="1" applyBorder="1" applyProtection="1">
      <protection locked="0"/>
    </xf>
    <xf numFmtId="38" fontId="4" fillId="0" borderId="14" xfId="0" applyNumberFormat="1" applyFont="1" applyBorder="1" applyProtection="1">
      <protection locked="0"/>
    </xf>
    <xf numFmtId="38" fontId="0" fillId="0" borderId="0" xfId="0" applyNumberFormat="1" applyProtection="1">
      <protection locked="0"/>
    </xf>
    <xf numFmtId="38" fontId="0" fillId="0" borderId="0" xfId="0" applyNumberFormat="1" applyFill="1" applyProtection="1">
      <protection locked="0"/>
    </xf>
    <xf numFmtId="38" fontId="0" fillId="0" borderId="0" xfId="0" applyNumberFormat="1" applyFill="1" applyBorder="1" applyProtection="1">
      <protection locked="0"/>
    </xf>
    <xf numFmtId="38" fontId="11" fillId="0" borderId="0" xfId="0" applyNumberFormat="1" applyFont="1" applyFill="1" applyBorder="1" applyProtection="1">
      <protection locked="0"/>
    </xf>
    <xf numFmtId="0" fontId="1" fillId="0" borderId="0" xfId="0" applyFont="1" applyProtection="1">
      <protection locked="0"/>
    </xf>
    <xf numFmtId="0" fontId="7" fillId="0" borderId="0" xfId="0" applyFont="1" applyProtection="1">
      <protection locked="0"/>
    </xf>
    <xf numFmtId="0" fontId="3" fillId="0" borderId="0" xfId="0" applyFont="1" applyProtection="1">
      <protection locked="0"/>
    </xf>
    <xf numFmtId="0" fontId="0" fillId="0" borderId="0" xfId="0" applyBorder="1" applyProtection="1">
      <protection locked="0"/>
    </xf>
    <xf numFmtId="38" fontId="20" fillId="0" borderId="15" xfId="0" applyNumberFormat="1" applyFont="1" applyBorder="1" applyAlignment="1" applyProtection="1">
      <alignment horizontal="right" wrapText="1"/>
      <protection locked="0"/>
    </xf>
    <xf numFmtId="38" fontId="20" fillId="0" borderId="15" xfId="0" applyNumberFormat="1" applyFont="1" applyFill="1" applyBorder="1" applyAlignment="1" applyProtection="1">
      <alignment horizontal="right" wrapText="1"/>
      <protection locked="0"/>
    </xf>
    <xf numFmtId="3" fontId="1" fillId="0" borderId="0" xfId="0" applyNumberFormat="1" applyFont="1" applyFill="1" applyProtection="1">
      <protection locked="0"/>
    </xf>
    <xf numFmtId="3" fontId="2" fillId="0" borderId="0" xfId="0" applyNumberFormat="1" applyFont="1" applyProtection="1">
      <protection locked="0"/>
    </xf>
    <xf numFmtId="3" fontId="0" fillId="0" borderId="0" xfId="0" applyNumberFormat="1" applyProtection="1">
      <protection locked="0"/>
    </xf>
    <xf numFmtId="3" fontId="0" fillId="0" borderId="0" xfId="0" applyNumberFormat="1" applyFill="1" applyProtection="1">
      <protection locked="0"/>
    </xf>
    <xf numFmtId="3" fontId="10" fillId="0" borderId="0" xfId="0" applyNumberFormat="1" applyFont="1" applyProtection="1">
      <protection locked="0"/>
    </xf>
    <xf numFmtId="3" fontId="4" fillId="0" borderId="0" xfId="0" applyNumberFormat="1" applyFont="1" applyProtection="1">
      <protection locked="0"/>
    </xf>
    <xf numFmtId="3" fontId="2" fillId="0" borderId="16" xfId="0" applyNumberFormat="1" applyFont="1" applyFill="1" applyBorder="1" applyProtection="1">
      <protection locked="0"/>
    </xf>
    <xf numFmtId="3" fontId="3" fillId="0" borderId="0" xfId="0" applyNumberFormat="1" applyFont="1" applyFill="1" applyBorder="1" applyProtection="1">
      <protection locked="0"/>
    </xf>
    <xf numFmtId="3" fontId="4" fillId="0" borderId="0" xfId="0" applyNumberFormat="1" applyFont="1" applyFill="1" applyBorder="1" applyProtection="1">
      <protection locked="0"/>
    </xf>
    <xf numFmtId="3" fontId="2" fillId="0" borderId="0" xfId="0" applyNumberFormat="1" applyFont="1" applyFill="1" applyBorder="1" applyProtection="1">
      <protection locked="0"/>
    </xf>
    <xf numFmtId="38" fontId="2" fillId="0" borderId="17" xfId="0" applyNumberFormat="1" applyFont="1" applyFill="1" applyBorder="1" applyAlignment="1" applyProtection="1">
      <alignment horizontal="center"/>
    </xf>
    <xf numFmtId="0" fontId="2" fillId="0" borderId="0" xfId="0" applyFont="1" applyAlignment="1" applyProtection="1">
      <alignment horizontal="center"/>
      <protection locked="0"/>
    </xf>
    <xf numFmtId="0" fontId="2" fillId="0" borderId="0" xfId="0" applyFont="1" applyAlignment="1" applyProtection="1">
      <alignment horizontal="left"/>
    </xf>
    <xf numFmtId="0" fontId="1" fillId="0" borderId="0" xfId="0" applyFont="1" applyProtection="1"/>
    <xf numFmtId="0" fontId="11" fillId="0" borderId="0" xfId="0" applyFont="1" applyProtection="1"/>
    <xf numFmtId="0" fontId="3" fillId="0" borderId="0" xfId="0" applyFont="1" applyProtection="1"/>
    <xf numFmtId="0" fontId="0" fillId="0" borderId="0" xfId="0" applyBorder="1" applyAlignment="1" applyProtection="1">
      <protection locked="0"/>
    </xf>
    <xf numFmtId="0" fontId="0" fillId="0" borderId="0" xfId="0" applyAlignment="1" applyProtection="1">
      <protection locked="0"/>
    </xf>
    <xf numFmtId="0" fontId="21" fillId="0" borderId="0" xfId="0" applyFont="1" applyFill="1" applyBorder="1" applyAlignment="1" applyProtection="1">
      <alignment horizontal="center" wrapText="1"/>
      <protection locked="0"/>
    </xf>
    <xf numFmtId="0" fontId="0" fillId="0" borderId="0" xfId="0" applyBorder="1" applyAlignment="1" applyProtection="1">
      <alignment horizontal="center"/>
      <protection locked="0"/>
    </xf>
    <xf numFmtId="0" fontId="46" fillId="0" borderId="0" xfId="0" applyFont="1" applyBorder="1" applyAlignment="1" applyProtection="1">
      <alignment horizontal="center"/>
      <protection locked="0"/>
    </xf>
    <xf numFmtId="0" fontId="2" fillId="0" borderId="0" xfId="0" applyFont="1" applyFill="1" applyProtection="1">
      <protection locked="0"/>
    </xf>
    <xf numFmtId="38" fontId="8" fillId="0" borderId="0" xfId="0" applyNumberFormat="1" applyFont="1" applyAlignment="1" applyProtection="1">
      <protection locked="0"/>
    </xf>
    <xf numFmtId="0" fontId="8" fillId="0" borderId="0" xfId="0" applyFont="1" applyProtection="1">
      <protection locked="0"/>
    </xf>
    <xf numFmtId="0" fontId="11" fillId="0" borderId="0" xfId="0" applyFont="1" applyFill="1" applyProtection="1">
      <protection locked="0"/>
    </xf>
    <xf numFmtId="164" fontId="1" fillId="0" borderId="17" xfId="28" applyNumberFormat="1" applyFont="1" applyFill="1" applyBorder="1" applyProtection="1">
      <protection locked="0"/>
    </xf>
    <xf numFmtId="164" fontId="1" fillId="0" borderId="18" xfId="28" applyNumberFormat="1" applyFont="1" applyFill="1" applyBorder="1" applyProtection="1">
      <protection locked="0"/>
    </xf>
    <xf numFmtId="3" fontId="1" fillId="0" borderId="17" xfId="0" applyNumberFormat="1" applyFont="1" applyFill="1" applyBorder="1" applyProtection="1">
      <protection locked="0"/>
    </xf>
    <xf numFmtId="3" fontId="1" fillId="0" borderId="18" xfId="0" applyNumberFormat="1" applyFont="1" applyFill="1" applyBorder="1" applyProtection="1">
      <protection locked="0"/>
    </xf>
    <xf numFmtId="0" fontId="45" fillId="0" borderId="0" xfId="0" applyFont="1" applyBorder="1" applyAlignment="1" applyProtection="1">
      <alignment horizontal="center" wrapText="1"/>
    </xf>
    <xf numFmtId="3" fontId="0" fillId="0" borderId="0" xfId="0" applyNumberFormat="1" applyFill="1" applyBorder="1" applyProtection="1">
      <protection locked="0"/>
    </xf>
    <xf numFmtId="38" fontId="11" fillId="17" borderId="0" xfId="0" applyNumberFormat="1" applyFont="1" applyFill="1" applyProtection="1">
      <protection locked="0"/>
    </xf>
    <xf numFmtId="38" fontId="11" fillId="17" borderId="17" xfId="0" applyNumberFormat="1" applyFont="1" applyFill="1" applyBorder="1" applyProtection="1">
      <protection locked="0"/>
    </xf>
    <xf numFmtId="38" fontId="2" fillId="0" borderId="0" xfId="0" applyNumberFormat="1" applyFont="1" applyProtection="1">
      <protection locked="0"/>
    </xf>
    <xf numFmtId="0" fontId="0" fillId="0" borderId="0" xfId="0" applyFont="1" applyProtection="1">
      <protection locked="0"/>
    </xf>
    <xf numFmtId="0" fontId="46" fillId="0" borderId="0" xfId="0" applyFont="1"/>
    <xf numFmtId="0" fontId="46" fillId="0" borderId="0" xfId="0" applyFont="1" applyAlignment="1"/>
    <xf numFmtId="0" fontId="0" fillId="0" borderId="0" xfId="0" applyAlignment="1">
      <alignment horizontal="right"/>
    </xf>
    <xf numFmtId="38" fontId="11" fillId="0" borderId="0" xfId="0" applyNumberFormat="1" applyFont="1" applyProtection="1"/>
    <xf numFmtId="38" fontId="4" fillId="0" borderId="16" xfId="0" applyNumberFormat="1" applyFont="1" applyBorder="1" applyProtection="1">
      <protection locked="0"/>
    </xf>
    <xf numFmtId="38" fontId="4" fillId="0" borderId="22" xfId="0" applyNumberFormat="1" applyFont="1" applyFill="1" applyBorder="1" applyProtection="1">
      <protection locked="0"/>
    </xf>
    <xf numFmtId="38" fontId="4" fillId="0" borderId="12" xfId="0" applyNumberFormat="1" applyFont="1" applyFill="1" applyBorder="1" applyProtection="1">
      <protection locked="0"/>
    </xf>
    <xf numFmtId="38" fontId="2" fillId="0" borderId="0" xfId="0" applyNumberFormat="1" applyFont="1" applyBorder="1" applyAlignment="1" applyProtection="1">
      <alignment horizontal="center"/>
      <protection locked="0"/>
    </xf>
    <xf numFmtId="38" fontId="2" fillId="0" borderId="0" xfId="0" applyNumberFormat="1" applyFont="1" applyAlignment="1" applyProtection="1">
      <alignment horizontal="center"/>
    </xf>
    <xf numFmtId="38" fontId="2" fillId="0" borderId="0" xfId="0" applyNumberFormat="1" applyFont="1" applyFill="1" applyAlignment="1" applyProtection="1">
      <alignment horizontal="center"/>
    </xf>
    <xf numFmtId="0" fontId="2" fillId="0" borderId="0" xfId="0" applyFont="1" applyAlignment="1" applyProtection="1">
      <alignment horizontal="center"/>
    </xf>
    <xf numFmtId="38" fontId="2" fillId="0" borderId="17" xfId="0" applyNumberFormat="1" applyFont="1" applyBorder="1" applyAlignment="1" applyProtection="1">
      <alignment horizontal="center"/>
    </xf>
    <xf numFmtId="38" fontId="2" fillId="0" borderId="13" xfId="0" applyNumberFormat="1" applyFont="1" applyBorder="1" applyProtection="1"/>
    <xf numFmtId="38" fontId="2" fillId="0" borderId="0" xfId="0" applyNumberFormat="1" applyFont="1" applyFill="1" applyProtection="1">
      <protection locked="0"/>
    </xf>
    <xf numFmtId="165" fontId="0" fillId="0" borderId="0" xfId="0" applyNumberFormat="1" applyBorder="1" applyProtection="1">
      <protection locked="0"/>
    </xf>
    <xf numFmtId="38" fontId="0" fillId="0" borderId="0" xfId="0" applyNumberFormat="1" applyBorder="1" applyProtection="1">
      <protection locked="0"/>
    </xf>
    <xf numFmtId="165" fontId="0" fillId="0" borderId="0" xfId="0" applyNumberFormat="1" applyProtection="1">
      <protection locked="0"/>
    </xf>
    <xf numFmtId="38" fontId="0" fillId="0" borderId="0" xfId="0" applyNumberFormat="1" applyProtection="1"/>
    <xf numFmtId="38" fontId="0" fillId="0" borderId="18" xfId="0" applyNumberFormat="1" applyBorder="1" applyProtection="1"/>
    <xf numFmtId="0" fontId="1" fillId="0" borderId="0" xfId="0" applyFont="1" applyFill="1" applyProtection="1">
      <protection locked="0"/>
    </xf>
    <xf numFmtId="38" fontId="2" fillId="0" borderId="0" xfId="0" applyNumberFormat="1" applyFont="1" applyAlignment="1" applyProtection="1">
      <alignment horizontal="center"/>
      <protection locked="0"/>
    </xf>
    <xf numFmtId="0" fontId="10" fillId="0" borderId="0" xfId="0" applyFont="1" applyAlignment="1" applyProtection="1">
      <alignment horizontal="center"/>
      <protection locked="0"/>
    </xf>
    <xf numFmtId="0" fontId="2" fillId="0" borderId="0" xfId="0" applyFont="1" applyAlignment="1" applyProtection="1">
      <alignment wrapText="1"/>
    </xf>
    <xf numFmtId="0" fontId="2" fillId="0" borderId="0" xfId="0" applyFont="1" applyFill="1" applyProtection="1"/>
    <xf numFmtId="38" fontId="11" fillId="0" borderId="0" xfId="0" applyNumberFormat="1" applyFont="1" applyFill="1" applyBorder="1" applyProtection="1"/>
    <xf numFmtId="38" fontId="11" fillId="0" borderId="17" xfId="0" applyNumberFormat="1" applyFont="1" applyFill="1" applyBorder="1" applyProtection="1"/>
    <xf numFmtId="38" fontId="11" fillId="0" borderId="18" xfId="0" applyNumberFormat="1" applyFont="1" applyFill="1" applyBorder="1" applyProtection="1"/>
    <xf numFmtId="38" fontId="11" fillId="0" borderId="0" xfId="0" applyNumberFormat="1" applyFont="1" applyFill="1" applyProtection="1"/>
    <xf numFmtId="38" fontId="0" fillId="0" borderId="0" xfId="0" applyNumberFormat="1" applyFill="1" applyProtection="1"/>
    <xf numFmtId="0" fontId="2" fillId="0" borderId="17" xfId="0" applyFont="1" applyBorder="1" applyAlignment="1" applyProtection="1">
      <alignment horizontal="center"/>
    </xf>
    <xf numFmtId="0" fontId="3" fillId="0" borderId="0" xfId="0" applyFont="1" applyAlignment="1" applyProtection="1">
      <alignment horizontal="left"/>
      <protection locked="0"/>
    </xf>
    <xf numFmtId="0" fontId="46" fillId="0" borderId="0" xfId="0" applyFont="1" applyProtection="1"/>
    <xf numFmtId="0" fontId="20" fillId="0" borderId="0" xfId="0" applyFont="1" applyAlignment="1" applyProtection="1">
      <alignment wrapText="1"/>
      <protection locked="0"/>
    </xf>
    <xf numFmtId="0" fontId="20" fillId="0" borderId="0" xfId="0" applyFont="1" applyAlignment="1" applyProtection="1">
      <alignment horizontal="center" wrapText="1"/>
      <protection locked="0"/>
    </xf>
    <xf numFmtId="0" fontId="20" fillId="0" borderId="20" xfId="0" applyFont="1" applyBorder="1" applyAlignment="1" applyProtection="1">
      <alignment wrapText="1"/>
      <protection locked="0"/>
    </xf>
    <xf numFmtId="0" fontId="21" fillId="0" borderId="20" xfId="0" applyFont="1" applyBorder="1" applyAlignment="1" applyProtection="1">
      <alignment horizontal="center" wrapText="1"/>
      <protection locked="0"/>
    </xf>
    <xf numFmtId="0" fontId="20" fillId="0" borderId="23" xfId="0" applyFont="1" applyBorder="1" applyAlignment="1" applyProtection="1">
      <alignment wrapText="1"/>
      <protection locked="0"/>
    </xf>
    <xf numFmtId="0" fontId="21" fillId="0" borderId="23" xfId="0" applyFont="1" applyBorder="1" applyAlignment="1" applyProtection="1">
      <alignment horizontal="center" wrapText="1"/>
      <protection locked="0"/>
    </xf>
    <xf numFmtId="0" fontId="20" fillId="0" borderId="15" xfId="0" applyFont="1" applyBorder="1" applyAlignment="1" applyProtection="1">
      <alignment horizontal="right" wrapText="1"/>
      <protection locked="0"/>
    </xf>
    <xf numFmtId="0" fontId="45" fillId="0" borderId="0" xfId="0" applyFont="1" applyAlignment="1" applyProtection="1">
      <alignment wrapText="1"/>
      <protection locked="0"/>
    </xf>
    <xf numFmtId="0" fontId="45" fillId="0" borderId="0" xfId="0" applyFont="1" applyAlignment="1" applyProtection="1">
      <alignment horizontal="center" wrapText="1"/>
      <protection locked="0"/>
    </xf>
    <xf numFmtId="0" fontId="45" fillId="0" borderId="17" xfId="0" applyFont="1" applyBorder="1" applyAlignment="1" applyProtection="1">
      <alignment horizontal="center" wrapText="1"/>
      <protection locked="0"/>
    </xf>
    <xf numFmtId="0" fontId="0" fillId="0" borderId="24" xfId="0" applyBorder="1" applyProtection="1">
      <protection locked="0"/>
    </xf>
    <xf numFmtId="0" fontId="20" fillId="0" borderId="0" xfId="0" applyFont="1" applyBorder="1" applyAlignment="1" applyProtection="1">
      <alignment wrapText="1"/>
      <protection locked="0"/>
    </xf>
    <xf numFmtId="0" fontId="23" fillId="0" borderId="0" xfId="0" applyFont="1" applyAlignment="1" applyProtection="1">
      <alignment horizontal="left" vertical="center" wrapText="1"/>
      <protection locked="0"/>
    </xf>
    <xf numFmtId="0" fontId="23" fillId="0" borderId="0" xfId="0" applyFont="1" applyAlignment="1" applyProtection="1">
      <alignment horizontal="justify" vertical="center" wrapText="1"/>
      <protection locked="0"/>
    </xf>
    <xf numFmtId="0" fontId="0" fillId="0" borderId="0" xfId="0" applyAlignment="1" applyProtection="1">
      <alignment vertical="top" wrapText="1"/>
      <protection locked="0"/>
    </xf>
    <xf numFmtId="0" fontId="20" fillId="0" borderId="25" xfId="0" applyFont="1" applyBorder="1" applyAlignment="1" applyProtection="1">
      <alignment wrapText="1"/>
    </xf>
    <xf numFmtId="0" fontId="21" fillId="0" borderId="25" xfId="0" applyFont="1" applyBorder="1" applyAlignment="1" applyProtection="1">
      <alignment horizontal="center" wrapText="1"/>
    </xf>
    <xf numFmtId="0" fontId="20" fillId="0" borderId="15" xfId="0" applyFont="1" applyBorder="1" applyAlignment="1" applyProtection="1">
      <alignment wrapText="1"/>
    </xf>
    <xf numFmtId="0" fontId="21" fillId="0" borderId="20" xfId="0" applyFont="1" applyBorder="1" applyAlignment="1" applyProtection="1">
      <alignment horizontal="center" wrapText="1"/>
    </xf>
    <xf numFmtId="0" fontId="21" fillId="0" borderId="26" xfId="0" applyFont="1" applyBorder="1" applyAlignment="1" applyProtection="1">
      <alignment horizontal="center" wrapText="1"/>
    </xf>
    <xf numFmtId="0" fontId="21" fillId="0" borderId="23" xfId="0" applyFont="1" applyBorder="1" applyAlignment="1" applyProtection="1">
      <alignment horizontal="center" wrapText="1"/>
    </xf>
    <xf numFmtId="0" fontId="11" fillId="0" borderId="24" xfId="0" applyFont="1" applyBorder="1" applyProtection="1"/>
    <xf numFmtId="0" fontId="11" fillId="0" borderId="18" xfId="0" applyFont="1" applyBorder="1" applyProtection="1"/>
    <xf numFmtId="0" fontId="11" fillId="0" borderId="27" xfId="0" applyFont="1" applyBorder="1" applyProtection="1"/>
    <xf numFmtId="0" fontId="22" fillId="0" borderId="0" xfId="0" applyFont="1" applyProtection="1"/>
    <xf numFmtId="0" fontId="21" fillId="0" borderId="29" xfId="0" applyFont="1" applyBorder="1" applyAlignment="1" applyProtection="1">
      <alignment horizontal="center" wrapText="1"/>
      <protection locked="0"/>
    </xf>
    <xf numFmtId="0" fontId="21" fillId="0" borderId="18" xfId="0" applyFont="1" applyBorder="1" applyAlignment="1" applyProtection="1">
      <alignment horizontal="center" wrapText="1"/>
      <protection locked="0"/>
    </xf>
    <xf numFmtId="0" fontId="21" fillId="0" borderId="27" xfId="0" applyFont="1" applyBorder="1" applyAlignment="1" applyProtection="1">
      <alignment horizontal="center" wrapText="1"/>
      <protection locked="0"/>
    </xf>
    <xf numFmtId="0" fontId="45" fillId="0" borderId="0" xfId="0" applyFont="1" applyBorder="1" applyAlignment="1" applyProtection="1">
      <alignment horizontal="left"/>
      <protection locked="0"/>
    </xf>
    <xf numFmtId="164" fontId="20" fillId="0" borderId="0" xfId="28" applyNumberFormat="1" applyFont="1" applyBorder="1" applyAlignment="1" applyProtection="1">
      <alignment horizontal="right" wrapText="1"/>
      <protection locked="0"/>
    </xf>
    <xf numFmtId="164" fontId="20" fillId="0" borderId="0" xfId="28" applyNumberFormat="1" applyFont="1" applyFill="1" applyBorder="1" applyAlignment="1" applyProtection="1">
      <alignment horizontal="right" wrapText="1"/>
      <protection locked="0"/>
    </xf>
    <xf numFmtId="0" fontId="21" fillId="0" borderId="29" xfId="0" applyFont="1" applyBorder="1" applyAlignment="1" applyProtection="1">
      <alignment horizontal="center" wrapText="1"/>
    </xf>
    <xf numFmtId="0" fontId="20" fillId="0" borderId="30" xfId="0" applyFont="1" applyBorder="1" applyAlignment="1" applyProtection="1">
      <alignment wrapText="1"/>
    </xf>
    <xf numFmtId="0" fontId="20" fillId="0" borderId="19" xfId="0" applyFont="1" applyBorder="1" applyAlignment="1" applyProtection="1">
      <alignment wrapText="1"/>
    </xf>
    <xf numFmtId="0" fontId="20" fillId="0" borderId="28" xfId="0" applyFont="1" applyBorder="1" applyAlignment="1" applyProtection="1">
      <alignment wrapText="1"/>
    </xf>
    <xf numFmtId="0" fontId="20" fillId="0" borderId="28" xfId="0" applyFont="1" applyFill="1" applyBorder="1" applyAlignment="1" applyProtection="1">
      <alignment wrapText="1"/>
    </xf>
    <xf numFmtId="0" fontId="20" fillId="0" borderId="15" xfId="0" applyFont="1" applyFill="1" applyBorder="1" applyAlignment="1" applyProtection="1">
      <alignment wrapText="1"/>
    </xf>
    <xf numFmtId="0" fontId="21" fillId="0" borderId="15" xfId="0" applyFont="1" applyBorder="1" applyAlignment="1" applyProtection="1">
      <alignment wrapText="1"/>
    </xf>
    <xf numFmtId="164" fontId="20" fillId="18" borderId="26" xfId="28" applyNumberFormat="1" applyFont="1" applyFill="1" applyBorder="1" applyAlignment="1" applyProtection="1">
      <alignment horizontal="right" wrapText="1"/>
    </xf>
    <xf numFmtId="164" fontId="20" fillId="18" borderId="19" xfId="28" applyNumberFormat="1" applyFont="1" applyFill="1" applyBorder="1" applyAlignment="1" applyProtection="1">
      <alignment horizontal="right" wrapText="1"/>
    </xf>
    <xf numFmtId="164" fontId="20" fillId="18" borderId="20" xfId="28" applyNumberFormat="1" applyFont="1" applyFill="1" applyBorder="1" applyAlignment="1" applyProtection="1">
      <alignment horizontal="right" wrapText="1"/>
    </xf>
    <xf numFmtId="164" fontId="21" fillId="18" borderId="15" xfId="28" applyNumberFormat="1" applyFont="1" applyFill="1" applyBorder="1" applyAlignment="1" applyProtection="1">
      <alignment horizontal="right" wrapText="1"/>
    </xf>
    <xf numFmtId="164" fontId="20" fillId="0" borderId="19" xfId="28" applyNumberFormat="1" applyFont="1" applyBorder="1" applyAlignment="1" applyProtection="1">
      <alignment horizontal="right" wrapText="1"/>
    </xf>
    <xf numFmtId="0" fontId="7" fillId="0" borderId="0" xfId="0" applyFont="1" applyFill="1" applyBorder="1" applyAlignment="1" applyProtection="1">
      <alignment wrapText="1"/>
    </xf>
    <xf numFmtId="0" fontId="47" fillId="0" borderId="0" xfId="0" applyFont="1" applyProtection="1"/>
    <xf numFmtId="3" fontId="2" fillId="0" borderId="0" xfId="0" applyNumberFormat="1" applyFont="1" applyAlignment="1" applyProtection="1">
      <alignment horizontal="center"/>
      <protection locked="0"/>
    </xf>
    <xf numFmtId="0" fontId="4" fillId="0" borderId="11" xfId="0" applyFont="1" applyFill="1" applyBorder="1" applyProtection="1">
      <protection locked="0"/>
    </xf>
    <xf numFmtId="38" fontId="0" fillId="0" borderId="17" xfId="0" applyNumberFormat="1" applyBorder="1" applyProtection="1">
      <protection locked="0"/>
    </xf>
    <xf numFmtId="0" fontId="5" fillId="0" borderId="0" xfId="0" applyFont="1" applyProtection="1">
      <protection locked="0"/>
    </xf>
    <xf numFmtId="3" fontId="5" fillId="0" borderId="0" xfId="0" applyNumberFormat="1" applyFont="1" applyProtection="1">
      <protection locked="0"/>
    </xf>
    <xf numFmtId="38" fontId="2" fillId="0" borderId="17" xfId="0" quotePrefix="1" applyNumberFormat="1" applyFont="1" applyBorder="1" applyAlignment="1" applyProtection="1">
      <alignment horizontal="center"/>
    </xf>
    <xf numFmtId="38" fontId="11" fillId="0" borderId="18" xfId="0" applyNumberFormat="1" applyFont="1" applyBorder="1" applyProtection="1"/>
    <xf numFmtId="38" fontId="11" fillId="0" borderId="31" xfId="0" applyNumberFormat="1" applyFont="1" applyBorder="1" applyProtection="1"/>
    <xf numFmtId="38" fontId="11" fillId="0" borderId="17" xfId="0" applyNumberFormat="1" applyFont="1" applyBorder="1" applyProtection="1"/>
    <xf numFmtId="38" fontId="11" fillId="0" borderId="13" xfId="0" applyNumberFormat="1" applyFont="1" applyBorder="1" applyProtection="1"/>
    <xf numFmtId="38" fontId="4" fillId="0" borderId="0" xfId="0" applyNumberFormat="1" applyFont="1" applyBorder="1" applyProtection="1"/>
    <xf numFmtId="38" fontId="4" fillId="0" borderId="12" xfId="0" applyNumberFormat="1" applyFont="1" applyBorder="1" applyProtection="1"/>
    <xf numFmtId="38" fontId="4" fillId="0" borderId="16" xfId="0" applyNumberFormat="1" applyFont="1" applyBorder="1" applyProtection="1"/>
    <xf numFmtId="38" fontId="4" fillId="0" borderId="22" xfId="0" applyNumberFormat="1" applyFont="1" applyBorder="1" applyProtection="1"/>
    <xf numFmtId="38" fontId="4" fillId="0" borderId="31" xfId="0" applyNumberFormat="1" applyFont="1" applyBorder="1" applyProtection="1"/>
    <xf numFmtId="38" fontId="4" fillId="0" borderId="32" xfId="0" applyNumberFormat="1" applyFont="1" applyBorder="1" applyProtection="1"/>
    <xf numFmtId="0" fontId="49" fillId="0" borderId="0" xfId="0" applyFont="1" applyProtection="1">
      <protection locked="0"/>
    </xf>
    <xf numFmtId="0" fontId="11" fillId="17" borderId="0" xfId="0" applyFont="1" applyFill="1" applyProtection="1">
      <protection locked="0"/>
    </xf>
    <xf numFmtId="38" fontId="0" fillId="0" borderId="16" xfId="0" applyNumberFormat="1" applyFill="1" applyBorder="1" applyProtection="1">
      <protection locked="0"/>
    </xf>
    <xf numFmtId="38" fontId="0" fillId="0" borderId="22" xfId="0" applyNumberFormat="1" applyFill="1" applyBorder="1" applyProtection="1">
      <protection locked="0"/>
    </xf>
    <xf numFmtId="40" fontId="0" fillId="0" borderId="0" xfId="0" applyNumberFormat="1" applyBorder="1" applyProtection="1">
      <protection locked="0"/>
    </xf>
    <xf numFmtId="40" fontId="0" fillId="0" borderId="0" xfId="0" applyNumberFormat="1" applyFill="1" applyBorder="1" applyProtection="1">
      <protection locked="0"/>
    </xf>
    <xf numFmtId="0" fontId="11" fillId="0" borderId="0" xfId="0" applyFont="1" applyFill="1" applyProtection="1"/>
    <xf numFmtId="0" fontId="0" fillId="0" borderId="0" xfId="0" applyFill="1" applyBorder="1" applyProtection="1"/>
    <xf numFmtId="0" fontId="11" fillId="0" borderId="0" xfId="0" applyFont="1" applyFill="1" applyBorder="1" applyProtection="1"/>
    <xf numFmtId="0" fontId="3" fillId="0" borderId="10" xfId="0" applyFont="1" applyBorder="1" applyProtection="1"/>
    <xf numFmtId="0" fontId="0" fillId="0" borderId="11" xfId="0" applyBorder="1" applyProtection="1"/>
    <xf numFmtId="0" fontId="0" fillId="0" borderId="33" xfId="0" applyBorder="1" applyProtection="1"/>
    <xf numFmtId="38" fontId="0" fillId="0" borderId="17" xfId="0" applyNumberFormat="1" applyBorder="1" applyProtection="1"/>
    <xf numFmtId="165" fontId="0" fillId="0" borderId="0" xfId="0" applyNumberFormat="1" applyProtection="1"/>
    <xf numFmtId="165" fontId="0" fillId="0" borderId="0" xfId="0" applyNumberFormat="1" applyFill="1" applyProtection="1"/>
    <xf numFmtId="165" fontId="0" fillId="0" borderId="18" xfId="0" applyNumberFormat="1" applyBorder="1" applyProtection="1"/>
    <xf numFmtId="165" fontId="0" fillId="0" borderId="17" xfId="0" applyNumberFormat="1" applyBorder="1" applyProtection="1"/>
    <xf numFmtId="165" fontId="2" fillId="0" borderId="13" xfId="0" applyNumberFormat="1" applyFont="1" applyBorder="1" applyProtection="1"/>
    <xf numFmtId="10" fontId="0" fillId="0" borderId="0" xfId="0" applyNumberFormat="1" applyBorder="1" applyProtection="1"/>
    <xf numFmtId="10" fontId="0" fillId="0" borderId="17" xfId="0" applyNumberFormat="1" applyBorder="1" applyProtection="1"/>
    <xf numFmtId="0" fontId="50" fillId="0" borderId="0" xfId="0" applyFont="1" applyProtection="1">
      <protection locked="0"/>
    </xf>
    <xf numFmtId="0" fontId="51" fillId="0" borderId="0" xfId="0" applyFont="1"/>
    <xf numFmtId="16" fontId="51" fillId="0" borderId="0" xfId="0" applyNumberFormat="1" applyFont="1"/>
    <xf numFmtId="0" fontId="46" fillId="0" borderId="0" xfId="0" applyFont="1" applyFill="1"/>
    <xf numFmtId="38" fontId="8" fillId="0" borderId="0" xfId="0" applyNumberFormat="1" applyFont="1" applyFill="1" applyAlignment="1" applyProtection="1">
      <protection locked="0"/>
    </xf>
    <xf numFmtId="38" fontId="8" fillId="0" borderId="0" xfId="0" applyNumberFormat="1" applyFont="1" applyFill="1" applyAlignment="1" applyProtection="1">
      <alignment horizontal="right"/>
      <protection locked="0"/>
    </xf>
    <xf numFmtId="38" fontId="8" fillId="0" borderId="0" xfId="0" applyNumberFormat="1" applyFont="1" applyFill="1" applyAlignment="1" applyProtection="1">
      <alignment horizontal="center"/>
      <protection locked="0"/>
    </xf>
    <xf numFmtId="0" fontId="8" fillId="0" borderId="0" xfId="0" applyNumberFormat="1" applyFont="1" applyFill="1" applyAlignment="1" applyProtection="1">
      <alignment horizontal="left"/>
      <protection locked="0"/>
    </xf>
    <xf numFmtId="0" fontId="52" fillId="0" borderId="0" xfId="0" applyFont="1" applyProtection="1"/>
    <xf numFmtId="16" fontId="45" fillId="0" borderId="0" xfId="0" applyNumberFormat="1" applyFont="1" applyProtection="1"/>
    <xf numFmtId="49" fontId="51" fillId="0" borderId="0" xfId="0" applyNumberFormat="1" applyFont="1" applyProtection="1"/>
    <xf numFmtId="0" fontId="52" fillId="0" borderId="0" xfId="0" applyFont="1" applyFill="1" applyProtection="1"/>
    <xf numFmtId="0" fontId="53" fillId="0" borderId="0" xfId="0" applyFont="1" applyProtection="1"/>
    <xf numFmtId="0" fontId="8" fillId="0" borderId="0" xfId="0" applyFont="1"/>
    <xf numFmtId="0" fontId="11" fillId="0" borderId="0" xfId="0" applyFont="1" applyFill="1" applyBorder="1" applyAlignment="1" applyProtection="1">
      <alignment horizontal="left" vertical="center"/>
      <protection locked="0"/>
    </xf>
    <xf numFmtId="0" fontId="11" fillId="0" borderId="0" xfId="0" applyFont="1"/>
    <xf numFmtId="0" fontId="56" fillId="0" borderId="0" xfId="0" applyFont="1" applyBorder="1" applyAlignment="1" applyProtection="1">
      <protection locked="0"/>
    </xf>
    <xf numFmtId="0" fontId="46" fillId="0" borderId="0" xfId="0" applyFont="1" applyAlignment="1">
      <alignment horizontal="left" wrapText="1"/>
    </xf>
    <xf numFmtId="38" fontId="11" fillId="0" borderId="16" xfId="0" applyNumberFormat="1" applyFont="1" applyFill="1" applyBorder="1" applyProtection="1"/>
    <xf numFmtId="38" fontId="8" fillId="0" borderId="0" xfId="0" applyNumberFormat="1" applyFont="1" applyFill="1" applyAlignment="1" applyProtection="1">
      <alignment horizontal="right"/>
    </xf>
    <xf numFmtId="0" fontId="0" fillId="0" borderId="17" xfId="0" applyBorder="1" applyAlignment="1" applyProtection="1">
      <alignment horizontal="center"/>
    </xf>
    <xf numFmtId="0" fontId="3" fillId="0" borderId="0" xfId="0" applyFont="1" applyAlignment="1" applyProtection="1">
      <alignment wrapText="1"/>
    </xf>
    <xf numFmtId="0" fontId="0" fillId="0" borderId="0" xfId="0" applyAlignment="1" applyProtection="1">
      <alignment horizontal="right"/>
    </xf>
    <xf numFmtId="0" fontId="0" fillId="0" borderId="0" xfId="0" applyFont="1" applyProtection="1"/>
    <xf numFmtId="0" fontId="56" fillId="0" borderId="0" xfId="0" applyFont="1" applyBorder="1" applyAlignment="1" applyProtection="1">
      <alignment wrapText="1"/>
      <protection locked="0"/>
    </xf>
    <xf numFmtId="0" fontId="48" fillId="0" borderId="0" xfId="0" applyFont="1" applyBorder="1" applyAlignment="1" applyProtection="1">
      <alignment horizontal="center" wrapText="1"/>
    </xf>
    <xf numFmtId="38" fontId="4" fillId="0" borderId="0" xfId="0" applyNumberFormat="1" applyFont="1" applyBorder="1" applyAlignment="1" applyProtection="1">
      <alignment horizontal="right"/>
      <protection locked="0"/>
    </xf>
    <xf numFmtId="164" fontId="0" fillId="0" borderId="0" xfId="28" applyNumberFormat="1" applyFont="1" applyProtection="1">
      <protection locked="0"/>
    </xf>
    <xf numFmtId="164" fontId="0" fillId="0" borderId="0" xfId="28" applyNumberFormat="1" applyFont="1" applyProtection="1"/>
    <xf numFmtId="164" fontId="0" fillId="0" borderId="17" xfId="28" applyNumberFormat="1" applyFont="1" applyBorder="1" applyProtection="1">
      <protection locked="0"/>
    </xf>
    <xf numFmtId="164" fontId="0" fillId="0" borderId="17" xfId="28" applyNumberFormat="1" applyFont="1" applyBorder="1" applyProtection="1"/>
    <xf numFmtId="0" fontId="4" fillId="0" borderId="0" xfId="0" applyFont="1" applyProtection="1">
      <protection locked="0"/>
    </xf>
    <xf numFmtId="38" fontId="0" fillId="0" borderId="27" xfId="0" applyNumberFormat="1" applyBorder="1" applyProtection="1"/>
    <xf numFmtId="38" fontId="4" fillId="0" borderId="34" xfId="0" applyNumberFormat="1" applyFont="1" applyBorder="1" applyAlignment="1" applyProtection="1">
      <alignment horizontal="right"/>
      <protection locked="0"/>
    </xf>
    <xf numFmtId="164" fontId="20" fillId="17" borderId="19" xfId="28" applyNumberFormat="1" applyFont="1" applyFill="1" applyBorder="1" applyAlignment="1" applyProtection="1">
      <alignment horizontal="right" wrapText="1"/>
      <protection locked="0"/>
    </xf>
    <xf numFmtId="164" fontId="20" fillId="18" borderId="36" xfId="28" applyNumberFormat="1" applyFont="1" applyFill="1" applyBorder="1" applyAlignment="1" applyProtection="1">
      <alignment horizontal="right" wrapText="1"/>
    </xf>
    <xf numFmtId="164" fontId="20" fillId="0" borderId="34" xfId="28" applyNumberFormat="1" applyFont="1" applyBorder="1" applyAlignment="1" applyProtection="1">
      <alignment horizontal="right" wrapText="1"/>
      <protection locked="0"/>
    </xf>
    <xf numFmtId="164" fontId="20" fillId="0" borderId="27" xfId="28" applyNumberFormat="1" applyFont="1" applyFill="1" applyBorder="1" applyAlignment="1" applyProtection="1">
      <alignment horizontal="right" wrapText="1"/>
      <protection locked="0"/>
    </xf>
    <xf numFmtId="164" fontId="21" fillId="18" borderId="37" xfId="28" applyNumberFormat="1" applyFont="1" applyFill="1" applyBorder="1" applyAlignment="1" applyProtection="1">
      <alignment horizontal="right" wrapText="1"/>
    </xf>
    <xf numFmtId="38" fontId="4" fillId="0" borderId="0" xfId="0" applyNumberFormat="1" applyFont="1" applyProtection="1">
      <protection locked="0"/>
    </xf>
    <xf numFmtId="38" fontId="4" fillId="0" borderId="0" xfId="0" applyNumberFormat="1" applyFont="1" applyFill="1" applyProtection="1">
      <protection locked="0"/>
    </xf>
    <xf numFmtId="0" fontId="56" fillId="0" borderId="0" xfId="0" applyFont="1" applyBorder="1" applyAlignment="1" applyProtection="1">
      <alignment wrapText="1"/>
    </xf>
    <xf numFmtId="0" fontId="4" fillId="0" borderId="0" xfId="0" applyFont="1"/>
    <xf numFmtId="38" fontId="4" fillId="17" borderId="0" xfId="0" applyNumberFormat="1" applyFont="1" applyFill="1" applyProtection="1">
      <protection locked="0"/>
    </xf>
    <xf numFmtId="38" fontId="4" fillId="0" borderId="0" xfId="0" applyNumberFormat="1" applyFont="1" applyFill="1" applyBorder="1" applyProtection="1">
      <protection locked="0"/>
    </xf>
    <xf numFmtId="38" fontId="4" fillId="17" borderId="0" xfId="0" applyNumberFormat="1" applyFont="1" applyFill="1" applyBorder="1" applyProtection="1">
      <protection locked="0"/>
    </xf>
    <xf numFmtId="38" fontId="6" fillId="0" borderId="15" xfId="0" applyNumberFormat="1" applyFont="1" applyFill="1" applyBorder="1" applyAlignment="1" applyProtection="1">
      <alignment horizontal="right" wrapText="1"/>
      <protection locked="0"/>
    </xf>
    <xf numFmtId="3" fontId="6" fillId="0" borderId="15" xfId="0" applyNumberFormat="1" applyFont="1" applyFill="1" applyBorder="1" applyAlignment="1" applyProtection="1">
      <alignment horizontal="right" wrapText="1"/>
      <protection locked="0"/>
    </xf>
    <xf numFmtId="164" fontId="6" fillId="0" borderId="19" xfId="28" applyNumberFormat="1" applyFont="1" applyBorder="1" applyAlignment="1" applyProtection="1">
      <alignment horizontal="right" wrapText="1"/>
      <protection locked="0"/>
    </xf>
    <xf numFmtId="164" fontId="6" fillId="0" borderId="25" xfId="28" applyNumberFormat="1" applyFont="1" applyBorder="1" applyAlignment="1" applyProtection="1">
      <alignment horizontal="right" wrapText="1"/>
      <protection locked="0"/>
    </xf>
    <xf numFmtId="164" fontId="6" fillId="0" borderId="37" xfId="28" applyNumberFormat="1" applyFont="1" applyBorder="1" applyAlignment="1" applyProtection="1">
      <alignment horizontal="right" wrapText="1"/>
      <protection locked="0"/>
    </xf>
    <xf numFmtId="164" fontId="6" fillId="0" borderId="38" xfId="28" applyNumberFormat="1" applyFont="1" applyBorder="1" applyAlignment="1" applyProtection="1">
      <alignment horizontal="right" wrapText="1"/>
      <protection locked="0"/>
    </xf>
    <xf numFmtId="164" fontId="6" fillId="0" borderId="23" xfId="28" applyNumberFormat="1" applyFont="1" applyBorder="1" applyAlignment="1" applyProtection="1">
      <alignment horizontal="right" wrapText="1"/>
      <protection locked="0"/>
    </xf>
    <xf numFmtId="164" fontId="6" fillId="17" borderId="36" xfId="28" applyNumberFormat="1" applyFont="1" applyFill="1" applyBorder="1" applyAlignment="1" applyProtection="1">
      <alignment horizontal="right" wrapText="1"/>
      <protection locked="0"/>
    </xf>
    <xf numFmtId="164" fontId="6" fillId="0" borderId="39" xfId="28" applyNumberFormat="1" applyFont="1" applyBorder="1" applyAlignment="1" applyProtection="1">
      <alignment horizontal="right" wrapText="1"/>
      <protection locked="0"/>
    </xf>
    <xf numFmtId="0" fontId="45" fillId="0" borderId="0" xfId="0" applyFont="1" applyFill="1" applyBorder="1" applyAlignment="1" applyProtection="1">
      <alignment horizontal="center" wrapText="1"/>
    </xf>
    <xf numFmtId="0" fontId="4" fillId="0" borderId="0" xfId="0" applyFont="1" applyAlignment="1" applyProtection="1">
      <alignment horizontal="right"/>
    </xf>
    <xf numFmtId="0" fontId="4" fillId="0" borderId="0" xfId="0" applyFont="1" applyAlignment="1" applyProtection="1">
      <alignment horizontal="right"/>
      <protection locked="0"/>
    </xf>
    <xf numFmtId="0" fontId="46" fillId="17" borderId="19" xfId="0" applyFont="1" applyFill="1" applyBorder="1" applyProtection="1">
      <protection locked="0"/>
    </xf>
    <xf numFmtId="0" fontId="0" fillId="0" borderId="11" xfId="0" applyFont="1" applyFill="1" applyBorder="1" applyProtection="1"/>
    <xf numFmtId="3" fontId="0" fillId="0" borderId="0" xfId="0" applyNumberFormat="1" applyBorder="1" applyProtection="1">
      <protection locked="0"/>
    </xf>
    <xf numFmtId="9" fontId="0" fillId="0" borderId="0" xfId="41" applyFont="1" applyBorder="1" applyProtection="1">
      <protection locked="0"/>
    </xf>
    <xf numFmtId="9" fontId="4" fillId="0" borderId="40" xfId="41" applyFont="1" applyBorder="1" applyProtection="1">
      <protection locked="0"/>
    </xf>
    <xf numFmtId="9" fontId="4" fillId="0" borderId="41" xfId="41" applyFont="1" applyBorder="1" applyProtection="1">
      <protection locked="0"/>
    </xf>
    <xf numFmtId="0" fontId="20" fillId="0" borderId="0" xfId="0" applyFont="1" applyBorder="1" applyAlignment="1" applyProtection="1">
      <alignment wrapText="1"/>
    </xf>
    <xf numFmtId="0" fontId="0" fillId="0" borderId="0" xfId="0" applyFill="1" applyBorder="1" applyProtection="1">
      <protection locked="0"/>
    </xf>
    <xf numFmtId="0" fontId="2" fillId="0" borderId="0" xfId="0" applyFont="1" applyFill="1" applyAlignment="1" applyProtection="1">
      <alignment wrapText="1"/>
    </xf>
    <xf numFmtId="38" fontId="2" fillId="0" borderId="31" xfId="0" applyNumberFormat="1" applyFont="1" applyBorder="1" applyProtection="1"/>
    <xf numFmtId="38" fontId="2" fillId="0" borderId="31" xfId="0" applyNumberFormat="1" applyFont="1" applyFill="1" applyBorder="1" applyProtection="1"/>
    <xf numFmtId="0" fontId="0" fillId="0" borderId="0" xfId="0" applyFont="1" applyFill="1" applyProtection="1"/>
    <xf numFmtId="0" fontId="6" fillId="0" borderId="0" xfId="0" applyFont="1" applyBorder="1" applyAlignment="1" applyProtection="1">
      <alignment wrapText="1"/>
    </xf>
    <xf numFmtId="164" fontId="20" fillId="0" borderId="0" xfId="28" applyNumberFormat="1" applyFont="1" applyFill="1" applyBorder="1" applyAlignment="1" applyProtection="1">
      <alignment horizontal="right" wrapText="1"/>
    </xf>
    <xf numFmtId="0" fontId="58" fillId="0" borderId="0" xfId="0" applyFont="1" applyAlignment="1">
      <alignment horizontal="center"/>
    </xf>
    <xf numFmtId="0" fontId="57" fillId="0" borderId="0" xfId="0" applyFont="1"/>
    <xf numFmtId="0" fontId="57" fillId="0" borderId="0" xfId="0" applyFont="1" applyAlignment="1">
      <alignment horizontal="center"/>
    </xf>
    <xf numFmtId="0" fontId="58" fillId="0" borderId="0" xfId="0" applyFont="1"/>
    <xf numFmtId="0" fontId="59" fillId="0" borderId="0" xfId="0" applyFont="1"/>
    <xf numFmtId="0" fontId="58" fillId="0" borderId="0" xfId="0" applyFont="1" applyAlignment="1">
      <alignment horizontal="left" indent="2"/>
    </xf>
    <xf numFmtId="0" fontId="58" fillId="0" borderId="0" xfId="0" applyFont="1" applyAlignment="1">
      <alignment horizontal="left" indent="4"/>
    </xf>
    <xf numFmtId="38" fontId="8" fillId="0" borderId="0" xfId="0" applyNumberFormat="1" applyFont="1" applyFill="1" applyBorder="1" applyAlignment="1" applyProtection="1">
      <protection locked="0"/>
    </xf>
    <xf numFmtId="0" fontId="8" fillId="0" borderId="0" xfId="0" applyNumberFormat="1" applyFont="1" applyFill="1" applyBorder="1" applyAlignment="1" applyProtection="1">
      <alignment horizontal="left"/>
      <protection locked="0"/>
    </xf>
    <xf numFmtId="38" fontId="2" fillId="17" borderId="19" xfId="0" applyNumberFormat="1" applyFont="1" applyFill="1" applyBorder="1" applyAlignment="1" applyProtection="1">
      <protection locked="0"/>
    </xf>
    <xf numFmtId="38" fontId="2" fillId="0" borderId="17" xfId="0" applyNumberFormat="1" applyFont="1" applyBorder="1" applyAlignment="1" applyProtection="1">
      <alignment horizontal="center"/>
      <protection locked="0"/>
    </xf>
    <xf numFmtId="0" fontId="71" fillId="0" borderId="0" xfId="0" applyFont="1" applyAlignment="1">
      <alignment horizontal="left" indent="4"/>
    </xf>
    <xf numFmtId="0" fontId="71" fillId="0" borderId="0" xfId="0" applyFont="1"/>
    <xf numFmtId="0" fontId="0" fillId="0" borderId="0" xfId="0" applyFill="1" applyAlignment="1" applyProtection="1">
      <protection locked="0"/>
    </xf>
    <xf numFmtId="0" fontId="71" fillId="0" borderId="0" xfId="0" applyFont="1" applyAlignment="1"/>
    <xf numFmtId="0" fontId="45" fillId="0" borderId="0" xfId="0" applyFont="1" applyFill="1" applyAlignment="1" applyProtection="1">
      <alignment horizontal="center" wrapText="1"/>
      <protection locked="0"/>
    </xf>
    <xf numFmtId="0" fontId="64" fillId="0" borderId="0" xfId="0" applyFont="1"/>
    <xf numFmtId="0" fontId="47" fillId="0" borderId="0" xfId="0" quotePrefix="1" applyFont="1" applyFill="1" applyBorder="1" applyAlignment="1" applyProtection="1">
      <alignment vertical="top" wrapText="1"/>
    </xf>
    <xf numFmtId="0" fontId="5" fillId="0" borderId="0" xfId="0" applyFont="1" applyAlignment="1" applyProtection="1">
      <alignment horizontal="right"/>
    </xf>
    <xf numFmtId="164" fontId="0" fillId="0" borderId="0" xfId="28" applyNumberFormat="1" applyFont="1" applyFill="1" applyBorder="1" applyProtection="1">
      <protection locked="0"/>
    </xf>
    <xf numFmtId="0" fontId="0" fillId="0" borderId="0" xfId="0" applyAlignment="1">
      <alignment horizontal="left"/>
    </xf>
    <xf numFmtId="0" fontId="46" fillId="0" borderId="0" xfId="0" applyFont="1" applyAlignment="1">
      <alignment horizontal="center"/>
    </xf>
    <xf numFmtId="0" fontId="0" fillId="0" borderId="0" xfId="0" applyFill="1"/>
    <xf numFmtId="38" fontId="46" fillId="0" borderId="0" xfId="0" applyNumberFormat="1" applyFont="1" applyFill="1" applyAlignment="1"/>
    <xf numFmtId="0" fontId="0" fillId="0" borderId="0" xfId="0" applyFont="1" applyFill="1"/>
    <xf numFmtId="3" fontId="1" fillId="0" borderId="0" xfId="0" applyNumberFormat="1" applyFont="1" applyFill="1" applyBorder="1" applyProtection="1">
      <protection locked="0"/>
    </xf>
    <xf numFmtId="0" fontId="0" fillId="0" borderId="17" xfId="0" applyFill="1" applyBorder="1" applyAlignment="1" applyProtection="1">
      <alignment horizontal="center"/>
    </xf>
    <xf numFmtId="0" fontId="11" fillId="0" borderId="17" xfId="0" applyFont="1" applyFill="1" applyBorder="1" applyAlignment="1" applyProtection="1">
      <alignment horizontal="center"/>
      <protection locked="0"/>
    </xf>
    <xf numFmtId="0" fontId="0" fillId="0" borderId="24" xfId="0" applyFont="1" applyFill="1" applyBorder="1" applyProtection="1"/>
    <xf numFmtId="0" fontId="0" fillId="0" borderId="18" xfId="0" applyFill="1" applyBorder="1" applyProtection="1"/>
    <xf numFmtId="0" fontId="20" fillId="0" borderId="42" xfId="0" applyFont="1" applyFill="1" applyBorder="1" applyAlignment="1" applyProtection="1">
      <alignment wrapText="1"/>
      <protection locked="0"/>
    </xf>
    <xf numFmtId="0" fontId="21" fillId="0" borderId="43" xfId="0" applyFont="1" applyFill="1" applyBorder="1" applyAlignment="1" applyProtection="1">
      <alignment horizontal="center" wrapText="1"/>
      <protection locked="0"/>
    </xf>
    <xf numFmtId="0" fontId="21" fillId="0" borderId="20" xfId="0" applyFont="1" applyFill="1" applyBorder="1" applyAlignment="1" applyProtection="1">
      <alignment horizontal="center" wrapText="1"/>
    </xf>
    <xf numFmtId="0" fontId="20" fillId="0" borderId="30" xfId="0" applyFont="1" applyFill="1" applyBorder="1" applyAlignment="1" applyProtection="1">
      <alignment wrapText="1"/>
      <protection locked="0"/>
    </xf>
    <xf numFmtId="0" fontId="21" fillId="0" borderId="44" xfId="0" applyFont="1" applyFill="1" applyBorder="1" applyAlignment="1" applyProtection="1">
      <alignment horizontal="center" wrapText="1"/>
      <protection locked="0"/>
    </xf>
    <xf numFmtId="0" fontId="21" fillId="0" borderId="29" xfId="0" applyFont="1" applyFill="1" applyBorder="1" applyAlignment="1" applyProtection="1">
      <alignment horizontal="center" wrapText="1"/>
    </xf>
    <xf numFmtId="0" fontId="20" fillId="0" borderId="24" xfId="0" applyFont="1" applyFill="1" applyBorder="1" applyAlignment="1" applyProtection="1">
      <alignment wrapText="1"/>
    </xf>
    <xf numFmtId="0" fontId="25" fillId="0" borderId="18" xfId="0" applyFont="1" applyFill="1" applyBorder="1" applyAlignment="1" applyProtection="1">
      <alignment horizontal="left" wrapText="1"/>
    </xf>
    <xf numFmtId="0" fontId="21" fillId="0" borderId="18" xfId="0" applyFont="1" applyFill="1" applyBorder="1" applyAlignment="1" applyProtection="1">
      <alignment horizontal="center" wrapText="1"/>
      <protection locked="0"/>
    </xf>
    <xf numFmtId="0" fontId="21" fillId="0" borderId="27" xfId="0" applyFont="1" applyFill="1" applyBorder="1" applyAlignment="1" applyProtection="1">
      <alignment horizontal="center" wrapText="1"/>
      <protection locked="0"/>
    </xf>
    <xf numFmtId="0" fontId="20" fillId="0" borderId="30" xfId="0" applyFont="1" applyFill="1" applyBorder="1" applyAlignment="1" applyProtection="1">
      <alignment wrapText="1"/>
    </xf>
    <xf numFmtId="164" fontId="6" fillId="0" borderId="19" xfId="28" applyNumberFormat="1" applyFont="1" applyFill="1" applyBorder="1" applyAlignment="1" applyProtection="1">
      <alignment horizontal="right" wrapText="1"/>
      <protection locked="0"/>
    </xf>
    <xf numFmtId="164" fontId="20" fillId="0" borderId="19" xfId="28" applyNumberFormat="1" applyFont="1" applyFill="1" applyBorder="1" applyAlignment="1" applyProtection="1">
      <alignment horizontal="right" wrapText="1"/>
    </xf>
    <xf numFmtId="0" fontId="21" fillId="0" borderId="28" xfId="0" applyFont="1" applyFill="1" applyBorder="1" applyAlignment="1" applyProtection="1">
      <alignment wrapText="1"/>
    </xf>
    <xf numFmtId="164" fontId="20" fillId="0" borderId="26" xfId="28" applyNumberFormat="1" applyFont="1" applyFill="1" applyBorder="1" applyAlignment="1" applyProtection="1">
      <alignment horizontal="right" wrapText="1"/>
    </xf>
    <xf numFmtId="38" fontId="0" fillId="0" borderId="16" xfId="0" applyNumberFormat="1" applyBorder="1" applyProtection="1">
      <protection locked="0"/>
    </xf>
    <xf numFmtId="0" fontId="6" fillId="0" borderId="15" xfId="0" applyFont="1" applyFill="1" applyBorder="1" applyAlignment="1" applyProtection="1">
      <alignment wrapText="1"/>
    </xf>
    <xf numFmtId="0" fontId="0" fillId="0" borderId="0" xfId="0" quotePrefix="1" applyFont="1" applyFill="1" applyBorder="1" applyAlignment="1" applyProtection="1">
      <alignment vertical="top" wrapText="1"/>
    </xf>
    <xf numFmtId="0" fontId="0" fillId="0" borderId="0" xfId="0" quotePrefix="1" applyFont="1" applyAlignment="1" applyProtection="1">
      <alignment vertical="center"/>
    </xf>
    <xf numFmtId="0" fontId="0" fillId="0" borderId="0" xfId="0" quotePrefix="1" applyAlignment="1" applyProtection="1">
      <alignment horizontal="left" vertical="center"/>
    </xf>
    <xf numFmtId="0" fontId="0" fillId="0" borderId="33" xfId="0" applyFont="1" applyFill="1" applyBorder="1" applyProtection="1"/>
    <xf numFmtId="3" fontId="0" fillId="0" borderId="17" xfId="0" applyNumberFormat="1" applyBorder="1" applyProtection="1">
      <protection locked="0"/>
    </xf>
    <xf numFmtId="9" fontId="0" fillId="0" borderId="17" xfId="41" applyFont="1" applyBorder="1" applyProtection="1">
      <protection locked="0"/>
    </xf>
    <xf numFmtId="9" fontId="0" fillId="0" borderId="34" xfId="41" applyFont="1" applyBorder="1" applyProtection="1">
      <protection locked="0"/>
    </xf>
    <xf numFmtId="0" fontId="0" fillId="0" borderId="0" xfId="0" applyFont="1" applyFill="1" applyBorder="1" applyProtection="1"/>
    <xf numFmtId="0" fontId="2" fillId="0" borderId="24" xfId="0" applyFont="1" applyBorder="1" applyProtection="1">
      <protection locked="0"/>
    </xf>
    <xf numFmtId="0" fontId="2" fillId="0" borderId="0" xfId="0" applyFont="1" applyFill="1" applyBorder="1" applyProtection="1"/>
    <xf numFmtId="167" fontId="0" fillId="0" borderId="17" xfId="28" applyNumberFormat="1" applyFont="1" applyBorder="1" applyProtection="1">
      <protection locked="0"/>
    </xf>
    <xf numFmtId="38" fontId="8" fillId="0" borderId="0" xfId="0" applyNumberFormat="1" applyFont="1" applyAlignment="1" applyProtection="1"/>
    <xf numFmtId="38" fontId="8" fillId="0" borderId="0" xfId="0" applyNumberFormat="1" applyFont="1" applyAlignment="1" applyProtection="1">
      <alignment horizontal="right"/>
    </xf>
    <xf numFmtId="0" fontId="5" fillId="0" borderId="0" xfId="0" applyFont="1" applyAlignment="1" applyProtection="1">
      <alignment horizontal="left"/>
    </xf>
    <xf numFmtId="0" fontId="67" fillId="0" borderId="0" xfId="0" applyFont="1" applyProtection="1">
      <protection locked="0"/>
    </xf>
    <xf numFmtId="38" fontId="46" fillId="0" borderId="0" xfId="0" applyNumberFormat="1" applyFont="1"/>
    <xf numFmtId="38" fontId="0" fillId="19" borderId="17" xfId="0" applyNumberFormat="1" applyFill="1" applyBorder="1" applyProtection="1">
      <protection locked="0"/>
    </xf>
    <xf numFmtId="0" fontId="69" fillId="0" borderId="0" xfId="0" applyFont="1"/>
    <xf numFmtId="38" fontId="68" fillId="0" borderId="18" xfId="0" applyNumberFormat="1" applyFont="1" applyBorder="1" applyAlignment="1" applyProtection="1">
      <alignment horizontal="center" wrapText="1"/>
    </xf>
    <xf numFmtId="10" fontId="0" fillId="0" borderId="12" xfId="0" applyNumberFormat="1" applyBorder="1" applyProtection="1">
      <protection locked="0"/>
    </xf>
    <xf numFmtId="10" fontId="0" fillId="0" borderId="34" xfId="0" applyNumberFormat="1" applyBorder="1" applyProtection="1">
      <protection locked="0"/>
    </xf>
    <xf numFmtId="10" fontId="0" fillId="0" borderId="0" xfId="0" applyNumberFormat="1" applyBorder="1" applyProtection="1">
      <protection locked="0"/>
    </xf>
    <xf numFmtId="10" fontId="0" fillId="0" borderId="17" xfId="0" applyNumberFormat="1" applyBorder="1" applyProtection="1">
      <protection locked="0"/>
    </xf>
    <xf numFmtId="0" fontId="10" fillId="0" borderId="0" xfId="0" applyFont="1" applyFill="1" applyProtection="1"/>
    <xf numFmtId="0" fontId="6" fillId="0" borderId="15" xfId="0" applyFont="1" applyBorder="1" applyAlignment="1" applyProtection="1">
      <alignment wrapText="1"/>
    </xf>
    <xf numFmtId="0" fontId="0" fillId="0" borderId="0" xfId="0" applyAlignment="1"/>
    <xf numFmtId="0" fontId="0" fillId="0" borderId="0" xfId="0" applyFill="1" applyAlignment="1">
      <alignment horizontal="left" wrapText="1"/>
    </xf>
    <xf numFmtId="0" fontId="0" fillId="0" borderId="0" xfId="0" applyBorder="1" applyProtection="1"/>
    <xf numFmtId="0" fontId="1" fillId="0" borderId="0" xfId="0" applyFont="1"/>
    <xf numFmtId="0" fontId="0" fillId="0" borderId="54" xfId="0" applyBorder="1" applyProtection="1">
      <protection locked="0"/>
    </xf>
    <xf numFmtId="0" fontId="0" fillId="0" borderId="55" xfId="0" applyBorder="1" applyProtection="1">
      <protection locked="0"/>
    </xf>
    <xf numFmtId="166" fontId="0" fillId="0" borderId="0" xfId="41" applyNumberFormat="1" applyFont="1" applyBorder="1" applyProtection="1"/>
    <xf numFmtId="166" fontId="0" fillId="0" borderId="57" xfId="41" applyNumberFormat="1" applyFont="1" applyBorder="1" applyProtection="1"/>
    <xf numFmtId="166" fontId="0" fillId="0" borderId="59" xfId="41" applyNumberFormat="1" applyFont="1" applyBorder="1" applyProtection="1"/>
    <xf numFmtId="0" fontId="0" fillId="0" borderId="59" xfId="0" applyBorder="1" applyProtection="1"/>
    <xf numFmtId="0" fontId="0" fillId="0" borderId="60" xfId="0" applyBorder="1" applyProtection="1"/>
    <xf numFmtId="0" fontId="2" fillId="0" borderId="53" xfId="0" applyFont="1" applyBorder="1" applyProtection="1"/>
    <xf numFmtId="3" fontId="5" fillId="0" borderId="54" xfId="0" applyNumberFormat="1" applyFont="1" applyBorder="1" applyProtection="1"/>
    <xf numFmtId="0" fontId="0" fillId="0" borderId="56" xfId="0" applyBorder="1" applyProtection="1"/>
    <xf numFmtId="3" fontId="74" fillId="0" borderId="0" xfId="0" applyNumberFormat="1" applyFont="1" applyBorder="1" applyAlignment="1" applyProtection="1">
      <alignment wrapText="1"/>
    </xf>
    <xf numFmtId="0" fontId="1" fillId="0" borderId="58" xfId="0" applyFont="1" applyBorder="1" applyProtection="1"/>
    <xf numFmtId="3" fontId="74" fillId="0" borderId="59" xfId="0" applyNumberFormat="1" applyFont="1" applyBorder="1" applyAlignment="1" applyProtection="1">
      <alignment wrapText="1"/>
    </xf>
    <xf numFmtId="165" fontId="0" fillId="0" borderId="18" xfId="0" applyNumberFormat="1" applyFill="1" applyBorder="1" applyProtection="1"/>
    <xf numFmtId="165" fontId="0" fillId="0" borderId="0" xfId="0" applyNumberFormat="1" applyFill="1" applyProtection="1">
      <protection locked="0"/>
    </xf>
    <xf numFmtId="165" fontId="0" fillId="0" borderId="0" xfId="0" applyNumberFormat="1" applyFill="1" applyBorder="1" applyProtection="1">
      <protection locked="0"/>
    </xf>
    <xf numFmtId="165" fontId="0" fillId="0" borderId="17" xfId="0" applyNumberFormat="1" applyFill="1" applyBorder="1" applyProtection="1"/>
    <xf numFmtId="165" fontId="2" fillId="0" borderId="13" xfId="0" applyNumberFormat="1" applyFont="1" applyFill="1" applyBorder="1" applyProtection="1"/>
    <xf numFmtId="0" fontId="3" fillId="0" borderId="0" xfId="0" applyFont="1" applyFill="1" applyProtection="1"/>
    <xf numFmtId="0" fontId="6" fillId="0" borderId="0" xfId="0" quotePrefix="1" applyFont="1" applyProtection="1">
      <protection locked="0"/>
    </xf>
    <xf numFmtId="3" fontId="6" fillId="0" borderId="18" xfId="0" quotePrefix="1" applyNumberFormat="1" applyFont="1" applyBorder="1" applyProtection="1">
      <protection locked="0"/>
    </xf>
    <xf numFmtId="0" fontId="56" fillId="0" borderId="0" xfId="0" applyFont="1" applyBorder="1" applyAlignment="1" applyProtection="1">
      <alignment horizontal="left" wrapText="1"/>
    </xf>
    <xf numFmtId="0" fontId="0" fillId="0" borderId="0" xfId="0" applyAlignment="1" applyProtection="1">
      <alignment horizontal="right"/>
      <protection locked="0"/>
    </xf>
    <xf numFmtId="43" fontId="0" fillId="0" borderId="0" xfId="28" applyFont="1" applyProtection="1">
      <protection locked="0"/>
    </xf>
    <xf numFmtId="0" fontId="0" fillId="0" borderId="0" xfId="0" applyFont="1" applyAlignment="1" applyProtection="1">
      <alignment horizontal="right"/>
    </xf>
    <xf numFmtId="44" fontId="0" fillId="0" borderId="31" xfId="51" applyFont="1" applyBorder="1" applyProtection="1"/>
    <xf numFmtId="0" fontId="0" fillId="0" borderId="0" xfId="0" applyAlignment="1" applyProtection="1">
      <alignment horizontal="left" wrapText="1"/>
      <protection locked="0"/>
    </xf>
    <xf numFmtId="0" fontId="1" fillId="0" borderId="0" xfId="0" applyFont="1" applyAlignment="1" applyProtection="1">
      <alignment wrapText="1"/>
    </xf>
    <xf numFmtId="0" fontId="4" fillId="0" borderId="0" xfId="0" applyFont="1" applyBorder="1" applyAlignment="1" applyProtection="1">
      <alignment wrapText="1"/>
      <protection locked="0"/>
    </xf>
    <xf numFmtId="0" fontId="11" fillId="0" borderId="0" xfId="0" applyFont="1" applyBorder="1" applyAlignment="1" applyProtection="1">
      <alignment wrapText="1"/>
      <protection locked="0"/>
    </xf>
    <xf numFmtId="3" fontId="20" fillId="0" borderId="15" xfId="0" applyNumberFormat="1" applyFont="1" applyFill="1" applyBorder="1" applyAlignment="1" applyProtection="1">
      <alignment horizontal="right" wrapText="1"/>
      <protection locked="0"/>
    </xf>
    <xf numFmtId="3" fontId="20" fillId="0" borderId="19" xfId="0" applyNumberFormat="1" applyFont="1" applyFill="1" applyBorder="1" applyAlignment="1" applyProtection="1">
      <alignment horizontal="right" wrapText="1"/>
      <protection locked="0"/>
    </xf>
    <xf numFmtId="0" fontId="1" fillId="0" borderId="0" xfId="0" applyFont="1" applyFill="1"/>
    <xf numFmtId="38" fontId="1" fillId="0" borderId="0" xfId="0" applyNumberFormat="1" applyFont="1" applyFill="1" applyProtection="1">
      <protection locked="0"/>
    </xf>
    <xf numFmtId="38" fontId="0" fillId="0" borderId="0" xfId="0" applyNumberFormat="1"/>
    <xf numFmtId="0" fontId="1" fillId="0" borderId="0" xfId="0" applyFont="1" applyAlignment="1">
      <alignment wrapText="1"/>
    </xf>
    <xf numFmtId="38" fontId="2" fillId="0" borderId="61" xfId="0" applyNumberFormat="1" applyFont="1" applyBorder="1" applyAlignment="1" applyProtection="1">
      <alignment horizontal="center"/>
      <protection locked="0"/>
    </xf>
    <xf numFmtId="38" fontId="2" fillId="0" borderId="61" xfId="0" applyNumberFormat="1" applyFont="1" applyBorder="1" applyProtection="1">
      <protection locked="0"/>
    </xf>
    <xf numFmtId="0" fontId="72" fillId="0" borderId="0" xfId="0" applyFont="1" applyProtection="1">
      <protection locked="0"/>
    </xf>
    <xf numFmtId="0" fontId="2" fillId="0" borderId="61" xfId="0" applyFont="1" applyBorder="1" applyAlignment="1"/>
    <xf numFmtId="37" fontId="0" fillId="0" borderId="0" xfId="0" applyNumberFormat="1"/>
    <xf numFmtId="166" fontId="0" fillId="0" borderId="0" xfId="41" applyNumberFormat="1" applyFont="1"/>
    <xf numFmtId="164" fontId="0" fillId="0" borderId="0" xfId="28" applyNumberFormat="1" applyFont="1"/>
    <xf numFmtId="0" fontId="81" fillId="0" borderId="0" xfId="0" applyFont="1"/>
    <xf numFmtId="0" fontId="81" fillId="0" borderId="0" xfId="0" applyFont="1" applyAlignment="1">
      <alignment horizontal="left" vertical="center" indent="2"/>
    </xf>
    <xf numFmtId="0" fontId="81" fillId="0" borderId="0" xfId="0" applyFont="1" applyAlignment="1">
      <alignment horizontal="left" vertical="center" indent="1"/>
    </xf>
    <xf numFmtId="0" fontId="9" fillId="0" borderId="0" xfId="35" applyAlignment="1" applyProtection="1">
      <alignment horizontal="left" vertical="center" indent="2"/>
    </xf>
    <xf numFmtId="0" fontId="9" fillId="0" borderId="0" xfId="35" applyAlignment="1" applyProtection="1">
      <alignment horizontal="left" vertical="center" indent="1"/>
    </xf>
    <xf numFmtId="0" fontId="80" fillId="0" borderId="0" xfId="0" applyFont="1" applyAlignment="1">
      <alignment horizontal="left" vertical="center" indent="1"/>
    </xf>
    <xf numFmtId="0" fontId="9" fillId="0" borderId="63" xfId="35" applyBorder="1" applyAlignment="1" applyProtection="1">
      <alignment horizontal="left" vertical="center" indent="1"/>
    </xf>
    <xf numFmtId="0" fontId="82" fillId="0" borderId="0" xfId="0" applyFont="1" applyAlignment="1">
      <alignment horizontal="left" vertical="center" indent="1"/>
    </xf>
    <xf numFmtId="0" fontId="72" fillId="0" borderId="0" xfId="0" applyFont="1" applyFill="1"/>
    <xf numFmtId="0" fontId="84" fillId="0" borderId="0" xfId="0" applyFont="1" applyAlignment="1">
      <alignment horizontal="left" vertical="center" indent="2"/>
    </xf>
    <xf numFmtId="0" fontId="84" fillId="0" borderId="0" xfId="0" applyFont="1" applyAlignment="1"/>
    <xf numFmtId="0" fontId="84" fillId="0" borderId="0" xfId="0" applyFont="1"/>
    <xf numFmtId="0" fontId="3" fillId="0" borderId="0" xfId="0" applyFont="1"/>
    <xf numFmtId="0" fontId="3" fillId="0" borderId="0" xfId="0" applyFont="1" applyBorder="1"/>
    <xf numFmtId="0" fontId="7" fillId="0" borderId="0" xfId="0" applyFont="1" applyBorder="1"/>
    <xf numFmtId="0" fontId="86" fillId="0" borderId="0" xfId="35" applyFont="1" applyAlignment="1" applyProtection="1">
      <alignment horizontal="left" vertical="center" indent="2"/>
    </xf>
    <xf numFmtId="0" fontId="84" fillId="0" borderId="0" xfId="0" applyFont="1" applyAlignment="1">
      <alignment horizontal="left" vertical="center" indent="3"/>
    </xf>
    <xf numFmtId="0" fontId="86" fillId="0" borderId="0" xfId="0" applyFont="1" applyAlignment="1">
      <alignment horizontal="left" vertical="center" indent="3"/>
    </xf>
    <xf numFmtId="0" fontId="86" fillId="0" borderId="0" xfId="0" applyFont="1"/>
    <xf numFmtId="0" fontId="86" fillId="0" borderId="0" xfId="0" applyFont="1" applyAlignment="1">
      <alignment horizontal="left" vertical="center" indent="1"/>
    </xf>
    <xf numFmtId="0" fontId="86" fillId="0" borderId="0" xfId="0" applyFont="1" applyAlignment="1">
      <alignment vertical="center"/>
    </xf>
    <xf numFmtId="0" fontId="87" fillId="0" borderId="0" xfId="0" applyFont="1" applyAlignment="1">
      <alignment vertical="center"/>
    </xf>
    <xf numFmtId="0" fontId="2" fillId="0" borderId="0" xfId="0" applyFont="1" applyAlignment="1"/>
    <xf numFmtId="0" fontId="83" fillId="0" borderId="0" xfId="0" applyFont="1" applyAlignment="1"/>
    <xf numFmtId="0" fontId="0" fillId="0" borderId="0" xfId="0" applyAlignment="1" applyProtection="1">
      <alignment horizontal="center"/>
      <protection locked="0"/>
    </xf>
    <xf numFmtId="0" fontId="72" fillId="0" borderId="0" xfId="0" applyFont="1"/>
    <xf numFmtId="8" fontId="1" fillId="0" borderId="0" xfId="0" applyNumberFormat="1" applyFont="1" applyBorder="1"/>
    <xf numFmtId="0" fontId="0" fillId="0" borderId="0" xfId="0" applyAlignment="1">
      <alignment horizontal="center"/>
    </xf>
    <xf numFmtId="0" fontId="72" fillId="0" borderId="0" xfId="0" applyFont="1" applyAlignment="1">
      <alignment horizontal="center"/>
    </xf>
    <xf numFmtId="38" fontId="0" fillId="0" borderId="0" xfId="0" applyNumberFormat="1" applyAlignment="1">
      <alignment horizontal="center"/>
    </xf>
    <xf numFmtId="0" fontId="1" fillId="0" borderId="0" xfId="0" applyFont="1" applyFill="1" applyAlignment="1" applyProtection="1"/>
    <xf numFmtId="0" fontId="2" fillId="0" borderId="61" xfId="0" applyFont="1" applyFill="1" applyBorder="1" applyAlignment="1">
      <alignment horizontal="left"/>
    </xf>
    <xf numFmtId="8" fontId="1" fillId="0" borderId="11" xfId="0" applyNumberFormat="1" applyFont="1" applyFill="1" applyBorder="1" applyAlignment="1">
      <alignment horizontal="left"/>
    </xf>
    <xf numFmtId="0" fontId="0" fillId="0" borderId="0" xfId="0" applyBorder="1" applyAlignment="1">
      <alignment horizontal="center"/>
    </xf>
    <xf numFmtId="0" fontId="2" fillId="0" borderId="61" xfId="0" applyFont="1" applyFill="1" applyBorder="1" applyAlignment="1">
      <alignment horizontal="center"/>
    </xf>
    <xf numFmtId="0" fontId="0" fillId="0" borderId="0" xfId="0" applyFill="1" applyAlignment="1">
      <alignment wrapText="1"/>
    </xf>
    <xf numFmtId="0" fontId="0" fillId="0" borderId="0" xfId="0" applyBorder="1"/>
    <xf numFmtId="166" fontId="0" fillId="0" borderId="64" xfId="41" applyNumberFormat="1" applyFont="1" applyBorder="1" applyAlignment="1">
      <alignment horizontal="center"/>
    </xf>
    <xf numFmtId="38" fontId="89" fillId="0" borderId="0" xfId="0" quotePrefix="1" applyNumberFormat="1" applyFont="1" applyBorder="1" applyAlignment="1">
      <alignment horizontal="center" wrapText="1"/>
    </xf>
    <xf numFmtId="0" fontId="89" fillId="0" borderId="0" xfId="0" applyFont="1" applyAlignment="1">
      <alignment horizontal="center" wrapText="1"/>
    </xf>
    <xf numFmtId="0" fontId="3" fillId="0" borderId="0" xfId="0" applyFont="1" applyFill="1"/>
    <xf numFmtId="38" fontId="18" fillId="17" borderId="19" xfId="0" applyNumberFormat="1" applyFont="1" applyFill="1" applyBorder="1" applyAlignment="1" applyProtection="1">
      <protection locked="0"/>
    </xf>
    <xf numFmtId="0" fontId="18" fillId="17" borderId="19" xfId="0" applyNumberFormat="1" applyFont="1" applyFill="1" applyBorder="1" applyAlignment="1" applyProtection="1">
      <alignment horizontal="left"/>
      <protection locked="0"/>
    </xf>
    <xf numFmtId="0" fontId="2" fillId="0" borderId="0" xfId="0" applyFont="1" applyAlignment="1">
      <alignment horizontal="right"/>
    </xf>
    <xf numFmtId="0" fontId="1" fillId="21" borderId="19" xfId="0" applyFont="1" applyFill="1" applyBorder="1" applyAlignment="1" applyProtection="1">
      <alignment horizontal="center"/>
      <protection locked="0"/>
    </xf>
    <xf numFmtId="38" fontId="88" fillId="0" borderId="0" xfId="0" quotePrefix="1" applyNumberFormat="1" applyFont="1" applyBorder="1" applyAlignment="1" applyProtection="1">
      <alignment wrapText="1"/>
      <protection locked="0"/>
    </xf>
    <xf numFmtId="38" fontId="4" fillId="0" borderId="0" xfId="0" applyNumberFormat="1" applyFont="1" applyFill="1" applyBorder="1" applyAlignment="1" applyProtection="1">
      <alignment horizontal="right"/>
      <protection locked="0"/>
    </xf>
    <xf numFmtId="38" fontId="4" fillId="0" borderId="34" xfId="0" applyNumberFormat="1" applyFont="1" applyFill="1" applyBorder="1" applyAlignment="1" applyProtection="1">
      <alignment horizontal="right"/>
      <protection locked="0"/>
    </xf>
    <xf numFmtId="0" fontId="56" fillId="0" borderId="0" xfId="0" applyFont="1" applyFill="1" applyBorder="1" applyAlignment="1" applyProtection="1">
      <alignment horizontal="left" wrapText="1"/>
    </xf>
    <xf numFmtId="0" fontId="1" fillId="0" borderId="0" xfId="0" applyFont="1" applyFill="1" applyAlignment="1">
      <alignment wrapText="1"/>
    </xf>
    <xf numFmtId="0" fontId="2" fillId="0" borderId="0" xfId="0" applyFont="1" applyAlignment="1">
      <alignment wrapText="1"/>
    </xf>
    <xf numFmtId="0" fontId="84" fillId="0" borderId="0" xfId="0" applyFont="1" applyAlignment="1">
      <alignment wrapText="1"/>
    </xf>
    <xf numFmtId="0" fontId="1" fillId="0" borderId="0" xfId="0" applyFont="1" applyBorder="1" applyAlignment="1">
      <alignment wrapText="1"/>
    </xf>
    <xf numFmtId="0" fontId="86" fillId="0" borderId="0" xfId="35" applyFont="1" applyAlignment="1" applyProtection="1">
      <alignment wrapText="1"/>
    </xf>
    <xf numFmtId="0" fontId="83" fillId="0" borderId="0" xfId="0" applyFont="1" applyAlignment="1">
      <alignment wrapText="1"/>
    </xf>
    <xf numFmtId="0" fontId="86" fillId="0" borderId="0" xfId="0" applyFont="1" applyAlignment="1">
      <alignment wrapText="1"/>
    </xf>
    <xf numFmtId="0" fontId="0" fillId="0" borderId="0" xfId="0" applyFill="1" applyAlignment="1" applyProtection="1">
      <alignment horizontal="left"/>
      <protection locked="0"/>
    </xf>
    <xf numFmtId="0" fontId="18" fillId="0" borderId="0" xfId="0" applyFont="1" applyFill="1" applyAlignment="1">
      <alignment horizontal="left" wrapText="1"/>
    </xf>
    <xf numFmtId="0" fontId="0" fillId="0" borderId="0" xfId="0" applyAlignment="1" applyProtection="1">
      <alignment horizontal="center"/>
      <protection locked="0"/>
    </xf>
    <xf numFmtId="0" fontId="1" fillId="0" borderId="0" xfId="0" applyFont="1" applyFill="1" applyBorder="1" applyProtection="1"/>
    <xf numFmtId="0" fontId="72" fillId="0" borderId="0" xfId="0" applyFont="1" applyFill="1" applyProtection="1">
      <protection locked="0"/>
    </xf>
    <xf numFmtId="38" fontId="72" fillId="0" borderId="0" xfId="0" applyNumberFormat="1" applyFont="1" applyFill="1" applyProtection="1">
      <protection locked="0"/>
    </xf>
    <xf numFmtId="0" fontId="90" fillId="22" borderId="65" xfId="0" applyFont="1" applyFill="1" applyBorder="1" applyAlignment="1">
      <alignment horizontal="centerContinuous"/>
    </xf>
    <xf numFmtId="0" fontId="90" fillId="22" borderId="66" xfId="0" applyFont="1" applyFill="1" applyBorder="1" applyAlignment="1">
      <alignment horizontal="centerContinuous"/>
    </xf>
    <xf numFmtId="0" fontId="90" fillId="22" borderId="67" xfId="0" applyFont="1" applyFill="1" applyBorder="1" applyAlignment="1">
      <alignment horizontal="centerContinuous"/>
    </xf>
    <xf numFmtId="0" fontId="90" fillId="22" borderId="0" xfId="0" applyFont="1" applyFill="1" applyBorder="1" applyAlignment="1">
      <alignment horizontal="centerContinuous"/>
    </xf>
    <xf numFmtId="0" fontId="90" fillId="22" borderId="12" xfId="0" applyFont="1" applyFill="1" applyBorder="1" applyAlignment="1">
      <alignment horizontal="centerContinuous"/>
    </xf>
    <xf numFmtId="14" fontId="90" fillId="22" borderId="11" xfId="0" applyNumberFormat="1" applyFont="1" applyFill="1" applyBorder="1" applyAlignment="1">
      <alignment horizontal="centerContinuous"/>
    </xf>
    <xf numFmtId="0" fontId="0" fillId="0" borderId="0" xfId="0" applyFont="1" applyAlignment="1" applyProtection="1">
      <alignment horizontal="centerContinuous" wrapText="1"/>
    </xf>
    <xf numFmtId="0" fontId="87" fillId="0" borderId="0" xfId="0" applyFont="1" applyProtection="1"/>
    <xf numFmtId="38" fontId="90" fillId="22" borderId="11" xfId="0" applyNumberFormat="1" applyFont="1" applyFill="1" applyBorder="1" applyAlignment="1">
      <alignment horizontal="centerContinuous"/>
    </xf>
    <xf numFmtId="0" fontId="1" fillId="0" borderId="0" xfId="0" applyFont="1" applyAlignment="1" applyProtection="1">
      <alignment horizontal="centerContinuous" wrapText="1"/>
    </xf>
    <xf numFmtId="0" fontId="90" fillId="0" borderId="0" xfId="0" applyFont="1" applyFill="1" applyBorder="1" applyAlignment="1">
      <alignment horizontal="right"/>
    </xf>
    <xf numFmtId="0" fontId="0" fillId="0" borderId="0" xfId="0" applyFont="1" applyFill="1" applyBorder="1" applyAlignment="1" applyProtection="1">
      <alignment horizontal="center"/>
    </xf>
    <xf numFmtId="0" fontId="90" fillId="22" borderId="0" xfId="0" applyFont="1" applyFill="1" applyBorder="1" applyAlignment="1">
      <alignment horizontal="left"/>
    </xf>
    <xf numFmtId="0" fontId="0" fillId="22" borderId="0" xfId="0" applyFont="1" applyFill="1" applyBorder="1" applyProtection="1"/>
    <xf numFmtId="0" fontId="2" fillId="0" borderId="0" xfId="0" applyFont="1" applyFill="1"/>
    <xf numFmtId="0" fontId="6" fillId="0" borderId="19" xfId="0" applyFont="1" applyFill="1" applyBorder="1" applyAlignment="1" applyProtection="1">
      <alignment wrapText="1"/>
    </xf>
    <xf numFmtId="0" fontId="18" fillId="0" borderId="0" xfId="0" applyFont="1" applyFill="1" applyAlignment="1">
      <alignment wrapText="1"/>
    </xf>
    <xf numFmtId="0" fontId="11" fillId="0" borderId="17" xfId="0" applyFont="1" applyFill="1" applyBorder="1" applyAlignment="1" applyProtection="1">
      <alignment horizontal="center"/>
    </xf>
    <xf numFmtId="40" fontId="2" fillId="0" borderId="61" xfId="0" applyNumberFormat="1" applyFont="1" applyBorder="1" applyAlignment="1" applyProtection="1">
      <alignment horizontal="center"/>
      <protection locked="0"/>
    </xf>
    <xf numFmtId="40" fontId="2" fillId="0" borderId="61" xfId="0" applyNumberFormat="1" applyFont="1" applyFill="1" applyBorder="1" applyAlignment="1" applyProtection="1">
      <alignment horizontal="center"/>
      <protection locked="0"/>
    </xf>
    <xf numFmtId="164" fontId="0" fillId="0" borderId="0" xfId="28" applyNumberFormat="1" applyFont="1" applyBorder="1" applyProtection="1">
      <protection locked="0"/>
    </xf>
    <xf numFmtId="0" fontId="1" fillId="24" borderId="0" xfId="0" applyFont="1" applyFill="1"/>
    <xf numFmtId="0" fontId="1" fillId="24" borderId="0" xfId="0" applyFont="1" applyFill="1" applyAlignment="1">
      <alignment horizontal="center"/>
    </xf>
    <xf numFmtId="0" fontId="1" fillId="24" borderId="0" xfId="0" applyFont="1" applyFill="1" applyAlignment="1">
      <alignment horizontal="center" wrapText="1"/>
    </xf>
    <xf numFmtId="38" fontId="1" fillId="0" borderId="0" xfId="0" applyNumberFormat="1" applyFont="1"/>
    <xf numFmtId="38" fontId="68" fillId="0" borderId="0" xfId="0" applyNumberFormat="1" applyFont="1" applyFill="1" applyBorder="1" applyAlignment="1" applyProtection="1">
      <alignment horizontal="center" wrapText="1"/>
      <protection locked="0"/>
    </xf>
    <xf numFmtId="38" fontId="0" fillId="0" borderId="18" xfId="0" applyNumberFormat="1" applyFill="1" applyBorder="1" applyProtection="1"/>
    <xf numFmtId="38" fontId="72" fillId="0" borderId="0" xfId="0" applyNumberFormat="1" applyFont="1" applyFill="1" applyBorder="1" applyAlignment="1" applyProtection="1">
      <alignment horizontal="left"/>
      <protection locked="0"/>
    </xf>
    <xf numFmtId="10" fontId="0" fillId="0" borderId="0" xfId="0" applyNumberFormat="1" applyFill="1" applyBorder="1" applyProtection="1"/>
    <xf numFmtId="10" fontId="0" fillId="0" borderId="17" xfId="0" applyNumberFormat="1" applyFill="1" applyBorder="1" applyProtection="1"/>
    <xf numFmtId="10" fontId="0" fillId="0" borderId="0" xfId="41" applyNumberFormat="1" applyFont="1"/>
    <xf numFmtId="164" fontId="0" fillId="0" borderId="0" xfId="28" applyNumberFormat="1" applyFont="1" applyFill="1"/>
    <xf numFmtId="49" fontId="0" fillId="0" borderId="0" xfId="0" applyNumberFormat="1" applyAlignment="1" applyProtection="1">
      <alignment wrapText="1"/>
      <protection locked="0"/>
    </xf>
    <xf numFmtId="0" fontId="9" fillId="0" borderId="0" xfId="35" applyAlignment="1" applyProtection="1"/>
    <xf numFmtId="0" fontId="1" fillId="0" borderId="0" xfId="0" applyFont="1" applyAlignment="1"/>
    <xf numFmtId="0" fontId="2" fillId="25" borderId="0" xfId="0" applyFont="1" applyFill="1"/>
    <xf numFmtId="0" fontId="1" fillId="25" borderId="0" xfId="0" applyFont="1" applyFill="1" applyAlignment="1"/>
    <xf numFmtId="0" fontId="1" fillId="25" borderId="0" xfId="0" applyFont="1" applyFill="1"/>
    <xf numFmtId="0" fontId="1" fillId="0" borderId="0" xfId="0" quotePrefix="1" applyFont="1" applyProtection="1">
      <protection locked="0"/>
    </xf>
    <xf numFmtId="0" fontId="1" fillId="0" borderId="0" xfId="0" quotePrefix="1" applyFont="1" applyAlignment="1" applyProtection="1">
      <protection locked="0"/>
    </xf>
    <xf numFmtId="0" fontId="1" fillId="0" borderId="0" xfId="0" quotePrefix="1" applyFont="1" applyFill="1" applyProtection="1">
      <protection locked="0"/>
    </xf>
    <xf numFmtId="0" fontId="1" fillId="0" borderId="0" xfId="0" quotePrefix="1" applyFont="1" applyAlignment="1" applyProtection="1">
      <alignment wrapText="1"/>
      <protection locked="0"/>
    </xf>
    <xf numFmtId="0" fontId="1" fillId="0" borderId="0" xfId="0" quotePrefix="1" applyFont="1" applyFill="1" applyAlignment="1" applyProtection="1">
      <protection locked="0"/>
    </xf>
    <xf numFmtId="49" fontId="1" fillId="0" borderId="0" xfId="0" applyNumberFormat="1" applyFont="1" applyAlignment="1" applyProtection="1">
      <alignment wrapText="1"/>
      <protection locked="0"/>
    </xf>
    <xf numFmtId="0" fontId="92" fillId="0" borderId="0" xfId="0" applyFont="1"/>
    <xf numFmtId="164" fontId="0" fillId="0" borderId="61" xfId="28" applyNumberFormat="1" applyFont="1" applyBorder="1" applyProtection="1">
      <protection locked="0"/>
    </xf>
    <xf numFmtId="2" fontId="86" fillId="0" borderId="0" xfId="0" applyNumberFormat="1" applyFont="1" applyProtection="1">
      <protection locked="0"/>
    </xf>
    <xf numFmtId="38" fontId="72" fillId="0" borderId="17" xfId="0" applyNumberFormat="1" applyFont="1" applyFill="1" applyBorder="1" applyProtection="1"/>
    <xf numFmtId="38" fontId="89" fillId="0" borderId="17" xfId="0" applyNumberFormat="1" applyFont="1" applyFill="1" applyBorder="1" applyAlignment="1" applyProtection="1">
      <alignment horizontal="center" wrapText="1"/>
    </xf>
    <xf numFmtId="38" fontId="89" fillId="0" borderId="0" xfId="0" applyNumberFormat="1" applyFont="1" applyFill="1" applyBorder="1" applyAlignment="1" applyProtection="1">
      <alignment horizontal="center" vertical="top" wrapText="1"/>
      <protection locked="0"/>
    </xf>
    <xf numFmtId="38" fontId="89" fillId="0" borderId="0" xfId="0" applyNumberFormat="1" applyFont="1" applyFill="1" applyBorder="1" applyAlignment="1" applyProtection="1">
      <alignment horizontal="center" wrapText="1"/>
      <protection locked="0"/>
    </xf>
    <xf numFmtId="0" fontId="2" fillId="0" borderId="17" xfId="0" applyFont="1" applyFill="1" applyBorder="1" applyAlignment="1" applyProtection="1">
      <alignment horizontal="center"/>
    </xf>
    <xf numFmtId="0" fontId="2" fillId="0" borderId="0" xfId="0" applyFont="1" applyFill="1" applyAlignment="1" applyProtection="1">
      <alignment horizontal="center"/>
    </xf>
    <xf numFmtId="38" fontId="2" fillId="0" borderId="0" xfId="0" quotePrefix="1" applyNumberFormat="1" applyFont="1" applyFill="1" applyAlignment="1" applyProtection="1">
      <alignment horizontal="center" wrapText="1"/>
    </xf>
    <xf numFmtId="38" fontId="2" fillId="0" borderId="0" xfId="0" applyNumberFormat="1" applyFont="1" applyFill="1" applyAlignment="1" applyProtection="1">
      <alignment horizontal="center" wrapText="1"/>
    </xf>
    <xf numFmtId="0" fontId="2" fillId="0" borderId="0" xfId="0" applyFont="1" applyAlignment="1" applyProtection="1">
      <alignment horizontal="center" wrapText="1"/>
    </xf>
    <xf numFmtId="164" fontId="0" fillId="0" borderId="61" xfId="28" applyNumberFormat="1" applyFont="1" applyBorder="1" applyProtection="1"/>
    <xf numFmtId="166" fontId="0" fillId="0" borderId="61" xfId="41" applyNumberFormat="1" applyFont="1" applyBorder="1"/>
    <xf numFmtId="164" fontId="0" fillId="0" borderId="61" xfId="28" applyNumberFormat="1" applyFont="1" applyBorder="1"/>
    <xf numFmtId="0" fontId="3" fillId="0" borderId="0" xfId="0" applyFont="1" applyAlignment="1" applyProtection="1"/>
    <xf numFmtId="164" fontId="1" fillId="0" borderId="0" xfId="28" applyNumberFormat="1" applyFont="1" applyProtection="1">
      <protection locked="0"/>
    </xf>
    <xf numFmtId="0" fontId="0" fillId="0" borderId="0" xfId="0" applyFont="1" applyFill="1" applyProtection="1">
      <protection locked="0"/>
    </xf>
    <xf numFmtId="38" fontId="72" fillId="0" borderId="0" xfId="0" applyNumberFormat="1" applyFont="1" applyFill="1"/>
    <xf numFmtId="38" fontId="20" fillId="0" borderId="15" xfId="0" applyNumberFormat="1" applyFont="1" applyFill="1" applyBorder="1" applyAlignment="1" applyProtection="1">
      <alignment horizontal="right" wrapText="1"/>
    </xf>
    <xf numFmtId="3" fontId="20" fillId="0" borderId="15" xfId="0" applyNumberFormat="1" applyFont="1" applyFill="1" applyBorder="1" applyAlignment="1" applyProtection="1">
      <alignment horizontal="right" wrapText="1"/>
    </xf>
    <xf numFmtId="0" fontId="93" fillId="26" borderId="0" xfId="0" applyFont="1" applyFill="1" applyProtection="1"/>
    <xf numFmtId="0" fontId="93" fillId="0" borderId="0" xfId="0" applyFont="1"/>
    <xf numFmtId="0" fontId="0" fillId="0" borderId="0" xfId="0" applyAlignment="1" applyProtection="1">
      <alignment horizontal="center" wrapText="1"/>
      <protection locked="0"/>
    </xf>
    <xf numFmtId="38" fontId="2" fillId="0" borderId="0" xfId="0" applyNumberFormat="1" applyFont="1" applyBorder="1" applyProtection="1"/>
    <xf numFmtId="38" fontId="0" fillId="0" borderId="31" xfId="0" applyNumberFormat="1" applyFill="1" applyBorder="1" applyProtection="1"/>
    <xf numFmtId="38" fontId="0" fillId="0" borderId="0" xfId="0" applyNumberFormat="1" applyFill="1" applyBorder="1" applyProtection="1"/>
    <xf numFmtId="38" fontId="2" fillId="0" borderId="0" xfId="0" applyNumberFormat="1" applyFont="1" applyFill="1" applyBorder="1" applyProtection="1"/>
    <xf numFmtId="38" fontId="0" fillId="0" borderId="13" xfId="0" applyNumberFormat="1" applyFill="1" applyBorder="1" applyProtection="1"/>
    <xf numFmtId="165" fontId="0" fillId="0" borderId="64" xfId="0" applyNumberFormat="1" applyBorder="1" applyProtection="1"/>
    <xf numFmtId="165" fontId="0" fillId="0" borderId="64" xfId="0" applyNumberFormat="1" applyFill="1" applyBorder="1" applyProtection="1"/>
    <xf numFmtId="164" fontId="0" fillId="0" borderId="64" xfId="28" applyNumberFormat="1" applyFont="1" applyBorder="1" applyProtection="1">
      <protection locked="0"/>
    </xf>
    <xf numFmtId="0" fontId="0" fillId="0" borderId="0" xfId="0" applyBorder="1" applyProtection="1">
      <protection locked="0"/>
    </xf>
    <xf numFmtId="38" fontId="2" fillId="0" borderId="0" xfId="0" applyNumberFormat="1" applyFont="1" applyAlignment="1">
      <alignment horizontal="center"/>
    </xf>
    <xf numFmtId="0" fontId="2" fillId="0" borderId="0" xfId="0" applyFont="1" applyAlignment="1">
      <alignment horizontal="center"/>
    </xf>
    <xf numFmtId="0" fontId="10" fillId="0" borderId="0" xfId="0" applyFont="1"/>
    <xf numFmtId="38" fontId="10" fillId="0" borderId="0" xfId="0" applyNumberFormat="1" applyFont="1"/>
    <xf numFmtId="38" fontId="8" fillId="0" borderId="59" xfId="0" applyNumberFormat="1" applyFont="1" applyBorder="1" applyAlignment="1" applyProtection="1">
      <alignment horizontal="center"/>
      <protection locked="0"/>
    </xf>
    <xf numFmtId="38" fontId="8" fillId="0" borderId="0" xfId="0" applyNumberFormat="1" applyFont="1" applyBorder="1" applyAlignment="1" applyProtection="1">
      <alignment horizontal="center"/>
      <protection locked="0"/>
    </xf>
    <xf numFmtId="38" fontId="8" fillId="0" borderId="0" xfId="0" applyNumberFormat="1" applyFont="1" applyBorder="1" applyAlignment="1" applyProtection="1">
      <protection locked="0"/>
    </xf>
    <xf numFmtId="38" fontId="8" fillId="0" borderId="61" xfId="0" applyNumberFormat="1" applyFont="1" applyBorder="1" applyAlignment="1" applyProtection="1">
      <alignment horizontal="center"/>
      <protection locked="0"/>
    </xf>
    <xf numFmtId="38" fontId="8" fillId="0" borderId="0" xfId="0" applyNumberFormat="1" applyFont="1" applyBorder="1" applyAlignment="1"/>
    <xf numFmtId="0" fontId="8" fillId="0" borderId="59" xfId="0" applyFont="1" applyFill="1" applyBorder="1" applyAlignment="1">
      <alignment horizontal="center"/>
    </xf>
    <xf numFmtId="38" fontId="8" fillId="0" borderId="59" xfId="0" applyNumberFormat="1" applyFont="1" applyBorder="1" applyAlignment="1">
      <alignment horizontal="center"/>
    </xf>
    <xf numFmtId="38" fontId="1" fillId="0" borderId="0" xfId="0" applyNumberFormat="1" applyFont="1" applyProtection="1">
      <protection locked="0"/>
    </xf>
    <xf numFmtId="38" fontId="0" fillId="0" borderId="0" xfId="28" applyNumberFormat="1" applyFont="1" applyProtection="1">
      <protection locked="0"/>
    </xf>
    <xf numFmtId="38" fontId="1" fillId="0" borderId="64" xfId="0" applyNumberFormat="1" applyFont="1" applyBorder="1"/>
    <xf numFmtId="38" fontId="1" fillId="0" borderId="0" xfId="0" applyNumberFormat="1" applyFont="1" applyBorder="1"/>
    <xf numFmtId="38" fontId="0" fillId="0" borderId="0" xfId="0" applyNumberFormat="1" applyBorder="1"/>
    <xf numFmtId="0" fontId="1" fillId="0" borderId="0" xfId="0" applyFont="1" applyFill="1" applyBorder="1"/>
    <xf numFmtId="38" fontId="1" fillId="0" borderId="0" xfId="0" applyNumberFormat="1" applyFont="1" applyBorder="1" applyProtection="1">
      <protection locked="0"/>
    </xf>
    <xf numFmtId="38" fontId="1" fillId="0" borderId="62" xfId="0" applyNumberFormat="1" applyFont="1" applyBorder="1"/>
    <xf numFmtId="38" fontId="1" fillId="0" borderId="61" xfId="0" applyNumberFormat="1" applyFont="1" applyBorder="1"/>
    <xf numFmtId="38" fontId="1" fillId="0" borderId="13" xfId="0" applyNumberFormat="1" applyFont="1" applyBorder="1"/>
    <xf numFmtId="16" fontId="95" fillId="0" borderId="0" xfId="0" applyNumberFormat="1" applyFont="1"/>
    <xf numFmtId="16" fontId="45" fillId="0" borderId="0" xfId="0" applyNumberFormat="1" applyFont="1"/>
    <xf numFmtId="49" fontId="51" fillId="0" borderId="0" xfId="0" applyNumberFormat="1" applyFont="1"/>
    <xf numFmtId="38" fontId="8" fillId="0" borderId="0" xfId="0" applyNumberFormat="1" applyFont="1" applyAlignment="1">
      <alignment horizontal="center"/>
    </xf>
    <xf numFmtId="38" fontId="8" fillId="0" borderId="0" xfId="0" applyNumberFormat="1" applyFont="1" applyBorder="1" applyAlignment="1">
      <alignment horizontal="center"/>
    </xf>
    <xf numFmtId="38" fontId="8" fillId="0" borderId="59" xfId="0" applyNumberFormat="1" applyFont="1" applyBorder="1" applyAlignment="1" applyProtection="1">
      <alignment horizontal="center"/>
    </xf>
    <xf numFmtId="38" fontId="8" fillId="0" borderId="59" xfId="0" applyNumberFormat="1" applyFont="1" applyBorder="1" applyAlignment="1"/>
    <xf numFmtId="38" fontId="2" fillId="0" borderId="0" xfId="0" applyNumberFormat="1" applyFont="1" applyBorder="1" applyAlignment="1" applyProtection="1">
      <alignment horizontal="center"/>
    </xf>
    <xf numFmtId="0" fontId="2" fillId="0" borderId="0" xfId="0" applyFont="1" applyBorder="1" applyAlignment="1" applyProtection="1">
      <alignment horizontal="center"/>
    </xf>
    <xf numFmtId="0" fontId="2" fillId="0" borderId="0" xfId="0" applyFont="1" applyBorder="1" applyAlignment="1">
      <alignment horizontal="center"/>
    </xf>
    <xf numFmtId="0" fontId="2" fillId="0" borderId="61" xfId="0" applyFont="1" applyBorder="1" applyAlignment="1">
      <alignment horizontal="center"/>
    </xf>
    <xf numFmtId="0" fontId="2" fillId="0" borderId="0" xfId="0" applyFont="1" applyFill="1" applyBorder="1" applyAlignment="1">
      <alignment horizontal="center"/>
    </xf>
    <xf numFmtId="38" fontId="2" fillId="0" borderId="61" xfId="0" applyNumberFormat="1" applyFont="1" applyBorder="1" applyAlignment="1">
      <alignment horizontal="center"/>
    </xf>
    <xf numFmtId="38" fontId="0" fillId="0" borderId="0" xfId="0" applyNumberFormat="1" applyBorder="1" applyProtection="1"/>
    <xf numFmtId="0" fontId="3" fillId="0" borderId="0" xfId="0" applyFont="1" applyBorder="1" applyProtection="1"/>
    <xf numFmtId="0" fontId="3" fillId="0" borderId="0" xfId="0" applyFont="1" applyBorder="1" applyProtection="1">
      <protection locked="0"/>
    </xf>
    <xf numFmtId="38" fontId="1" fillId="0" borderId="0" xfId="0" applyNumberFormat="1" applyFont="1" applyBorder="1" applyProtection="1"/>
    <xf numFmtId="38" fontId="0" fillId="0" borderId="64" xfId="0" applyNumberFormat="1" applyBorder="1"/>
    <xf numFmtId="43" fontId="1" fillId="0" borderId="0" xfId="28" applyProtection="1">
      <protection locked="0"/>
    </xf>
    <xf numFmtId="38" fontId="1" fillId="0" borderId="61" xfId="28" applyNumberFormat="1" applyFont="1" applyBorder="1"/>
    <xf numFmtId="38" fontId="0" fillId="0" borderId="61" xfId="0" applyNumberFormat="1" applyBorder="1"/>
    <xf numFmtId="0" fontId="2" fillId="20" borderId="0" xfId="0" applyFont="1" applyFill="1" applyProtection="1">
      <protection locked="0"/>
    </xf>
    <xf numFmtId="38" fontId="0" fillId="0" borderId="61" xfId="0" applyNumberFormat="1" applyBorder="1" applyProtection="1">
      <protection locked="0"/>
    </xf>
    <xf numFmtId="38" fontId="2" fillId="0" borderId="0" xfId="0" applyNumberFormat="1" applyFont="1"/>
    <xf numFmtId="38" fontId="2" fillId="0" borderId="0" xfId="0" applyNumberFormat="1" applyFont="1" applyBorder="1"/>
    <xf numFmtId="38" fontId="1" fillId="0" borderId="0" xfId="0" applyNumberFormat="1" applyFont="1" applyFill="1" applyBorder="1"/>
    <xf numFmtId="38" fontId="2" fillId="0" borderId="62" xfId="0" applyNumberFormat="1" applyFont="1" applyFill="1" applyBorder="1" applyProtection="1">
      <protection locked="0"/>
    </xf>
    <xf numFmtId="38" fontId="1" fillId="0" borderId="0" xfId="0" applyNumberFormat="1" applyFont="1" applyFill="1" applyBorder="1" applyProtection="1"/>
    <xf numFmtId="38" fontId="2" fillId="0" borderId="0" xfId="0" applyNumberFormat="1" applyFont="1" applyFill="1" applyBorder="1"/>
    <xf numFmtId="0" fontId="0" fillId="0" borderId="62" xfId="0" applyFill="1" applyBorder="1" applyProtection="1">
      <protection locked="0"/>
    </xf>
    <xf numFmtId="38" fontId="1" fillId="0" borderId="62" xfId="0" applyNumberFormat="1" applyFont="1" applyFill="1" applyBorder="1"/>
    <xf numFmtId="0" fontId="3" fillId="0" borderId="65" xfId="0" applyFont="1" applyBorder="1" applyProtection="1"/>
    <xf numFmtId="38" fontId="0" fillId="0" borderId="66" xfId="0" applyNumberFormat="1" applyBorder="1" applyProtection="1">
      <protection locked="0"/>
    </xf>
    <xf numFmtId="38" fontId="0" fillId="0" borderId="67" xfId="0" applyNumberFormat="1" applyBorder="1" applyProtection="1">
      <protection locked="0"/>
    </xf>
    <xf numFmtId="0" fontId="0" fillId="0" borderId="68" xfId="0" applyBorder="1" applyProtection="1"/>
    <xf numFmtId="10" fontId="0" fillId="0" borderId="61" xfId="0" applyNumberFormat="1" applyBorder="1" applyProtection="1"/>
    <xf numFmtId="0" fontId="1" fillId="0" borderId="11" xfId="0" applyFont="1" applyBorder="1" applyProtection="1"/>
    <xf numFmtId="38" fontId="0" fillId="0" borderId="62" xfId="0" applyNumberFormat="1" applyFill="1" applyBorder="1" applyProtection="1">
      <protection locked="0"/>
    </xf>
    <xf numFmtId="38" fontId="1" fillId="21" borderId="0" xfId="0" applyNumberFormat="1" applyFont="1" applyFill="1" applyProtection="1">
      <protection locked="0"/>
    </xf>
    <xf numFmtId="0" fontId="72" fillId="0" borderId="0" xfId="0" applyFont="1" applyBorder="1" applyProtection="1">
      <protection locked="0"/>
    </xf>
    <xf numFmtId="38" fontId="72" fillId="0" borderId="0" xfId="0" applyNumberFormat="1" applyFont="1" applyProtection="1">
      <protection locked="0"/>
    </xf>
    <xf numFmtId="43" fontId="72" fillId="0" borderId="0" xfId="28" applyFont="1" applyProtection="1">
      <protection locked="0"/>
    </xf>
    <xf numFmtId="43" fontId="72" fillId="0" borderId="0" xfId="28" applyFont="1" applyBorder="1" applyProtection="1">
      <protection locked="0"/>
    </xf>
    <xf numFmtId="164" fontId="72" fillId="0" borderId="0" xfId="28" applyNumberFormat="1" applyFont="1" applyProtection="1">
      <protection locked="0"/>
    </xf>
    <xf numFmtId="165" fontId="72" fillId="0" borderId="0" xfId="0" applyNumberFormat="1" applyFont="1" applyProtection="1">
      <protection locked="0"/>
    </xf>
    <xf numFmtId="168" fontId="72" fillId="0" borderId="0" xfId="0" applyNumberFormat="1" applyFont="1" applyProtection="1">
      <protection locked="0"/>
    </xf>
    <xf numFmtId="43" fontId="1" fillId="0" borderId="0" xfId="28" applyFont="1" applyFill="1" applyBorder="1" applyProtection="1">
      <protection locked="0"/>
    </xf>
    <xf numFmtId="43" fontId="1" fillId="0" borderId="61" xfId="28" applyFont="1" applyFill="1" applyBorder="1" applyProtection="1">
      <protection locked="0"/>
    </xf>
    <xf numFmtId="43" fontId="0" fillId="0" borderId="64" xfId="28" applyFont="1" applyBorder="1" applyProtection="1">
      <protection locked="0"/>
    </xf>
    <xf numFmtId="43" fontId="0" fillId="0" borderId="0" xfId="28" applyFont="1"/>
    <xf numFmtId="43" fontId="0" fillId="0" borderId="0" xfId="28" applyFont="1" applyBorder="1" applyProtection="1">
      <protection locked="0"/>
    </xf>
    <xf numFmtId="166" fontId="72" fillId="0" borderId="0" xfId="41" applyNumberFormat="1" applyFont="1" applyBorder="1" applyProtection="1">
      <protection locked="0"/>
    </xf>
    <xf numFmtId="0" fontId="72" fillId="0" borderId="11" xfId="0" applyFont="1" applyFill="1" applyBorder="1" applyProtection="1">
      <protection locked="0"/>
    </xf>
    <xf numFmtId="0" fontId="0" fillId="0" borderId="0" xfId="0" applyAlignment="1" applyProtection="1">
      <alignment wrapText="1"/>
      <protection locked="0"/>
    </xf>
    <xf numFmtId="0" fontId="0" fillId="21" borderId="0" xfId="0" applyFill="1" applyAlignment="1" applyProtection="1">
      <alignment wrapText="1"/>
      <protection locked="0"/>
    </xf>
    <xf numFmtId="0" fontId="1" fillId="21" borderId="0" xfId="0" applyFont="1" applyFill="1" applyAlignment="1" applyProtection="1">
      <alignment wrapText="1"/>
      <protection locked="0"/>
    </xf>
    <xf numFmtId="0" fontId="2" fillId="21" borderId="0" xfId="0" applyFont="1" applyFill="1" applyAlignment="1" applyProtection="1">
      <alignment wrapText="1"/>
      <protection locked="0"/>
    </xf>
    <xf numFmtId="3" fontId="72" fillId="0" borderId="0" xfId="0" applyNumberFormat="1" applyFont="1" applyProtection="1">
      <protection locked="0"/>
    </xf>
    <xf numFmtId="38" fontId="1" fillId="0" borderId="0" xfId="0" applyNumberFormat="1" applyFont="1" applyProtection="1"/>
    <xf numFmtId="0" fontId="2" fillId="0" borderId="65" xfId="99" applyFont="1" applyFill="1" applyBorder="1" applyAlignment="1">
      <alignment horizontal="centerContinuous" vertical="top"/>
    </xf>
    <xf numFmtId="0" fontId="1" fillId="0" borderId="67" xfId="99" applyFont="1" applyFill="1" applyBorder="1" applyAlignment="1">
      <alignment horizontal="centerContinuous" vertical="top"/>
    </xf>
    <xf numFmtId="0" fontId="2" fillId="0" borderId="11" xfId="99" applyFont="1" applyFill="1" applyBorder="1" applyAlignment="1">
      <alignment horizontal="centerContinuous" vertical="top"/>
    </xf>
    <xf numFmtId="0" fontId="1" fillId="0" borderId="12" xfId="99" applyFont="1" applyFill="1" applyBorder="1" applyAlignment="1">
      <alignment horizontal="centerContinuous" vertical="top"/>
    </xf>
    <xf numFmtId="0" fontId="3" fillId="0" borderId="11" xfId="99" applyFont="1" applyFill="1" applyBorder="1" applyAlignment="1">
      <alignment horizontal="left" vertical="top"/>
    </xf>
    <xf numFmtId="0" fontId="1" fillId="0" borderId="12" xfId="99" applyFont="1" applyFill="1" applyBorder="1" applyAlignment="1">
      <alignment vertical="top"/>
    </xf>
    <xf numFmtId="0" fontId="2" fillId="0" borderId="11" xfId="99" applyFont="1" applyFill="1" applyBorder="1" applyAlignment="1">
      <alignment horizontal="right" vertical="top"/>
    </xf>
    <xf numFmtId="0" fontId="2" fillId="0" borderId="12" xfId="99" applyFont="1" applyFill="1" applyBorder="1" applyAlignment="1">
      <alignment horizontal="right" vertical="top"/>
    </xf>
    <xf numFmtId="3" fontId="2" fillId="0" borderId="11" xfId="99" applyNumberFormat="1" applyFont="1" applyFill="1" applyBorder="1" applyAlignment="1">
      <alignment horizontal="right" wrapText="1"/>
    </xf>
    <xf numFmtId="0" fontId="2" fillId="0" borderId="12" xfId="99" applyFont="1" applyFill="1" applyBorder="1" applyAlignment="1">
      <alignment horizontal="right" wrapText="1"/>
    </xf>
    <xf numFmtId="3" fontId="1" fillId="0" borderId="11" xfId="99" applyNumberFormat="1" applyFont="1" applyFill="1" applyBorder="1" applyAlignment="1">
      <alignment horizontal="right" vertical="top"/>
    </xf>
    <xf numFmtId="0" fontId="1" fillId="0" borderId="12" xfId="99" applyFont="1" applyFill="1" applyBorder="1" applyAlignment="1">
      <alignment horizontal="right" vertical="top"/>
    </xf>
    <xf numFmtId="3" fontId="1" fillId="0" borderId="11" xfId="100" applyNumberFormat="1" applyFont="1" applyFill="1" applyBorder="1" applyAlignment="1">
      <alignment horizontal="right" vertical="top"/>
    </xf>
    <xf numFmtId="166" fontId="1" fillId="0" borderId="12" xfId="95" applyNumberFormat="1" applyFont="1" applyFill="1" applyBorder="1" applyAlignment="1">
      <alignment horizontal="right" vertical="top"/>
    </xf>
    <xf numFmtId="3" fontId="1" fillId="0" borderId="68" xfId="100" applyNumberFormat="1" applyFont="1" applyFill="1" applyBorder="1" applyAlignment="1">
      <alignment horizontal="right" vertical="top"/>
    </xf>
    <xf numFmtId="166" fontId="1" fillId="0" borderId="69" xfId="95" applyNumberFormat="1" applyFont="1" applyFill="1" applyBorder="1" applyAlignment="1">
      <alignment horizontal="right" vertical="top"/>
    </xf>
    <xf numFmtId="166" fontId="0" fillId="0" borderId="0" xfId="95" applyNumberFormat="1" applyFont="1" applyFill="1" applyBorder="1" applyAlignment="1">
      <alignment horizontal="center"/>
    </xf>
    <xf numFmtId="0" fontId="87" fillId="0" borderId="70" xfId="99" applyFont="1" applyFill="1" applyBorder="1" applyAlignment="1">
      <alignment horizontal="left" indent="1"/>
    </xf>
    <xf numFmtId="166" fontId="1" fillId="0" borderId="70" xfId="95" quotePrefix="1" applyNumberFormat="1" applyFont="1" applyFill="1" applyBorder="1" applyAlignment="1">
      <alignment horizontal="center"/>
    </xf>
    <xf numFmtId="164" fontId="0" fillId="0" borderId="0" xfId="28" applyNumberFormat="1" applyFont="1" applyAlignment="1" applyProtection="1">
      <alignment horizontal="center"/>
      <protection locked="0"/>
    </xf>
    <xf numFmtId="164" fontId="0" fillId="0" borderId="0" xfId="28" applyNumberFormat="1" applyFont="1" applyFill="1" applyAlignment="1" applyProtection="1">
      <alignment horizontal="center"/>
      <protection locked="0"/>
    </xf>
    <xf numFmtId="164" fontId="0" fillId="0" borderId="0" xfId="28" applyNumberFormat="1" applyFont="1" applyBorder="1" applyAlignment="1" applyProtection="1">
      <alignment horizontal="center"/>
      <protection locked="0"/>
    </xf>
    <xf numFmtId="164" fontId="0" fillId="0" borderId="0" xfId="28" applyNumberFormat="1" applyFont="1" applyAlignment="1">
      <alignment horizontal="center"/>
    </xf>
    <xf numFmtId="164" fontId="0" fillId="0" borderId="64" xfId="28" applyNumberFormat="1" applyFont="1" applyBorder="1" applyAlignment="1">
      <alignment horizontal="center"/>
    </xf>
    <xf numFmtId="164" fontId="0" fillId="0" borderId="0" xfId="28" applyNumberFormat="1" applyFont="1" applyAlignment="1">
      <alignment horizontal="right"/>
    </xf>
    <xf numFmtId="38" fontId="0" fillId="0" borderId="64" xfId="0" applyNumberFormat="1" applyBorder="1" applyAlignment="1">
      <alignment horizontal="right"/>
    </xf>
    <xf numFmtId="164" fontId="0" fillId="0" borderId="0" xfId="28" applyNumberFormat="1" applyFont="1" applyAlignment="1" applyProtection="1">
      <alignment horizontal="right"/>
      <protection locked="0"/>
    </xf>
    <xf numFmtId="164" fontId="0" fillId="0" borderId="64" xfId="28" applyNumberFormat="1" applyFont="1" applyBorder="1" applyAlignment="1">
      <alignment horizontal="right"/>
    </xf>
    <xf numFmtId="164" fontId="1" fillId="0" borderId="62" xfId="28" applyNumberFormat="1" applyFont="1" applyBorder="1" applyAlignment="1">
      <alignment horizontal="right"/>
    </xf>
    <xf numFmtId="0" fontId="0" fillId="0" borderId="64" xfId="0" applyBorder="1" applyAlignment="1">
      <alignment horizontal="right"/>
    </xf>
    <xf numFmtId="38" fontId="0" fillId="0" borderId="62" xfId="0" applyNumberFormat="1" applyBorder="1" applyAlignment="1">
      <alignment horizontal="right"/>
    </xf>
    <xf numFmtId="164" fontId="0" fillId="20" borderId="70" xfId="28" applyNumberFormat="1" applyFont="1" applyFill="1" applyBorder="1" applyProtection="1">
      <protection locked="0"/>
    </xf>
    <xf numFmtId="0" fontId="84" fillId="0" borderId="0" xfId="0" applyFont="1" applyFill="1" applyAlignment="1">
      <alignment horizontal="left" vertical="center" indent="2"/>
    </xf>
    <xf numFmtId="164" fontId="0" fillId="0" borderId="64" xfId="28" applyNumberFormat="1" applyFont="1" applyFill="1" applyBorder="1" applyAlignment="1">
      <alignment horizontal="center"/>
    </xf>
    <xf numFmtId="0" fontId="2" fillId="0" borderId="0" xfId="0" applyFont="1" applyFill="1" applyAlignment="1">
      <alignment horizontal="right" wrapText="1"/>
    </xf>
    <xf numFmtId="166" fontId="0" fillId="0" borderId="13" xfId="41" applyNumberFormat="1" applyFont="1" applyFill="1" applyBorder="1" applyAlignment="1">
      <alignment horizontal="center"/>
    </xf>
    <xf numFmtId="0" fontId="88" fillId="0" borderId="0" xfId="0" applyFont="1" applyFill="1" applyAlignment="1" applyProtection="1">
      <alignment horizontal="center" wrapText="1"/>
      <protection locked="0"/>
    </xf>
    <xf numFmtId="8" fontId="1" fillId="0" borderId="11" xfId="0" applyNumberFormat="1" applyFont="1" applyFill="1" applyBorder="1"/>
    <xf numFmtId="0" fontId="1" fillId="0" borderId="70" xfId="0" applyFont="1" applyFill="1" applyBorder="1" applyAlignment="1">
      <alignment horizontal="center"/>
    </xf>
    <xf numFmtId="164" fontId="0" fillId="0" borderId="31" xfId="28" applyNumberFormat="1" applyFont="1" applyBorder="1" applyProtection="1"/>
    <xf numFmtId="164" fontId="72" fillId="0" borderId="0" xfId="28" applyNumberFormat="1" applyFont="1" applyProtection="1"/>
    <xf numFmtId="43" fontId="72" fillId="0" borderId="61" xfId="28" applyFont="1" applyBorder="1" applyProtection="1"/>
    <xf numFmtId="0" fontId="88" fillId="0" borderId="61" xfId="0" applyFont="1" applyBorder="1" applyProtection="1"/>
    <xf numFmtId="3" fontId="72" fillId="0" borderId="0" xfId="0" applyNumberFormat="1" applyFont="1" applyProtection="1"/>
    <xf numFmtId="0" fontId="72" fillId="0" borderId="0" xfId="0" applyFont="1" applyProtection="1"/>
    <xf numFmtId="0" fontId="72" fillId="0" borderId="11" xfId="0" applyFont="1" applyBorder="1" applyProtection="1"/>
    <xf numFmtId="0" fontId="72" fillId="0" borderId="0" xfId="0" quotePrefix="1" applyFont="1" applyProtection="1"/>
    <xf numFmtId="43" fontId="72" fillId="0" borderId="0" xfId="28" applyFont="1" applyProtection="1"/>
    <xf numFmtId="168" fontId="72" fillId="0" borderId="0" xfId="0" applyNumberFormat="1" applyFont="1" applyProtection="1"/>
    <xf numFmtId="0" fontId="100" fillId="0" borderId="0" xfId="0" applyFont="1" applyFill="1" applyProtection="1"/>
    <xf numFmtId="0" fontId="100" fillId="0" borderId="0" xfId="0" applyFont="1" applyFill="1" applyAlignment="1" applyProtection="1">
      <alignment horizontal="right"/>
    </xf>
    <xf numFmtId="43" fontId="72" fillId="0" borderId="0" xfId="0" applyNumberFormat="1" applyFont="1" applyProtection="1"/>
    <xf numFmtId="0" fontId="0" fillId="0" borderId="0" xfId="0" applyAlignment="1" applyProtection="1">
      <alignment horizontal="left" wrapText="1"/>
      <protection locked="0"/>
    </xf>
    <xf numFmtId="10" fontId="72" fillId="0" borderId="0" xfId="41" applyNumberFormat="1" applyFont="1" applyProtection="1"/>
    <xf numFmtId="4" fontId="72" fillId="0" borderId="0" xfId="0" applyNumberFormat="1" applyFont="1" applyProtection="1"/>
    <xf numFmtId="10" fontId="72" fillId="0" borderId="0" xfId="41" applyNumberFormat="1" applyFont="1" applyFill="1" applyProtection="1"/>
    <xf numFmtId="0" fontId="0" fillId="0" borderId="0" xfId="0" applyBorder="1" applyProtection="1">
      <protection locked="0"/>
    </xf>
    <xf numFmtId="166" fontId="0" fillId="0" borderId="0" xfId="41" applyNumberFormat="1" applyFont="1" applyProtection="1">
      <protection locked="0"/>
    </xf>
    <xf numFmtId="166" fontId="0" fillId="0" borderId="0" xfId="41" applyNumberFormat="1" applyFont="1" applyFill="1" applyProtection="1">
      <protection locked="0"/>
    </xf>
    <xf numFmtId="0" fontId="6" fillId="0" borderId="28" xfId="0" applyFont="1" applyBorder="1" applyAlignment="1" applyProtection="1">
      <alignment wrapText="1"/>
    </xf>
    <xf numFmtId="164" fontId="20" fillId="28" borderId="20" xfId="28" applyNumberFormat="1" applyFont="1" applyFill="1" applyBorder="1" applyAlignment="1" applyProtection="1">
      <alignment horizontal="right" wrapText="1"/>
    </xf>
    <xf numFmtId="0" fontId="1" fillId="0" borderId="0" xfId="0" applyFont="1" applyAlignment="1" applyProtection="1">
      <alignment horizontal="left" wrapText="1"/>
      <protection locked="0"/>
    </xf>
    <xf numFmtId="0" fontId="3" fillId="0" borderId="0" xfId="0" applyFont="1" applyFill="1" applyProtection="1">
      <protection locked="0"/>
    </xf>
    <xf numFmtId="164" fontId="0" fillId="0" borderId="70" xfId="28" applyNumberFormat="1" applyFont="1" applyFill="1" applyBorder="1" applyAlignment="1" applyProtection="1">
      <alignment horizontal="center"/>
    </xf>
    <xf numFmtId="10" fontId="0" fillId="0" borderId="70" xfId="0" applyNumberFormat="1" applyFill="1" applyBorder="1" applyAlignment="1" applyProtection="1">
      <alignment horizontal="center"/>
    </xf>
    <xf numFmtId="0" fontId="1" fillId="0" borderId="0" xfId="0" applyFont="1" applyAlignment="1" applyProtection="1"/>
    <xf numFmtId="164" fontId="1" fillId="0" borderId="61" xfId="28" applyNumberFormat="1" applyFont="1" applyBorder="1" applyProtection="1">
      <protection locked="0"/>
    </xf>
    <xf numFmtId="38" fontId="0" fillId="0" borderId="0" xfId="0" applyNumberFormat="1" applyFill="1" applyBorder="1"/>
    <xf numFmtId="38" fontId="1" fillId="0" borderId="0" xfId="0" applyNumberFormat="1" applyFont="1" applyFill="1"/>
    <xf numFmtId="38" fontId="1" fillId="0" borderId="0" xfId="0" applyNumberFormat="1" applyFont="1" applyFill="1" applyBorder="1" applyProtection="1">
      <protection locked="0"/>
    </xf>
    <xf numFmtId="43" fontId="72" fillId="0" borderId="0" xfId="28" applyFont="1" applyFill="1" applyProtection="1"/>
    <xf numFmtId="0" fontId="0" fillId="25" borderId="0" xfId="0" applyFill="1"/>
    <xf numFmtId="0" fontId="0" fillId="0" borderId="0" xfId="0" applyAlignment="1" applyProtection="1">
      <alignment horizontal="left" wrapText="1"/>
      <protection locked="0"/>
    </xf>
    <xf numFmtId="0" fontId="0" fillId="0" borderId="0" xfId="0" applyAlignment="1" applyProtection="1">
      <alignment horizontal="center"/>
      <protection locked="0"/>
    </xf>
    <xf numFmtId="0" fontId="0" fillId="0" borderId="17" xfId="0" applyBorder="1" applyAlignment="1" applyProtection="1">
      <alignment horizontal="center"/>
      <protection locked="0"/>
    </xf>
    <xf numFmtId="0" fontId="0" fillId="0" borderId="17" xfId="0" applyFill="1" applyBorder="1" applyAlignment="1" applyProtection="1">
      <alignment horizontal="center"/>
      <protection locked="0"/>
    </xf>
    <xf numFmtId="0" fontId="0" fillId="0" borderId="0" xfId="0" applyFill="1" applyBorder="1" applyAlignment="1" applyProtection="1">
      <alignment horizontal="center"/>
      <protection locked="0"/>
    </xf>
    <xf numFmtId="0" fontId="11" fillId="0" borderId="0" xfId="0" applyFont="1" applyFill="1" applyBorder="1" applyAlignment="1" applyProtection="1">
      <alignment horizontal="center"/>
      <protection locked="0"/>
    </xf>
    <xf numFmtId="0" fontId="1" fillId="0" borderId="61" xfId="0" applyFont="1" applyFill="1" applyBorder="1" applyProtection="1">
      <protection locked="0"/>
    </xf>
    <xf numFmtId="0" fontId="0" fillId="0" borderId="62" xfId="0" applyFill="1" applyBorder="1" applyAlignment="1" applyProtection="1">
      <alignment horizontal="center"/>
      <protection locked="0"/>
    </xf>
    <xf numFmtId="0" fontId="11" fillId="0" borderId="62" xfId="0" applyFont="1" applyFill="1" applyBorder="1" applyAlignment="1" applyProtection="1">
      <alignment horizontal="center"/>
      <protection locked="0"/>
    </xf>
    <xf numFmtId="0" fontId="0" fillId="0" borderId="62" xfId="0" applyBorder="1" applyAlignment="1" applyProtection="1">
      <alignment horizontal="center"/>
      <protection locked="0"/>
    </xf>
    <xf numFmtId="0" fontId="0" fillId="0" borderId="62" xfId="0" applyBorder="1" applyProtection="1">
      <protection locked="0"/>
    </xf>
    <xf numFmtId="0" fontId="0" fillId="0" borderId="62" xfId="0" applyBorder="1" applyProtection="1"/>
    <xf numFmtId="0" fontId="88" fillId="0" borderId="0" xfId="0" applyFont="1" applyAlignment="1" applyProtection="1">
      <protection locked="0"/>
    </xf>
    <xf numFmtId="38" fontId="88" fillId="0" borderId="0" xfId="0" applyNumberFormat="1" applyFont="1" applyAlignment="1" applyProtection="1">
      <alignment wrapText="1"/>
      <protection locked="0"/>
    </xf>
    <xf numFmtId="0" fontId="1" fillId="0" borderId="0" xfId="0" applyFont="1" applyAlignment="1" applyProtection="1">
      <alignment horizontal="right"/>
      <protection locked="0"/>
    </xf>
    <xf numFmtId="0" fontId="20" fillId="0" borderId="73" xfId="0" applyFont="1" applyFill="1" applyBorder="1" applyAlignment="1" applyProtection="1">
      <alignment wrapText="1"/>
    </xf>
    <xf numFmtId="0" fontId="0" fillId="0" borderId="0" xfId="41" applyNumberFormat="1" applyFont="1"/>
    <xf numFmtId="164" fontId="0" fillId="0" borderId="62" xfId="28" applyNumberFormat="1" applyFont="1" applyBorder="1" applyProtection="1">
      <protection locked="0"/>
    </xf>
    <xf numFmtId="0" fontId="2" fillId="0" borderId="0" xfId="0" applyFont="1" applyFill="1" applyAlignment="1">
      <alignment wrapText="1"/>
    </xf>
    <xf numFmtId="0" fontId="2" fillId="0" borderId="0" xfId="0" applyFont="1" applyFill="1" applyAlignment="1"/>
    <xf numFmtId="0" fontId="87" fillId="0" borderId="0" xfId="0" applyFont="1"/>
    <xf numFmtId="0" fontId="0" fillId="0" borderId="0" xfId="0" applyAlignment="1" applyProtection="1">
      <alignment horizontal="left" wrapText="1"/>
      <protection locked="0"/>
    </xf>
    <xf numFmtId="165" fontId="0" fillId="0" borderId="0" xfId="0" applyNumberFormat="1" applyBorder="1" applyProtection="1"/>
    <xf numFmtId="165" fontId="0" fillId="0" borderId="0" xfId="0" applyNumberFormat="1" applyFill="1" applyBorder="1" applyProtection="1"/>
    <xf numFmtId="43" fontId="0" fillId="0" borderId="0" xfId="28" applyFont="1" applyAlignment="1" applyProtection="1">
      <alignment horizontal="left" wrapText="1"/>
      <protection locked="0"/>
    </xf>
    <xf numFmtId="44" fontId="0" fillId="0" borderId="62" xfId="51" applyFont="1" applyBorder="1" applyProtection="1"/>
    <xf numFmtId="38" fontId="8" fillId="0" borderId="0" xfId="0" applyNumberFormat="1" applyFont="1" applyFill="1" applyAlignment="1" applyProtection="1">
      <alignment horizontal="center"/>
      <protection locked="0"/>
    </xf>
    <xf numFmtId="0" fontId="0" fillId="0" borderId="0" xfId="0" applyBorder="1" applyProtection="1">
      <protection locked="0"/>
    </xf>
    <xf numFmtId="0" fontId="0" fillId="0" borderId="0" xfId="0" applyAlignment="1" applyProtection="1">
      <alignment horizontal="center"/>
      <protection locked="0"/>
    </xf>
    <xf numFmtId="0" fontId="0" fillId="0" borderId="0" xfId="0" applyAlignment="1" applyProtection="1">
      <alignment horizontal="center" wrapText="1"/>
      <protection locked="0"/>
    </xf>
    <xf numFmtId="0" fontId="0" fillId="0" borderId="0" xfId="0" applyAlignment="1">
      <alignment horizontal="center"/>
    </xf>
    <xf numFmtId="38" fontId="2" fillId="0" borderId="0" xfId="0" applyNumberFormat="1" applyFont="1" applyAlignment="1">
      <alignment horizontal="center"/>
    </xf>
    <xf numFmtId="165" fontId="0" fillId="0" borderId="61" xfId="0" applyNumberFormat="1" applyBorder="1" applyProtection="1"/>
    <xf numFmtId="10" fontId="1" fillId="0" borderId="0" xfId="0" quotePrefix="1" applyNumberFormat="1" applyFont="1" applyFill="1" applyBorder="1" applyProtection="1"/>
    <xf numFmtId="0" fontId="87" fillId="0" borderId="0" xfId="0" applyFont="1" applyFill="1" applyAlignment="1">
      <alignment wrapText="1"/>
    </xf>
    <xf numFmtId="0" fontId="83" fillId="0" borderId="0" xfId="0" applyFont="1" applyFill="1" applyAlignment="1">
      <alignment vertical="center"/>
    </xf>
    <xf numFmtId="0" fontId="1" fillId="0" borderId="0" xfId="101" applyProtection="1">
      <protection locked="0"/>
    </xf>
    <xf numFmtId="0" fontId="1" fillId="0" borderId="0" xfId="101"/>
    <xf numFmtId="0" fontId="72" fillId="0" borderId="0" xfId="101" applyFont="1" applyProtection="1">
      <protection locked="0"/>
    </xf>
    <xf numFmtId="38" fontId="8" fillId="0" borderId="0" xfId="101" applyNumberFormat="1" applyFont="1" applyAlignment="1">
      <alignment horizontal="right"/>
    </xf>
    <xf numFmtId="38" fontId="8" fillId="0" borderId="0" xfId="101" applyNumberFormat="1" applyFont="1" applyProtection="1">
      <protection locked="0"/>
    </xf>
    <xf numFmtId="38" fontId="8" fillId="0" borderId="0" xfId="101" applyNumberFormat="1" applyFont="1" applyAlignment="1" applyProtection="1">
      <alignment horizontal="right"/>
      <protection locked="0"/>
    </xf>
    <xf numFmtId="38" fontId="8" fillId="0" borderId="0" xfId="101" applyNumberFormat="1" applyFont="1" applyAlignment="1" applyProtection="1">
      <alignment horizontal="center"/>
      <protection locked="0"/>
    </xf>
    <xf numFmtId="0" fontId="8" fillId="0" borderId="0" xfId="101" applyFont="1" applyAlignment="1" applyProtection="1">
      <alignment horizontal="left"/>
      <protection locked="0"/>
    </xf>
    <xf numFmtId="38" fontId="1" fillId="0" borderId="0" xfId="101" applyNumberFormat="1" applyProtection="1">
      <protection locked="0"/>
    </xf>
    <xf numFmtId="0" fontId="2" fillId="0" borderId="0" xfId="101" applyFont="1" applyAlignment="1">
      <alignment horizontal="center"/>
    </xf>
    <xf numFmtId="38" fontId="2" fillId="0" borderId="0" xfId="101" applyNumberFormat="1" applyFont="1" applyAlignment="1">
      <alignment horizontal="center"/>
    </xf>
    <xf numFmtId="38" fontId="2" fillId="0" borderId="0" xfId="101" quotePrefix="1" applyNumberFormat="1" applyFont="1" applyAlignment="1">
      <alignment horizontal="center" wrapText="1"/>
    </xf>
    <xf numFmtId="38" fontId="2" fillId="0" borderId="0" xfId="101" applyNumberFormat="1" applyFont="1" applyAlignment="1">
      <alignment horizontal="center" wrapText="1"/>
    </xf>
    <xf numFmtId="0" fontId="2" fillId="0" borderId="0" xfId="101" applyFont="1" applyAlignment="1">
      <alignment horizontal="center" wrapText="1"/>
    </xf>
    <xf numFmtId="0" fontId="2" fillId="0" borderId="0" xfId="101" applyFont="1" applyAlignment="1" applyProtection="1">
      <alignment horizontal="center" wrapText="1"/>
      <protection locked="0"/>
    </xf>
    <xf numFmtId="0" fontId="72" fillId="0" borderId="0" xfId="101" applyFont="1" applyAlignment="1">
      <alignment horizontal="center" wrapText="1"/>
    </xf>
    <xf numFmtId="0" fontId="2" fillId="0" borderId="61" xfId="101" applyFont="1" applyBorder="1" applyAlignment="1">
      <alignment horizontal="center"/>
    </xf>
    <xf numFmtId="38" fontId="2" fillId="0" borderId="61" xfId="101" applyNumberFormat="1" applyFont="1" applyBorder="1" applyAlignment="1">
      <alignment horizontal="center"/>
    </xf>
    <xf numFmtId="0" fontId="3" fillId="0" borderId="0" xfId="101" applyFont="1"/>
    <xf numFmtId="0" fontId="3" fillId="0" borderId="0" xfId="101" applyFont="1" applyProtection="1">
      <protection locked="0"/>
    </xf>
    <xf numFmtId="0" fontId="1" fillId="0" borderId="0" xfId="101" quotePrefix="1" applyProtection="1">
      <protection locked="0"/>
    </xf>
    <xf numFmtId="38" fontId="1" fillId="0" borderId="0" xfId="101" applyNumberFormat="1"/>
    <xf numFmtId="165" fontId="1" fillId="0" borderId="0" xfId="101" applyNumberFormat="1"/>
    <xf numFmtId="38" fontId="1" fillId="0" borderId="64" xfId="101" applyNumberFormat="1" applyBorder="1"/>
    <xf numFmtId="165" fontId="1" fillId="0" borderId="64" xfId="101" applyNumberFormat="1" applyBorder="1"/>
    <xf numFmtId="165" fontId="1" fillId="0" borderId="0" xfId="101" applyNumberFormat="1" applyProtection="1">
      <protection locked="0"/>
    </xf>
    <xf numFmtId="0" fontId="2" fillId="0" borderId="0" xfId="101" applyFont="1"/>
    <xf numFmtId="0" fontId="2" fillId="0" borderId="0" xfId="101" applyFont="1" applyProtection="1">
      <protection locked="0"/>
    </xf>
    <xf numFmtId="0" fontId="5" fillId="0" borderId="0" xfId="101" applyFont="1" applyAlignment="1">
      <alignment horizontal="left"/>
    </xf>
    <xf numFmtId="38" fontId="1" fillId="0" borderId="61" xfId="101" applyNumberFormat="1" applyBorder="1" applyProtection="1">
      <protection locked="0"/>
    </xf>
    <xf numFmtId="38" fontId="89" fillId="0" borderId="61" xfId="101" applyNumberFormat="1" applyFont="1" applyBorder="1" applyAlignment="1">
      <alignment horizontal="center" wrapText="1"/>
    </xf>
    <xf numFmtId="38" fontId="72" fillId="0" borderId="61" xfId="101" applyNumberFormat="1" applyFont="1" applyBorder="1"/>
    <xf numFmtId="38" fontId="68" fillId="0" borderId="64" xfId="101" applyNumberFormat="1" applyFont="1" applyBorder="1" applyAlignment="1">
      <alignment horizontal="center" wrapText="1"/>
    </xf>
    <xf numFmtId="38" fontId="1" fillId="0" borderId="61" xfId="101" applyNumberFormat="1" applyBorder="1"/>
    <xf numFmtId="38" fontId="89" fillId="0" borderId="0" xfId="101" applyNumberFormat="1" applyFont="1" applyAlignment="1">
      <alignment horizontal="center" vertical="top" wrapText="1"/>
    </xf>
    <xf numFmtId="38" fontId="72" fillId="0" borderId="0" xfId="101" applyNumberFormat="1" applyFont="1" applyProtection="1">
      <protection locked="0"/>
    </xf>
    <xf numFmtId="38" fontId="89" fillId="0" borderId="0" xfId="101" applyNumberFormat="1" applyFont="1" applyAlignment="1">
      <alignment horizontal="center" wrapText="1"/>
    </xf>
    <xf numFmtId="38" fontId="89" fillId="0" borderId="0" xfId="101" applyNumberFormat="1" applyFont="1" applyAlignment="1" applyProtection="1">
      <alignment horizontal="center" wrapText="1"/>
      <protection locked="0"/>
    </xf>
    <xf numFmtId="38" fontId="68" fillId="0" borderId="0" xfId="101" applyNumberFormat="1" applyFont="1" applyAlignment="1">
      <alignment horizontal="center" wrapText="1"/>
    </xf>
    <xf numFmtId="38" fontId="72" fillId="0" borderId="0" xfId="101" applyNumberFormat="1" applyFont="1" applyAlignment="1" applyProtection="1">
      <alignment horizontal="left"/>
      <protection locked="0"/>
    </xf>
    <xf numFmtId="165" fontId="1" fillId="0" borderId="61" xfId="101" applyNumberFormat="1" applyBorder="1"/>
    <xf numFmtId="38" fontId="2" fillId="0" borderId="13" xfId="101" applyNumberFormat="1" applyFont="1" applyBorder="1"/>
    <xf numFmtId="165" fontId="1" fillId="0" borderId="13" xfId="101" applyNumberFormat="1" applyBorder="1"/>
    <xf numFmtId="38" fontId="2" fillId="0" borderId="0" xfId="101" applyNumberFormat="1" applyFont="1" applyProtection="1">
      <protection locked="0"/>
    </xf>
    <xf numFmtId="0" fontId="2" fillId="0" borderId="0" xfId="101" applyFont="1" applyAlignment="1">
      <alignment wrapText="1"/>
    </xf>
    <xf numFmtId="38" fontId="2" fillId="0" borderId="62" xfId="101" applyNumberFormat="1" applyFont="1" applyBorder="1"/>
    <xf numFmtId="40" fontId="1" fillId="0" borderId="0" xfId="101" applyNumberFormat="1" applyProtection="1">
      <protection locked="0"/>
    </xf>
    <xf numFmtId="38" fontId="1" fillId="0" borderId="62" xfId="101" applyNumberFormat="1" applyBorder="1"/>
    <xf numFmtId="38" fontId="2" fillId="0" borderId="0" xfId="101" applyNumberFormat="1" applyFont="1"/>
    <xf numFmtId="38" fontId="1" fillId="0" borderId="13" xfId="101" applyNumberFormat="1" applyBorder="1"/>
    <xf numFmtId="0" fontId="5" fillId="0" borderId="0" xfId="101" applyFont="1" applyAlignment="1">
      <alignment horizontal="right"/>
    </xf>
    <xf numFmtId="0" fontId="45" fillId="0" borderId="0" xfId="101" applyFont="1" applyAlignment="1">
      <alignment horizontal="center" wrapText="1"/>
    </xf>
    <xf numFmtId="43" fontId="0" fillId="0" borderId="0" xfId="28" applyFont="1" applyProtection="1"/>
    <xf numFmtId="0" fontId="3" fillId="0" borderId="65" xfId="101" applyFont="1" applyBorder="1"/>
    <xf numFmtId="38" fontId="1" fillId="0" borderId="66" xfId="101" applyNumberFormat="1" applyBorder="1" applyProtection="1">
      <protection locked="0"/>
    </xf>
    <xf numFmtId="38" fontId="1" fillId="0" borderId="67" xfId="101" applyNumberFormat="1" applyBorder="1" applyProtection="1">
      <protection locked="0"/>
    </xf>
    <xf numFmtId="0" fontId="1" fillId="0" borderId="11" xfId="101" applyBorder="1"/>
    <xf numFmtId="10" fontId="1" fillId="0" borderId="0" xfId="101" applyNumberFormat="1"/>
    <xf numFmtId="10" fontId="1" fillId="0" borderId="12" xfId="101" applyNumberFormat="1" applyBorder="1"/>
    <xf numFmtId="43" fontId="0" fillId="0" borderId="0" xfId="28" applyFont="1" applyBorder="1" applyProtection="1"/>
    <xf numFmtId="0" fontId="1" fillId="0" borderId="68" xfId="101" applyBorder="1"/>
    <xf numFmtId="10" fontId="1" fillId="0" borderId="61" xfId="101" applyNumberFormat="1" applyBorder="1"/>
    <xf numFmtId="10" fontId="1" fillId="0" borderId="69" xfId="101" applyNumberFormat="1" applyBorder="1"/>
    <xf numFmtId="38" fontId="2" fillId="0" borderId="61" xfId="101" applyNumberFormat="1" applyFont="1" applyBorder="1"/>
    <xf numFmtId="40" fontId="2" fillId="0" borderId="61" xfId="101" applyNumberFormat="1" applyFont="1" applyBorder="1" applyAlignment="1">
      <alignment horizontal="center"/>
    </xf>
    <xf numFmtId="164" fontId="0" fillId="0" borderId="0" xfId="28" applyNumberFormat="1" applyFont="1" applyBorder="1" applyProtection="1"/>
    <xf numFmtId="2" fontId="86" fillId="0" borderId="0" xfId="101" applyNumberFormat="1" applyFont="1"/>
    <xf numFmtId="164" fontId="0" fillId="0" borderId="64" xfId="28" applyNumberFormat="1" applyFont="1" applyBorder="1" applyProtection="1"/>
    <xf numFmtId="164" fontId="0" fillId="0" borderId="64" xfId="28" applyNumberFormat="1" applyFont="1" applyFill="1" applyBorder="1" applyProtection="1"/>
    <xf numFmtId="0" fontId="46" fillId="0" borderId="0" xfId="101" applyFont="1" applyAlignment="1">
      <alignment wrapText="1"/>
    </xf>
    <xf numFmtId="164" fontId="1" fillId="0" borderId="0" xfId="28" applyNumberFormat="1" applyFont="1" applyBorder="1" applyProtection="1">
      <protection locked="0"/>
    </xf>
    <xf numFmtId="38" fontId="1" fillId="0" borderId="61" xfId="0" applyNumberFormat="1" applyFont="1" applyFill="1" applyBorder="1" applyProtection="1"/>
    <xf numFmtId="0" fontId="2" fillId="0" borderId="17" xfId="0" applyFont="1" applyBorder="1" applyAlignment="1" applyProtection="1">
      <alignment horizontal="center" wrapText="1"/>
    </xf>
    <xf numFmtId="0" fontId="1" fillId="0" borderId="0" xfId="0" applyFont="1" applyFill="1" applyAlignment="1" applyProtection="1">
      <alignment horizontal="center"/>
      <protection locked="0"/>
    </xf>
    <xf numFmtId="0" fontId="2" fillId="0" borderId="0" xfId="0" applyFont="1" applyFill="1" applyBorder="1" applyAlignment="1" applyProtection="1">
      <alignment horizontal="center" wrapText="1"/>
    </xf>
    <xf numFmtId="164" fontId="1" fillId="0" borderId="0" xfId="28" applyNumberFormat="1" applyFont="1" applyFill="1" applyProtection="1"/>
    <xf numFmtId="38" fontId="1" fillId="0" borderId="0" xfId="101" applyNumberFormat="1" applyFill="1" applyProtection="1"/>
    <xf numFmtId="38" fontId="1" fillId="0" borderId="0" xfId="101" applyNumberFormat="1" applyFill="1" applyBorder="1" applyProtection="1"/>
    <xf numFmtId="38" fontId="0" fillId="20" borderId="13" xfId="0" applyNumberFormat="1" applyFill="1" applyBorder="1" applyProtection="1">
      <protection locked="0"/>
    </xf>
    <xf numFmtId="38" fontId="1" fillId="0" borderId="13" xfId="101" applyNumberFormat="1" applyFill="1" applyBorder="1" applyProtection="1"/>
    <xf numFmtId="38" fontId="1" fillId="0" borderId="0" xfId="101" applyNumberFormat="1" applyBorder="1"/>
    <xf numFmtId="165" fontId="1" fillId="0" borderId="0" xfId="101" applyNumberFormat="1" applyBorder="1"/>
    <xf numFmtId="0" fontId="104" fillId="0" borderId="0" xfId="101" applyFont="1" applyAlignment="1" applyProtection="1">
      <protection locked="0"/>
    </xf>
    <xf numFmtId="0" fontId="94" fillId="0" borderId="0" xfId="101" applyFont="1" applyAlignment="1" applyProtection="1"/>
    <xf numFmtId="164" fontId="1" fillId="21" borderId="0" xfId="28" applyNumberFormat="1" applyFont="1" applyFill="1" applyProtection="1">
      <protection locked="0"/>
    </xf>
    <xf numFmtId="164" fontId="1" fillId="21" borderId="61" xfId="28" applyNumberFormat="1" applyFont="1" applyFill="1" applyBorder="1" applyProtection="1">
      <protection locked="0"/>
    </xf>
    <xf numFmtId="38" fontId="1" fillId="21" borderId="64" xfId="101" applyNumberFormat="1" applyFill="1" applyBorder="1"/>
    <xf numFmtId="38" fontId="1" fillId="21" borderId="0" xfId="101" applyNumberFormat="1" applyFill="1" applyProtection="1">
      <protection locked="0"/>
    </xf>
    <xf numFmtId="38" fontId="1" fillId="21" borderId="61" xfId="101" applyNumberFormat="1" applyFill="1" applyBorder="1" applyProtection="1">
      <protection locked="0"/>
    </xf>
    <xf numFmtId="0" fontId="1" fillId="21" borderId="0" xfId="101" applyFill="1" applyProtection="1">
      <protection locked="0"/>
    </xf>
    <xf numFmtId="38" fontId="1" fillId="21" borderId="0" xfId="101" applyNumberFormat="1" applyFill="1" applyBorder="1" applyProtection="1">
      <protection locked="0"/>
    </xf>
    <xf numFmtId="38" fontId="2" fillId="0" borderId="61" xfId="0" applyNumberFormat="1" applyFont="1" applyFill="1" applyBorder="1" applyAlignment="1" applyProtection="1">
      <alignment horizontal="center" wrapText="1"/>
    </xf>
    <xf numFmtId="38" fontId="2" fillId="0" borderId="17" xfId="0" applyNumberFormat="1" applyFont="1" applyBorder="1" applyAlignment="1" applyProtection="1">
      <alignment horizontal="center" wrapText="1"/>
    </xf>
    <xf numFmtId="38" fontId="8" fillId="0" borderId="0" xfId="0" applyNumberFormat="1" applyFont="1" applyFill="1" applyAlignment="1" applyProtection="1">
      <alignment horizontal="center"/>
      <protection locked="0"/>
    </xf>
    <xf numFmtId="0" fontId="0" fillId="0" borderId="0" xfId="0" applyBorder="1" applyProtection="1">
      <protection locked="0"/>
    </xf>
    <xf numFmtId="0" fontId="0" fillId="0" borderId="0" xfId="0" applyAlignment="1" applyProtection="1">
      <alignment horizontal="center" wrapText="1"/>
      <protection locked="0"/>
    </xf>
    <xf numFmtId="0" fontId="2" fillId="0" borderId="0" xfId="0" applyFont="1" applyAlignment="1">
      <alignment horizontal="center"/>
    </xf>
    <xf numFmtId="0" fontId="1" fillId="0" borderId="0" xfId="0" applyFont="1" applyFill="1" applyAlignment="1">
      <alignment horizontal="left" wrapText="1"/>
    </xf>
    <xf numFmtId="0" fontId="88" fillId="0" borderId="0" xfId="0" applyFont="1" applyAlignment="1">
      <alignment horizontal="left" wrapText="1"/>
    </xf>
    <xf numFmtId="37" fontId="0" fillId="21" borderId="0" xfId="0" applyNumberFormat="1" applyFill="1" applyProtection="1">
      <protection locked="0"/>
    </xf>
    <xf numFmtId="38" fontId="0" fillId="21" borderId="0" xfId="0" applyNumberFormat="1" applyFill="1" applyProtection="1">
      <protection locked="0"/>
    </xf>
    <xf numFmtId="38" fontId="0" fillId="21" borderId="61" xfId="0" applyNumberFormat="1" applyFill="1" applyBorder="1" applyProtection="1">
      <protection locked="0"/>
    </xf>
    <xf numFmtId="0" fontId="0" fillId="21" borderId="0" xfId="0" applyFill="1" applyProtection="1">
      <protection locked="0"/>
    </xf>
    <xf numFmtId="0" fontId="0" fillId="21" borderId="61" xfId="0" applyFill="1" applyBorder="1" applyProtection="1">
      <protection locked="0"/>
    </xf>
    <xf numFmtId="164" fontId="0" fillId="21" borderId="0" xfId="28" applyNumberFormat="1" applyFont="1" applyFill="1" applyProtection="1">
      <protection locked="0"/>
    </xf>
    <xf numFmtId="164" fontId="0" fillId="21" borderId="61" xfId="28" applyNumberFormat="1" applyFont="1" applyFill="1" applyBorder="1" applyProtection="1">
      <protection locked="0"/>
    </xf>
    <xf numFmtId="0" fontId="6" fillId="0" borderId="75" xfId="0" applyFont="1" applyBorder="1" applyAlignment="1">
      <alignment wrapText="1"/>
    </xf>
    <xf numFmtId="0" fontId="6" fillId="0" borderId="15" xfId="0" applyFont="1" applyBorder="1" applyAlignment="1">
      <alignment wrapText="1"/>
    </xf>
    <xf numFmtId="0" fontId="20" fillId="0" borderId="76" xfId="0" applyFont="1" applyBorder="1" applyAlignment="1" applyProtection="1">
      <alignment wrapText="1"/>
    </xf>
    <xf numFmtId="0" fontId="21" fillId="0" borderId="76" xfId="0" applyFont="1" applyBorder="1" applyAlignment="1">
      <alignment wrapText="1"/>
    </xf>
    <xf numFmtId="3" fontId="21" fillId="0" borderId="76" xfId="0" applyNumberFormat="1" applyFont="1" applyBorder="1" applyAlignment="1">
      <alignment horizontal="right" wrapText="1"/>
    </xf>
    <xf numFmtId="3" fontId="20" fillId="0" borderId="75" xfId="0" applyNumberFormat="1" applyFont="1" applyFill="1" applyBorder="1" applyAlignment="1" applyProtection="1">
      <alignment horizontal="right" wrapText="1"/>
      <protection locked="0"/>
    </xf>
    <xf numFmtId="38" fontId="20" fillId="0" borderId="75" xfId="0" applyNumberFormat="1" applyFont="1" applyFill="1" applyBorder="1" applyAlignment="1" applyProtection="1">
      <alignment horizontal="right" wrapText="1"/>
    </xf>
    <xf numFmtId="3" fontId="20" fillId="0" borderId="73" xfId="0" applyNumberFormat="1" applyFont="1" applyFill="1" applyBorder="1" applyAlignment="1" applyProtection="1">
      <alignment horizontal="right" wrapText="1"/>
      <protection locked="0"/>
    </xf>
    <xf numFmtId="0" fontId="6" fillId="0" borderId="76" xfId="0" applyFont="1" applyBorder="1" applyAlignment="1">
      <alignment wrapText="1"/>
    </xf>
    <xf numFmtId="3" fontId="20" fillId="0" borderId="20" xfId="0" applyNumberFormat="1" applyFont="1" applyFill="1" applyBorder="1" applyAlignment="1" applyProtection="1">
      <alignment horizontal="right" wrapText="1"/>
      <protection locked="0"/>
    </xf>
    <xf numFmtId="38" fontId="20" fillId="0" borderId="20" xfId="0" applyNumberFormat="1" applyFont="1" applyFill="1" applyBorder="1" applyAlignment="1" applyProtection="1">
      <alignment horizontal="right" wrapText="1"/>
    </xf>
    <xf numFmtId="3" fontId="20" fillId="0" borderId="42" xfId="0" applyNumberFormat="1" applyFont="1" applyFill="1" applyBorder="1" applyAlignment="1" applyProtection="1">
      <alignment horizontal="right" wrapText="1"/>
      <protection locked="0"/>
    </xf>
    <xf numFmtId="0" fontId="20" fillId="0" borderId="75" xfId="0" applyFont="1" applyBorder="1" applyAlignment="1" applyProtection="1">
      <alignment wrapText="1"/>
    </xf>
    <xf numFmtId="3" fontId="20" fillId="18" borderId="75" xfId="0" applyNumberFormat="1" applyFont="1" applyFill="1" applyBorder="1" applyAlignment="1" applyProtection="1">
      <alignment horizontal="right" wrapText="1"/>
      <protection locked="0"/>
    </xf>
    <xf numFmtId="3" fontId="6" fillId="0" borderId="23" xfId="0" applyNumberFormat="1" applyFont="1" applyFill="1" applyBorder="1" applyAlignment="1" applyProtection="1">
      <alignment horizontal="right" wrapText="1"/>
      <protection locked="0"/>
    </xf>
    <xf numFmtId="3" fontId="20" fillId="0" borderId="74" xfId="0" applyNumberFormat="1" applyFont="1" applyFill="1" applyBorder="1" applyAlignment="1" applyProtection="1">
      <alignment horizontal="right" wrapText="1"/>
    </xf>
    <xf numFmtId="3" fontId="6" fillId="0" borderId="73" xfId="0" applyNumberFormat="1" applyFont="1" applyFill="1" applyBorder="1" applyAlignment="1" applyProtection="1">
      <alignment horizontal="right" wrapText="1"/>
      <protection locked="0"/>
    </xf>
    <xf numFmtId="0" fontId="21" fillId="0" borderId="76" xfId="0" applyFont="1" applyBorder="1" applyAlignment="1" applyProtection="1">
      <alignment wrapText="1"/>
      <protection locked="0"/>
    </xf>
    <xf numFmtId="3" fontId="20" fillId="0" borderId="76" xfId="0" applyNumberFormat="1" applyFont="1" applyFill="1" applyBorder="1" applyAlignment="1" applyProtection="1">
      <alignment horizontal="right" wrapText="1"/>
    </xf>
    <xf numFmtId="43" fontId="72" fillId="0" borderId="61" xfId="28" applyFont="1" applyFill="1" applyBorder="1" applyProtection="1"/>
    <xf numFmtId="38" fontId="0" fillId="21" borderId="0" xfId="0" applyNumberFormat="1" applyFill="1" applyAlignment="1" applyProtection="1">
      <protection locked="0"/>
    </xf>
    <xf numFmtId="0" fontId="6" fillId="0" borderId="75" xfId="0" applyFont="1" applyFill="1" applyBorder="1" applyAlignment="1">
      <alignment wrapText="1"/>
    </xf>
    <xf numFmtId="0" fontId="6" fillId="0" borderId="75" xfId="0" applyFont="1" applyFill="1" applyBorder="1" applyAlignment="1" applyProtection="1">
      <alignment wrapText="1"/>
      <protection locked="0"/>
    </xf>
    <xf numFmtId="0" fontId="6" fillId="0" borderId="15" xfId="0" applyFont="1" applyFill="1" applyBorder="1" applyAlignment="1">
      <alignment wrapText="1"/>
    </xf>
    <xf numFmtId="0" fontId="6" fillId="0" borderId="15" xfId="0" applyFont="1" applyFill="1" applyBorder="1" applyAlignment="1" applyProtection="1">
      <alignment wrapText="1"/>
      <protection locked="0"/>
    </xf>
    <xf numFmtId="0" fontId="6" fillId="0" borderId="20" xfId="0" applyFont="1" applyFill="1" applyBorder="1" applyAlignment="1" applyProtection="1">
      <alignment wrapText="1"/>
      <protection locked="0"/>
    </xf>
    <xf numFmtId="0" fontId="6" fillId="0" borderId="21" xfId="0" applyFont="1" applyBorder="1" applyAlignment="1" applyProtection="1">
      <alignment wrapText="1"/>
    </xf>
    <xf numFmtId="0" fontId="6" fillId="0" borderId="19" xfId="0" applyFont="1" applyBorder="1" applyAlignment="1" applyProtection="1">
      <alignment wrapText="1"/>
    </xf>
    <xf numFmtId="0" fontId="56" fillId="0" borderId="0" xfId="0" applyFont="1" applyBorder="1" applyAlignment="1" applyProtection="1"/>
    <xf numFmtId="0" fontId="2" fillId="27" borderId="45" xfId="0" applyFont="1" applyFill="1" applyBorder="1" applyProtection="1">
      <protection locked="0"/>
    </xf>
    <xf numFmtId="0" fontId="0" fillId="0" borderId="0" xfId="0" applyAlignment="1" applyProtection="1">
      <alignment horizontal="center"/>
      <protection locked="0"/>
    </xf>
    <xf numFmtId="38" fontId="19" fillId="0" borderId="0" xfId="0" applyNumberFormat="1" applyFont="1" applyAlignment="1" applyProtection="1">
      <alignment horizontal="center"/>
      <protection locked="0"/>
    </xf>
    <xf numFmtId="0" fontId="19" fillId="0" borderId="0" xfId="0" applyFont="1" applyAlignment="1" applyProtection="1">
      <alignment horizontal="center"/>
      <protection locked="0"/>
    </xf>
    <xf numFmtId="0" fontId="6" fillId="0" borderId="0" xfId="0" applyFont="1" applyProtection="1">
      <protection locked="0"/>
    </xf>
    <xf numFmtId="0" fontId="6" fillId="0" borderId="0" xfId="0" applyFont="1" applyAlignment="1" applyProtection="1">
      <alignment horizontal="center"/>
      <protection locked="0"/>
    </xf>
    <xf numFmtId="0" fontId="6" fillId="0" borderId="78" xfId="0" applyFont="1" applyBorder="1" applyProtection="1">
      <protection locked="0"/>
    </xf>
    <xf numFmtId="0" fontId="21" fillId="0" borderId="78" xfId="0" applyFont="1" applyBorder="1" applyAlignment="1" applyProtection="1">
      <alignment horizontal="center"/>
      <protection locked="0"/>
    </xf>
    <xf numFmtId="0" fontId="21" fillId="0" borderId="80" xfId="0" applyFont="1" applyBorder="1" applyAlignment="1" applyProtection="1">
      <alignment horizontal="center"/>
      <protection locked="0"/>
    </xf>
    <xf numFmtId="0" fontId="21" fillId="0" borderId="81" xfId="0" applyFont="1" applyBorder="1" applyAlignment="1" applyProtection="1">
      <alignment horizontal="center"/>
      <protection locked="0"/>
    </xf>
    <xf numFmtId="164" fontId="6" fillId="0" borderId="82" xfId="28" applyNumberFormat="1" applyFont="1" applyBorder="1" applyAlignment="1" applyProtection="1">
      <alignment horizontal="right"/>
      <protection locked="0"/>
    </xf>
    <xf numFmtId="164" fontId="6" fillId="17" borderId="83" xfId="28" applyNumberFormat="1" applyFont="1" applyFill="1" applyBorder="1" applyAlignment="1" applyProtection="1">
      <alignment horizontal="right"/>
      <protection locked="0"/>
    </xf>
    <xf numFmtId="164" fontId="6" fillId="0" borderId="0" xfId="28" applyNumberFormat="1" applyFont="1" applyBorder="1" applyAlignment="1" applyProtection="1">
      <alignment horizontal="right"/>
      <protection locked="0"/>
    </xf>
    <xf numFmtId="164" fontId="6" fillId="0" borderId="34" xfId="28" applyNumberFormat="1" applyFont="1" applyBorder="1" applyAlignment="1" applyProtection="1">
      <alignment horizontal="right"/>
      <protection locked="0"/>
    </xf>
    <xf numFmtId="164" fontId="6" fillId="0" borderId="75" xfId="28" applyNumberFormat="1" applyFont="1" applyBorder="1" applyAlignment="1" applyProtection="1">
      <alignment horizontal="right"/>
      <protection locked="0"/>
    </xf>
    <xf numFmtId="164" fontId="6" fillId="0" borderId="87" xfId="28" applyNumberFormat="1" applyFont="1" applyBorder="1" applyAlignment="1" applyProtection="1">
      <alignment horizontal="right"/>
      <protection locked="0"/>
    </xf>
    <xf numFmtId="164" fontId="6" fillId="0" borderId="38" xfId="28" applyNumberFormat="1" applyFont="1" applyBorder="1" applyAlignment="1" applyProtection="1">
      <alignment horizontal="right"/>
      <protection locked="0"/>
    </xf>
    <xf numFmtId="164" fontId="6" fillId="0" borderId="23" xfId="28" applyNumberFormat="1" applyFont="1" applyBorder="1" applyAlignment="1" applyProtection="1">
      <alignment horizontal="right"/>
      <protection locked="0"/>
    </xf>
    <xf numFmtId="164" fontId="6" fillId="18" borderId="82" xfId="28" applyNumberFormat="1" applyFont="1" applyFill="1" applyBorder="1" applyAlignment="1" applyProtection="1">
      <alignment horizontal="right"/>
      <protection locked="0"/>
    </xf>
    <xf numFmtId="164" fontId="6" fillId="0" borderId="0" xfId="28" applyNumberFormat="1" applyFont="1" applyFill="1" applyBorder="1" applyAlignment="1" applyProtection="1">
      <alignment horizontal="right"/>
      <protection locked="0"/>
    </xf>
    <xf numFmtId="164" fontId="6" fillId="0" borderId="81" xfId="28" applyNumberFormat="1" applyFont="1" applyFill="1" applyBorder="1" applyAlignment="1" applyProtection="1">
      <alignment horizontal="right"/>
      <protection locked="0"/>
    </xf>
    <xf numFmtId="164" fontId="6" fillId="17" borderId="82" xfId="28" applyNumberFormat="1" applyFont="1" applyFill="1" applyBorder="1" applyAlignment="1" applyProtection="1">
      <alignment horizontal="right"/>
      <protection locked="0"/>
    </xf>
    <xf numFmtId="0" fontId="6" fillId="0" borderId="0" xfId="0" applyFont="1" applyAlignment="1" applyProtection="1">
      <alignment horizontal="left"/>
      <protection locked="0"/>
    </xf>
    <xf numFmtId="0" fontId="0" fillId="0" borderId="61" xfId="0" applyBorder="1" applyAlignment="1" applyProtection="1">
      <alignment horizontal="left"/>
      <protection locked="0"/>
    </xf>
    <xf numFmtId="0" fontId="0" fillId="0" borderId="80" xfId="0" applyBorder="1" applyAlignment="1" applyProtection="1">
      <alignment horizontal="left"/>
      <protection locked="0"/>
    </xf>
    <xf numFmtId="0" fontId="0" fillId="0" borderId="80" xfId="0" applyBorder="1" applyAlignment="1" applyProtection="1">
      <alignment horizontal="center"/>
      <protection locked="0"/>
    </xf>
    <xf numFmtId="0" fontId="1" fillId="0" borderId="0" xfId="0" quotePrefix="1" applyFont="1" applyAlignment="1" applyProtection="1">
      <alignment vertical="top"/>
      <protection locked="0"/>
    </xf>
    <xf numFmtId="0" fontId="72" fillId="0" borderId="0" xfId="0" applyFont="1" applyFill="1" applyProtection="1"/>
    <xf numFmtId="0" fontId="0" fillId="0" borderId="0" xfId="0" applyAlignment="1" applyProtection="1">
      <alignment horizontal="center"/>
      <protection locked="0"/>
    </xf>
    <xf numFmtId="0" fontId="20" fillId="0" borderId="0" xfId="0" applyFont="1" applyBorder="1" applyAlignment="1" applyProtection="1">
      <alignment wrapText="1"/>
    </xf>
    <xf numFmtId="0" fontId="19" fillId="0" borderId="0" xfId="0" applyFont="1" applyFill="1" applyAlignment="1" applyProtection="1">
      <alignment horizontal="left"/>
      <protection locked="0"/>
    </xf>
    <xf numFmtId="0" fontId="19" fillId="0" borderId="0" xfId="0" applyFont="1" applyFill="1" applyAlignment="1" applyProtection="1">
      <alignment horizontal="center"/>
      <protection locked="0"/>
    </xf>
    <xf numFmtId="0" fontId="73" fillId="0" borderId="79" xfId="0" applyFont="1" applyBorder="1" applyAlignment="1" applyProtection="1">
      <alignment horizontal="left"/>
    </xf>
    <xf numFmtId="0" fontId="73" fillId="0" borderId="80" xfId="0" applyFont="1" applyBorder="1" applyAlignment="1" applyProtection="1">
      <alignment horizontal="left"/>
    </xf>
    <xf numFmtId="0" fontId="6" fillId="0" borderId="30" xfId="0" applyFont="1" applyBorder="1" applyProtection="1"/>
    <xf numFmtId="0" fontId="6" fillId="0" borderId="82" xfId="0" applyFont="1" applyBorder="1" applyProtection="1"/>
    <xf numFmtId="0" fontId="6" fillId="0" borderId="84" xfId="0" applyFont="1" applyBorder="1" applyProtection="1"/>
    <xf numFmtId="0" fontId="73" fillId="0" borderId="81" xfId="0" applyFont="1" applyBorder="1" applyAlignment="1" applyProtection="1">
      <alignment horizontal="left"/>
    </xf>
    <xf numFmtId="0" fontId="6" fillId="0" borderId="0" xfId="0" applyFont="1" applyProtection="1"/>
    <xf numFmtId="0" fontId="6" fillId="0" borderId="86" xfId="0" applyFont="1" applyBorder="1" applyProtection="1"/>
    <xf numFmtId="0" fontId="6" fillId="0" borderId="75" xfId="0" applyFont="1" applyBorder="1" applyProtection="1"/>
    <xf numFmtId="0" fontId="6" fillId="0" borderId="88" xfId="0" applyFont="1" applyBorder="1" applyProtection="1"/>
    <xf numFmtId="0" fontId="73" fillId="0" borderId="39" xfId="0" applyFont="1" applyBorder="1" applyAlignment="1" applyProtection="1">
      <alignment horizontal="left"/>
    </xf>
    <xf numFmtId="0" fontId="73" fillId="0" borderId="0" xfId="0" applyFont="1" applyAlignment="1" applyProtection="1">
      <alignment horizontal="left"/>
    </xf>
    <xf numFmtId="0" fontId="21" fillId="0" borderId="88" xfId="0" applyFont="1" applyBorder="1" applyProtection="1"/>
    <xf numFmtId="0" fontId="6" fillId="0" borderId="23" xfId="0" applyFont="1" applyBorder="1" applyProtection="1"/>
    <xf numFmtId="0" fontId="21" fillId="0" borderId="29" xfId="0" applyFont="1" applyBorder="1" applyAlignment="1" applyProtection="1">
      <alignment horizontal="center"/>
    </xf>
    <xf numFmtId="164" fontId="6" fillId="28" borderId="78" xfId="28" applyNumberFormat="1" applyFont="1" applyFill="1" applyBorder="1" applyAlignment="1" applyProtection="1">
      <alignment horizontal="right"/>
    </xf>
    <xf numFmtId="164" fontId="6" fillId="18" borderId="85" xfId="28" applyNumberFormat="1" applyFont="1" applyFill="1" applyBorder="1" applyAlignment="1" applyProtection="1">
      <alignment horizontal="right"/>
    </xf>
    <xf numFmtId="164" fontId="6" fillId="18" borderId="82" xfId="28" applyNumberFormat="1" applyFont="1" applyFill="1" applyBorder="1" applyAlignment="1" applyProtection="1">
      <alignment horizontal="right"/>
    </xf>
    <xf numFmtId="164" fontId="6" fillId="18" borderId="78" xfId="28" applyNumberFormat="1" applyFont="1" applyFill="1" applyBorder="1" applyAlignment="1" applyProtection="1">
      <alignment horizontal="right"/>
    </xf>
    <xf numFmtId="164" fontId="21" fillId="18" borderId="88" xfId="28" applyNumberFormat="1" applyFont="1" applyFill="1" applyBorder="1" applyAlignment="1" applyProtection="1">
      <alignment horizontal="right"/>
    </xf>
    <xf numFmtId="164" fontId="6" fillId="18" borderId="83" xfId="28" applyNumberFormat="1" applyFont="1" applyFill="1" applyBorder="1" applyAlignment="1" applyProtection="1">
      <alignment horizontal="right"/>
    </xf>
    <xf numFmtId="164" fontId="21" fillId="18" borderId="87" xfId="28" applyNumberFormat="1" applyFont="1" applyFill="1" applyBorder="1" applyAlignment="1" applyProtection="1">
      <alignment horizontal="right"/>
    </xf>
    <xf numFmtId="164" fontId="6" fillId="0" borderId="82" xfId="28" applyNumberFormat="1" applyFont="1" applyBorder="1" applyAlignment="1" applyProtection="1">
      <alignment horizontal="right"/>
    </xf>
    <xf numFmtId="0" fontId="21" fillId="0" borderId="78" xfId="0" applyFont="1" applyBorder="1" applyAlignment="1" applyProtection="1">
      <alignment horizontal="center"/>
    </xf>
    <xf numFmtId="38" fontId="19" fillId="0" borderId="0" xfId="0" applyNumberFormat="1" applyFont="1" applyAlignment="1" applyProtection="1">
      <protection locked="0"/>
    </xf>
    <xf numFmtId="38" fontId="19" fillId="0" borderId="0" xfId="0" applyNumberFormat="1" applyFont="1" applyAlignment="1" applyProtection="1">
      <alignment horizontal="left"/>
      <protection locked="0"/>
    </xf>
    <xf numFmtId="0" fontId="88" fillId="0" borderId="0" xfId="0" applyFont="1" applyProtection="1">
      <protection locked="0"/>
    </xf>
    <xf numFmtId="0" fontId="1" fillId="21" borderId="0" xfId="0" applyFont="1" applyFill="1" applyProtection="1"/>
    <xf numFmtId="38" fontId="88" fillId="0" borderId="0" xfId="101" applyNumberFormat="1" applyFont="1" applyProtection="1">
      <protection locked="0"/>
    </xf>
    <xf numFmtId="38" fontId="46" fillId="0" borderId="0" xfId="0" applyNumberFormat="1" applyFont="1" applyAlignment="1">
      <alignment horizontal="left"/>
    </xf>
    <xf numFmtId="0" fontId="46" fillId="0" borderId="0" xfId="0" applyFont="1" applyAlignment="1">
      <alignment wrapText="1"/>
    </xf>
    <xf numFmtId="0" fontId="72" fillId="0" borderId="0" xfId="0" applyFont="1" applyAlignment="1"/>
    <xf numFmtId="0" fontId="72" fillId="0" borderId="0" xfId="0" applyFont="1" applyFill="1" applyAlignment="1" applyProtection="1">
      <protection locked="0"/>
    </xf>
    <xf numFmtId="38" fontId="0" fillId="0" borderId="0" xfId="0" applyNumberFormat="1" applyFill="1" applyAlignment="1" applyProtection="1">
      <alignment horizontal="right"/>
      <protection locked="0"/>
    </xf>
    <xf numFmtId="38" fontId="0" fillId="0" borderId="61" xfId="0" applyNumberFormat="1" applyFill="1" applyBorder="1" applyAlignment="1" applyProtection="1">
      <alignment horizontal="right"/>
      <protection locked="0"/>
    </xf>
    <xf numFmtId="164" fontId="0" fillId="0" borderId="0" xfId="28" applyNumberFormat="1" applyFont="1" applyFill="1" applyAlignment="1" applyProtection="1">
      <alignment horizontal="right"/>
      <protection locked="0"/>
    </xf>
    <xf numFmtId="0" fontId="0" fillId="0" borderId="0" xfId="0" applyAlignment="1" applyProtection="1">
      <alignment horizontal="left" wrapText="1"/>
      <protection locked="0"/>
    </xf>
    <xf numFmtId="0" fontId="56" fillId="0" borderId="0" xfId="0" applyFont="1" applyFill="1" applyBorder="1" applyAlignment="1" applyProtection="1">
      <alignment horizontal="center" wrapText="1"/>
    </xf>
    <xf numFmtId="38" fontId="0" fillId="0" borderId="89" xfId="0" applyNumberFormat="1" applyFill="1" applyBorder="1" applyProtection="1"/>
    <xf numFmtId="164" fontId="1" fillId="21" borderId="0" xfId="28" applyNumberFormat="1" applyFont="1" applyFill="1" applyBorder="1" applyProtection="1">
      <protection locked="0"/>
    </xf>
    <xf numFmtId="38" fontId="1" fillId="0" borderId="89" xfId="101" applyNumberFormat="1" applyBorder="1"/>
    <xf numFmtId="164" fontId="1" fillId="21" borderId="89" xfId="28" applyNumberFormat="1" applyFont="1" applyFill="1" applyBorder="1" applyProtection="1">
      <protection locked="0"/>
    </xf>
    <xf numFmtId="38" fontId="0" fillId="21" borderId="0" xfId="0" applyNumberFormat="1" applyFill="1" applyProtection="1"/>
    <xf numFmtId="164" fontId="70" fillId="21" borderId="0" xfId="28" applyNumberFormat="1" applyFont="1" applyFill="1" applyProtection="1">
      <protection locked="0"/>
    </xf>
    <xf numFmtId="38" fontId="0" fillId="21" borderId="0" xfId="0" applyNumberFormat="1" applyFill="1" applyBorder="1" applyProtection="1">
      <protection locked="0"/>
    </xf>
    <xf numFmtId="38" fontId="0" fillId="0" borderId="90" xfId="0" applyNumberFormat="1" applyBorder="1" applyProtection="1">
      <protection locked="0"/>
    </xf>
    <xf numFmtId="38" fontId="0" fillId="0" borderId="90" xfId="0" applyNumberFormat="1" applyBorder="1" applyProtection="1"/>
    <xf numFmtId="38" fontId="0" fillId="0" borderId="90" xfId="0" applyNumberFormat="1" applyBorder="1"/>
    <xf numFmtId="38" fontId="1" fillId="0" borderId="90" xfId="0" applyNumberFormat="1" applyFont="1" applyBorder="1"/>
    <xf numFmtId="38" fontId="1" fillId="0" borderId="90" xfId="0" applyNumberFormat="1" applyFont="1" applyBorder="1" applyProtection="1">
      <protection locked="0"/>
    </xf>
    <xf numFmtId="38" fontId="1" fillId="0" borderId="90" xfId="0" applyNumberFormat="1" applyFont="1" applyFill="1" applyBorder="1" applyProtection="1"/>
    <xf numFmtId="38" fontId="1" fillId="0" borderId="89" xfId="0" applyNumberFormat="1" applyFont="1" applyBorder="1" applyProtection="1">
      <protection locked="0"/>
    </xf>
    <xf numFmtId="0" fontId="72" fillId="0" borderId="0" xfId="0" applyFont="1" applyFill="1" applyBorder="1" applyProtection="1"/>
    <xf numFmtId="0" fontId="72" fillId="0" borderId="0" xfId="0" applyFont="1" applyFill="1" applyAlignment="1" applyProtection="1">
      <alignment wrapText="1"/>
    </xf>
    <xf numFmtId="0" fontId="1" fillId="0" borderId="0" xfId="0" applyFont="1" applyFill="1" applyAlignment="1" applyProtection="1">
      <alignment horizontal="left" wrapText="1"/>
      <protection locked="0"/>
    </xf>
    <xf numFmtId="0" fontId="1" fillId="0" borderId="0" xfId="0" applyFont="1" applyFill="1" applyAlignment="1" applyProtection="1">
      <alignment wrapText="1"/>
      <protection locked="0"/>
    </xf>
    <xf numFmtId="0" fontId="1" fillId="0" borderId="70" xfId="0" applyFont="1" applyFill="1" applyBorder="1" applyAlignment="1" applyProtection="1">
      <alignment horizontal="left" wrapText="1"/>
      <protection locked="0"/>
    </xf>
    <xf numFmtId="0" fontId="2" fillId="0" borderId="0" xfId="0" applyFont="1" applyFill="1" applyAlignment="1" applyProtection="1">
      <alignment wrapText="1"/>
      <protection locked="0"/>
    </xf>
    <xf numFmtId="0" fontId="2" fillId="0" borderId="70" xfId="0" applyFont="1" applyFill="1" applyBorder="1" applyAlignment="1" applyProtection="1">
      <alignment horizontal="center" wrapText="1"/>
      <protection locked="0"/>
    </xf>
    <xf numFmtId="0" fontId="72" fillId="0" borderId="0" xfId="0" applyFont="1" applyAlignment="1">
      <alignment wrapText="1"/>
    </xf>
    <xf numFmtId="40" fontId="2" fillId="0" borderId="61" xfId="0" applyNumberFormat="1" applyFont="1" applyBorder="1" applyAlignment="1" applyProtection="1">
      <alignment horizontal="center" wrapText="1"/>
      <protection locked="0"/>
    </xf>
    <xf numFmtId="0" fontId="46" fillId="17" borderId="70" xfId="0" applyFont="1" applyFill="1" applyBorder="1" applyProtection="1">
      <protection locked="0"/>
    </xf>
    <xf numFmtId="0" fontId="2" fillId="0" borderId="89" xfId="101" applyFont="1" applyBorder="1" applyAlignment="1">
      <alignment horizontal="center"/>
    </xf>
    <xf numFmtId="38" fontId="1" fillId="21" borderId="89" xfId="101" applyNumberFormat="1" applyFill="1" applyBorder="1" applyProtection="1">
      <protection locked="0"/>
    </xf>
    <xf numFmtId="38" fontId="1" fillId="0" borderId="91" xfId="101" applyNumberFormat="1" applyBorder="1" applyProtection="1">
      <protection locked="0"/>
    </xf>
    <xf numFmtId="0" fontId="2" fillId="0" borderId="95" xfId="0" applyFont="1" applyBorder="1" applyAlignment="1" applyProtection="1">
      <alignment horizontal="center" wrapText="1"/>
      <protection locked="0"/>
    </xf>
    <xf numFmtId="0" fontId="0" fillId="0" borderId="0" xfId="0" applyAlignment="1" applyProtection="1">
      <alignment horizontal="center"/>
      <protection locked="0"/>
    </xf>
    <xf numFmtId="0" fontId="88" fillId="0" borderId="0" xfId="0" applyFont="1" applyAlignment="1">
      <alignment horizontal="left" wrapText="1"/>
    </xf>
    <xf numFmtId="0" fontId="2" fillId="0" borderId="0" xfId="0" applyFont="1" applyAlignment="1">
      <alignment horizontal="center"/>
    </xf>
    <xf numFmtId="43" fontId="1" fillId="0" borderId="0" xfId="28"/>
    <xf numFmtId="43" fontId="1" fillId="0" borderId="0" xfId="28" applyBorder="1"/>
    <xf numFmtId="43" fontId="1" fillId="0" borderId="61" xfId="28" applyBorder="1"/>
    <xf numFmtId="43" fontId="0" fillId="0" borderId="64" xfId="28" applyFont="1" applyBorder="1" applyProtection="1"/>
    <xf numFmtId="38" fontId="2" fillId="0" borderId="89" xfId="101" applyNumberFormat="1" applyFont="1" applyBorder="1" applyAlignment="1">
      <alignment horizontal="center"/>
    </xf>
    <xf numFmtId="38" fontId="1" fillId="0" borderId="90" xfId="101" applyNumberFormat="1" applyBorder="1"/>
    <xf numFmtId="38" fontId="1" fillId="0" borderId="96" xfId="101" applyNumberFormat="1" applyBorder="1" applyProtection="1">
      <protection locked="0"/>
    </xf>
    <xf numFmtId="0" fontId="0" fillId="27" borderId="0" xfId="0" applyFill="1" applyProtection="1"/>
    <xf numFmtId="0" fontId="0" fillId="0" borderId="0" xfId="0" applyBorder="1" applyAlignment="1" applyProtection="1">
      <alignment horizontal="center"/>
    </xf>
    <xf numFmtId="0" fontId="56" fillId="0" borderId="0" xfId="0" applyFont="1" applyFill="1" applyBorder="1" applyAlignment="1" applyProtection="1">
      <alignment wrapText="1"/>
    </xf>
    <xf numFmtId="0" fontId="56" fillId="0" borderId="0" xfId="0" applyFont="1" applyFill="1" applyBorder="1" applyAlignment="1" applyProtection="1">
      <alignment wrapText="1"/>
      <protection locked="0"/>
    </xf>
    <xf numFmtId="165" fontId="1" fillId="0" borderId="90" xfId="101" applyNumberFormat="1" applyBorder="1"/>
    <xf numFmtId="164" fontId="0" fillId="0" borderId="61" xfId="28" applyNumberFormat="1" applyFont="1" applyFill="1" applyBorder="1" applyProtection="1">
      <protection locked="0"/>
    </xf>
    <xf numFmtId="0" fontId="72" fillId="23" borderId="0" xfId="101" applyFont="1" applyFill="1" applyAlignment="1">
      <alignment horizontal="center"/>
    </xf>
    <xf numFmtId="0" fontId="72" fillId="23" borderId="0" xfId="101" applyFont="1" applyFill="1" applyAlignment="1" applyProtection="1">
      <alignment horizontal="center"/>
      <protection locked="0"/>
    </xf>
    <xf numFmtId="9" fontId="72" fillId="23" borderId="0" xfId="41" applyFont="1" applyFill="1" applyProtection="1"/>
    <xf numFmtId="0" fontId="1" fillId="0" borderId="0" xfId="101" applyFill="1" applyProtection="1">
      <protection locked="0"/>
    </xf>
    <xf numFmtId="164" fontId="0" fillId="31" borderId="61" xfId="28" applyNumberFormat="1" applyFont="1" applyFill="1" applyBorder="1" applyProtection="1"/>
    <xf numFmtId="0" fontId="2" fillId="0" borderId="89" xfId="0" applyFont="1" applyBorder="1" applyAlignment="1" applyProtection="1">
      <alignment horizontal="center"/>
      <protection locked="0"/>
    </xf>
    <xf numFmtId="38" fontId="4" fillId="17" borderId="0" xfId="0" applyNumberFormat="1" applyFont="1" applyFill="1" applyAlignment="1" applyProtection="1">
      <alignment wrapText="1"/>
      <protection locked="0"/>
    </xf>
    <xf numFmtId="0" fontId="20" fillId="0" borderId="77" xfId="0" applyFont="1" applyFill="1" applyBorder="1" applyAlignment="1" applyProtection="1">
      <alignment wrapText="1"/>
    </xf>
    <xf numFmtId="0" fontId="6" fillId="0" borderId="82" xfId="0" applyFont="1" applyFill="1" applyBorder="1" applyAlignment="1" applyProtection="1">
      <alignment wrapText="1"/>
    </xf>
    <xf numFmtId="164" fontId="6" fillId="0" borderId="82" xfId="28" applyNumberFormat="1" applyFont="1" applyFill="1" applyBorder="1" applyAlignment="1" applyProtection="1">
      <alignment horizontal="right" wrapText="1"/>
      <protection locked="0"/>
    </xf>
    <xf numFmtId="0" fontId="6" fillId="23" borderId="19" xfId="0" applyFont="1" applyFill="1" applyBorder="1" applyAlignment="1" applyProtection="1">
      <alignment wrapText="1"/>
    </xf>
    <xf numFmtId="164" fontId="6" fillId="23" borderId="19" xfId="28" applyNumberFormat="1" applyFont="1" applyFill="1" applyBorder="1" applyAlignment="1" applyProtection="1">
      <alignment horizontal="right" wrapText="1"/>
      <protection locked="0"/>
    </xf>
    <xf numFmtId="164" fontId="20" fillId="23" borderId="19" xfId="28" applyNumberFormat="1" applyFont="1" applyFill="1" applyBorder="1" applyAlignment="1" applyProtection="1">
      <alignment horizontal="right" wrapText="1"/>
    </xf>
    <xf numFmtId="43" fontId="72" fillId="0" borderId="62" xfId="28" applyFont="1" applyFill="1" applyBorder="1" applyProtection="1"/>
    <xf numFmtId="0" fontId="72" fillId="23" borderId="0" xfId="0" applyFont="1" applyFill="1" applyProtection="1">
      <protection locked="0"/>
    </xf>
    <xf numFmtId="0" fontId="88" fillId="23" borderId="0" xfId="0" applyFont="1" applyFill="1" applyProtection="1">
      <protection locked="0"/>
    </xf>
    <xf numFmtId="0" fontId="106" fillId="23" borderId="0" xfId="0" applyFont="1" applyFill="1" applyProtection="1"/>
    <xf numFmtId="10" fontId="0" fillId="0" borderId="12" xfId="0" applyNumberFormat="1" applyFill="1" applyBorder="1" applyProtection="1"/>
    <xf numFmtId="10" fontId="0" fillId="0" borderId="97" xfId="0" applyNumberFormat="1" applyFill="1" applyBorder="1" applyProtection="1"/>
    <xf numFmtId="10" fontId="0" fillId="0" borderId="97" xfId="0" applyNumberFormat="1" applyBorder="1" applyProtection="1"/>
    <xf numFmtId="0" fontId="0" fillId="32" borderId="0" xfId="0" applyFill="1" applyProtection="1"/>
    <xf numFmtId="164" fontId="0" fillId="32" borderId="0" xfId="28" applyNumberFormat="1" applyFont="1" applyFill="1" applyProtection="1"/>
    <xf numFmtId="164" fontId="0" fillId="27" borderId="0" xfId="0" applyNumberFormat="1" applyFill="1" applyBorder="1" applyProtection="1">
      <protection locked="0"/>
    </xf>
    <xf numFmtId="9" fontId="72" fillId="23" borderId="0" xfId="41" applyFont="1" applyFill="1" applyProtection="1">
      <protection locked="0"/>
    </xf>
    <xf numFmtId="0" fontId="18" fillId="0" borderId="0" xfId="0" applyFont="1" applyFill="1"/>
    <xf numFmtId="0" fontId="72" fillId="0" borderId="0" xfId="0" applyFont="1" applyFill="1" applyAlignment="1">
      <alignment wrapText="1"/>
    </xf>
    <xf numFmtId="0" fontId="86" fillId="0" borderId="0" xfId="0" applyFont="1" applyFill="1" applyAlignment="1">
      <alignment wrapText="1"/>
    </xf>
    <xf numFmtId="0" fontId="84" fillId="0" borderId="0" xfId="0" applyFont="1" applyFill="1" applyAlignment="1">
      <alignment wrapText="1"/>
    </xf>
    <xf numFmtId="0" fontId="84" fillId="0" borderId="0" xfId="0" applyFont="1" applyFill="1" applyAlignment="1">
      <alignment vertical="center"/>
    </xf>
    <xf numFmtId="0" fontId="83" fillId="0" borderId="0" xfId="0" applyFont="1" applyFill="1" applyAlignment="1">
      <alignment wrapText="1"/>
    </xf>
    <xf numFmtId="0" fontId="72" fillId="0" borderId="0" xfId="0" applyFont="1" applyFill="1" applyAlignment="1">
      <alignment vertical="center" wrapText="1"/>
    </xf>
    <xf numFmtId="0" fontId="87" fillId="0" borderId="0" xfId="0" applyFont="1" applyFill="1" applyAlignment="1">
      <alignment vertical="center"/>
    </xf>
    <xf numFmtId="38" fontId="0" fillId="0" borderId="89" xfId="0" applyNumberFormat="1" applyFill="1" applyBorder="1" applyProtection="1">
      <protection locked="0"/>
    </xf>
    <xf numFmtId="0" fontId="94" fillId="0" borderId="0" xfId="0" applyFont="1" applyAlignment="1">
      <alignment horizontal="left" vertical="top" wrapText="1"/>
    </xf>
    <xf numFmtId="0" fontId="8" fillId="0" borderId="0" xfId="0" applyFont="1" applyAlignment="1">
      <alignment horizontal="left" vertical="top" wrapText="1"/>
    </xf>
    <xf numFmtId="0" fontId="18" fillId="0" borderId="0" xfId="0" applyFont="1" applyAlignment="1">
      <alignment horizontal="left" wrapText="1"/>
    </xf>
    <xf numFmtId="0" fontId="8" fillId="0" borderId="0" xfId="0" applyFont="1" applyAlignment="1">
      <alignment horizontal="center"/>
    </xf>
    <xf numFmtId="0" fontId="8" fillId="0" borderId="0" xfId="0" applyFont="1" applyFill="1" applyAlignment="1">
      <alignment horizontal="left" vertical="top" wrapText="1"/>
    </xf>
    <xf numFmtId="0" fontId="18" fillId="0" borderId="0" xfId="0" applyFont="1" applyFill="1" applyAlignment="1">
      <alignment horizontal="left" wrapText="1"/>
    </xf>
    <xf numFmtId="0" fontId="8" fillId="0" borderId="0" xfId="0" applyFont="1" applyFill="1" applyAlignment="1">
      <alignment horizontal="left" wrapText="1"/>
    </xf>
    <xf numFmtId="0" fontId="55" fillId="0" borderId="0" xfId="0" applyFont="1" applyAlignment="1">
      <alignment horizontal="left" wrapText="1"/>
    </xf>
    <xf numFmtId="0" fontId="8" fillId="0" borderId="0" xfId="0" applyFont="1" applyAlignment="1">
      <alignment horizontal="left" wrapText="1"/>
    </xf>
    <xf numFmtId="0" fontId="21" fillId="0" borderId="0" xfId="0" applyFont="1" applyAlignment="1">
      <alignment horizontal="left" vertical="top" wrapText="1"/>
    </xf>
    <xf numFmtId="0" fontId="21" fillId="0" borderId="0" xfId="0" applyFont="1" applyAlignment="1">
      <alignment horizontal="right" vertical="top"/>
    </xf>
    <xf numFmtId="0" fontId="2" fillId="0" borderId="0" xfId="0" applyFont="1" applyAlignment="1">
      <alignment horizontal="right" vertical="top"/>
    </xf>
    <xf numFmtId="0" fontId="9" fillId="0" borderId="0" xfId="35" quotePrefix="1" applyFill="1" applyBorder="1" applyAlignment="1" applyProtection="1">
      <alignment horizontal="left"/>
    </xf>
    <xf numFmtId="0" fontId="55" fillId="0" borderId="0" xfId="0" applyFont="1" applyFill="1" applyAlignment="1">
      <alignment horizontal="left" wrapText="1"/>
    </xf>
    <xf numFmtId="0" fontId="18" fillId="0" borderId="0" xfId="0" applyFont="1" applyFill="1" applyAlignment="1">
      <alignment horizontal="left" vertical="top" wrapText="1"/>
    </xf>
    <xf numFmtId="0" fontId="2" fillId="17" borderId="45" xfId="0" applyFont="1" applyFill="1" applyBorder="1" applyAlignment="1" applyProtection="1">
      <alignment horizontal="left" vertical="center"/>
      <protection locked="0"/>
    </xf>
    <xf numFmtId="0" fontId="2" fillId="17" borderId="46" xfId="0" applyFont="1" applyFill="1" applyBorder="1" applyAlignment="1" applyProtection="1">
      <alignment horizontal="left" vertical="center"/>
      <protection locked="0"/>
    </xf>
    <xf numFmtId="0" fontId="2" fillId="17" borderId="47" xfId="0" applyFont="1" applyFill="1" applyBorder="1" applyAlignment="1" applyProtection="1">
      <alignment horizontal="left" vertical="center"/>
      <protection locked="0"/>
    </xf>
    <xf numFmtId="0" fontId="46" fillId="17" borderId="48" xfId="0" applyFont="1" applyFill="1" applyBorder="1" applyAlignment="1" applyProtection="1">
      <alignment horizontal="center" wrapText="1"/>
      <protection locked="0"/>
    </xf>
    <xf numFmtId="0" fontId="46" fillId="17" borderId="49" xfId="0" applyFont="1" applyFill="1" applyBorder="1" applyAlignment="1" applyProtection="1">
      <alignment horizontal="center" wrapText="1"/>
      <protection locked="0"/>
    </xf>
    <xf numFmtId="0" fontId="56" fillId="0" borderId="0" xfId="0" applyFont="1" applyBorder="1" applyAlignment="1" applyProtection="1">
      <alignment horizontal="left" wrapText="1"/>
    </xf>
    <xf numFmtId="0" fontId="46" fillId="20" borderId="50" xfId="0" applyFont="1" applyFill="1" applyBorder="1" applyAlignment="1" applyProtection="1">
      <alignment horizontal="left"/>
      <protection locked="0"/>
    </xf>
    <xf numFmtId="0" fontId="46" fillId="20" borderId="51" xfId="0" applyFont="1" applyFill="1" applyBorder="1" applyAlignment="1" applyProtection="1">
      <alignment horizontal="left"/>
      <protection locked="0"/>
    </xf>
    <xf numFmtId="0" fontId="46" fillId="20" borderId="52" xfId="0" applyFont="1" applyFill="1" applyBorder="1" applyAlignment="1" applyProtection="1">
      <alignment horizontal="left"/>
      <protection locked="0"/>
    </xf>
    <xf numFmtId="0" fontId="0" fillId="20" borderId="50" xfId="0" applyFill="1" applyBorder="1" applyAlignment="1" applyProtection="1">
      <alignment horizontal="left"/>
      <protection locked="0"/>
    </xf>
    <xf numFmtId="0" fontId="0" fillId="20" borderId="51" xfId="0" applyFill="1" applyBorder="1" applyAlignment="1" applyProtection="1">
      <alignment horizontal="left"/>
      <protection locked="0"/>
    </xf>
    <xf numFmtId="0" fontId="0" fillId="20" borderId="52" xfId="0" applyFill="1" applyBorder="1" applyAlignment="1" applyProtection="1">
      <alignment horizontal="left"/>
      <protection locked="0"/>
    </xf>
    <xf numFmtId="38" fontId="8" fillId="0" borderId="0" xfId="0" applyNumberFormat="1" applyFont="1" applyBorder="1" applyAlignment="1">
      <alignment horizontal="center"/>
    </xf>
    <xf numFmtId="49" fontId="8" fillId="0" borderId="0" xfId="0" applyNumberFormat="1" applyFont="1" applyFill="1" applyBorder="1" applyAlignment="1" applyProtection="1">
      <alignment horizontal="center"/>
      <protection locked="0"/>
    </xf>
    <xf numFmtId="38" fontId="8" fillId="0" borderId="0" xfId="0" applyNumberFormat="1" applyFont="1" applyAlignment="1" applyProtection="1">
      <alignment horizontal="center"/>
      <protection locked="0"/>
    </xf>
    <xf numFmtId="38" fontId="8" fillId="0" borderId="0" xfId="0" applyNumberFormat="1" applyFont="1" applyAlignment="1" applyProtection="1">
      <alignment horizontal="center"/>
    </xf>
    <xf numFmtId="38" fontId="8" fillId="0" borderId="59" xfId="0" applyNumberFormat="1" applyFont="1" applyBorder="1" applyAlignment="1">
      <alignment horizontal="center"/>
    </xf>
    <xf numFmtId="38" fontId="8" fillId="0" borderId="59" xfId="0" applyNumberFormat="1" applyFont="1" applyBorder="1" applyAlignment="1" applyProtection="1">
      <alignment horizontal="center"/>
    </xf>
    <xf numFmtId="0" fontId="72" fillId="0" borderId="11" xfId="0" applyFont="1" applyBorder="1" applyAlignment="1" applyProtection="1">
      <alignment horizontal="center"/>
    </xf>
    <xf numFmtId="0" fontId="72" fillId="0" borderId="0" xfId="0" applyFont="1" applyAlignment="1" applyProtection="1">
      <alignment horizontal="center"/>
    </xf>
    <xf numFmtId="0" fontId="46" fillId="0" borderId="0" xfId="0" applyFont="1" applyBorder="1" applyAlignment="1" applyProtection="1">
      <alignment horizontal="center" wrapText="1"/>
    </xf>
    <xf numFmtId="38" fontId="8" fillId="0" borderId="0" xfId="0" applyNumberFormat="1" applyFont="1" applyFill="1" applyAlignment="1" applyProtection="1">
      <alignment horizontal="center"/>
      <protection locked="0"/>
    </xf>
    <xf numFmtId="0" fontId="46" fillId="0" borderId="0" xfId="0" applyFont="1" applyBorder="1" applyAlignment="1" applyProtection="1">
      <alignment horizontal="left" wrapText="1"/>
    </xf>
    <xf numFmtId="38" fontId="8" fillId="0" borderId="0" xfId="101" applyNumberFormat="1" applyFont="1" applyAlignment="1">
      <alignment horizontal="center"/>
    </xf>
    <xf numFmtId="0" fontId="2" fillId="0" borderId="92" xfId="101" applyFont="1" applyBorder="1" applyAlignment="1">
      <alignment horizontal="center"/>
    </xf>
    <xf numFmtId="0" fontId="2" fillId="0" borderId="93" xfId="101" applyFont="1" applyBorder="1" applyAlignment="1">
      <alignment horizontal="center"/>
    </xf>
    <xf numFmtId="0" fontId="2" fillId="0" borderId="94" xfId="101" applyFont="1" applyBorder="1" applyAlignment="1">
      <alignment horizontal="center"/>
    </xf>
    <xf numFmtId="0" fontId="2" fillId="0" borderId="45" xfId="0" applyFont="1" applyBorder="1" applyAlignment="1" applyProtection="1">
      <alignment horizontal="center"/>
      <protection locked="0"/>
    </xf>
    <xf numFmtId="0" fontId="2" fillId="0" borderId="46" xfId="0" applyFont="1" applyBorder="1" applyAlignment="1" applyProtection="1">
      <alignment horizontal="center"/>
      <protection locked="0"/>
    </xf>
    <xf numFmtId="0" fontId="2" fillId="0" borderId="47" xfId="0" applyFont="1" applyBorder="1" applyAlignment="1" applyProtection="1">
      <alignment horizontal="center"/>
      <protection locked="0"/>
    </xf>
    <xf numFmtId="0" fontId="1" fillId="0" borderId="70" xfId="0" applyFont="1" applyFill="1" applyBorder="1" applyAlignment="1" applyProtection="1">
      <alignment horizontal="center" wrapText="1"/>
      <protection locked="0"/>
    </xf>
    <xf numFmtId="0" fontId="0" fillId="0" borderId="0" xfId="0" applyAlignment="1" applyProtection="1">
      <alignment horizontal="left" wrapText="1"/>
      <protection locked="0"/>
    </xf>
    <xf numFmtId="0" fontId="1" fillId="0" borderId="0" xfId="0" applyFont="1" applyFill="1" applyAlignment="1" applyProtection="1">
      <alignment horizontal="left" wrapText="1"/>
      <protection locked="0"/>
    </xf>
    <xf numFmtId="0" fontId="0" fillId="0" borderId="0" xfId="0" applyAlignment="1" applyProtection="1">
      <alignment horizontal="left" wrapText="1"/>
    </xf>
    <xf numFmtId="0" fontId="1" fillId="0" borderId="0" xfId="0" applyFont="1" applyFill="1" applyAlignment="1" applyProtection="1">
      <alignment horizontal="left" wrapText="1"/>
    </xf>
    <xf numFmtId="0" fontId="46" fillId="0" borderId="0" xfId="0" applyFont="1" applyAlignment="1" applyProtection="1">
      <alignment horizontal="left" wrapText="1"/>
    </xf>
    <xf numFmtId="0" fontId="56" fillId="0" borderId="0" xfId="0" applyFont="1" applyFill="1" applyBorder="1" applyAlignment="1" applyProtection="1">
      <alignment horizontal="left" wrapText="1"/>
    </xf>
    <xf numFmtId="0" fontId="0" fillId="0" borderId="0" xfId="0" applyFill="1" applyBorder="1" applyProtection="1"/>
    <xf numFmtId="0" fontId="0" fillId="0" borderId="0" xfId="0" applyAlignment="1" applyProtection="1">
      <alignment horizontal="center" wrapText="1"/>
      <protection locked="0"/>
    </xf>
    <xf numFmtId="0" fontId="0" fillId="20" borderId="0" xfId="0" applyFill="1" applyAlignment="1" applyProtection="1">
      <alignment horizontal="center"/>
      <protection locked="0"/>
    </xf>
    <xf numFmtId="0" fontId="0" fillId="0" borderId="0" xfId="0" applyAlignment="1" applyProtection="1">
      <alignment horizontal="center"/>
      <protection locked="0"/>
    </xf>
    <xf numFmtId="0" fontId="1" fillId="20" borderId="0" xfId="0" applyFont="1" applyFill="1" applyAlignment="1" applyProtection="1">
      <alignment horizontal="center"/>
      <protection locked="0"/>
    </xf>
    <xf numFmtId="0" fontId="56" fillId="0" borderId="0" xfId="0" applyFont="1" applyFill="1" applyBorder="1" applyAlignment="1" applyProtection="1">
      <alignment horizontal="center" wrapText="1"/>
    </xf>
    <xf numFmtId="0" fontId="56" fillId="0" borderId="0" xfId="0" applyFont="1" applyFill="1" applyBorder="1" applyAlignment="1" applyProtection="1">
      <alignment horizontal="center" wrapText="1"/>
      <protection locked="0"/>
    </xf>
    <xf numFmtId="0" fontId="4" fillId="0" borderId="0" xfId="0" applyFont="1" applyBorder="1" applyAlignment="1" applyProtection="1">
      <alignment horizontal="left" wrapText="1"/>
      <protection locked="0"/>
    </xf>
    <xf numFmtId="0" fontId="2" fillId="0" borderId="70" xfId="0" applyFont="1" applyFill="1" applyBorder="1" applyAlignment="1" applyProtection="1">
      <alignment horizontal="center"/>
      <protection locked="0"/>
    </xf>
    <xf numFmtId="0" fontId="45" fillId="0" borderId="0" xfId="0" applyFont="1" applyBorder="1" applyAlignment="1" applyProtection="1">
      <alignment horizontal="center" wrapText="1"/>
    </xf>
    <xf numFmtId="0" fontId="20" fillId="0" borderId="0" xfId="0" applyFont="1" applyBorder="1" applyAlignment="1" applyProtection="1">
      <alignment wrapText="1"/>
    </xf>
    <xf numFmtId="0" fontId="0" fillId="0" borderId="0" xfId="0" applyAlignment="1" applyProtection="1"/>
    <xf numFmtId="0" fontId="45" fillId="0" borderId="0" xfId="0" applyFont="1" applyFill="1" applyAlignment="1" applyProtection="1">
      <alignment horizontal="center" wrapText="1"/>
    </xf>
    <xf numFmtId="0" fontId="48" fillId="0" borderId="0" xfId="0" applyFont="1" applyBorder="1" applyAlignment="1" applyProtection="1">
      <alignment horizontal="center" wrapText="1"/>
    </xf>
    <xf numFmtId="0" fontId="45" fillId="0" borderId="0" xfId="0" applyFont="1" applyAlignment="1" applyProtection="1">
      <alignment horizontal="center" wrapText="1"/>
    </xf>
    <xf numFmtId="164" fontId="89" fillId="0" borderId="0" xfId="28" applyNumberFormat="1" applyFont="1" applyFill="1" applyBorder="1" applyAlignment="1" applyProtection="1">
      <alignment horizontal="center" vertical="center" wrapText="1"/>
    </xf>
    <xf numFmtId="0" fontId="0" fillId="0" borderId="18" xfId="0" applyBorder="1" applyAlignment="1" applyProtection="1">
      <alignment horizontal="center"/>
      <protection locked="0"/>
    </xf>
    <xf numFmtId="0" fontId="20" fillId="0" borderId="0" xfId="0" applyFont="1" applyFill="1" applyBorder="1" applyAlignment="1" applyProtection="1">
      <alignment horizontal="left" wrapText="1"/>
    </xf>
    <xf numFmtId="166" fontId="11" fillId="17" borderId="24" xfId="41" applyNumberFormat="1" applyFont="1" applyFill="1" applyBorder="1" applyAlignment="1" applyProtection="1">
      <alignment horizontal="center"/>
      <protection locked="0"/>
    </xf>
    <xf numFmtId="166" fontId="11" fillId="17" borderId="27" xfId="41" applyNumberFormat="1" applyFont="1" applyFill="1" applyBorder="1" applyAlignment="1" applyProtection="1">
      <alignment horizontal="center"/>
      <protection locked="0"/>
    </xf>
    <xf numFmtId="0" fontId="0" fillId="0" borderId="17" xfId="0" applyBorder="1" applyAlignment="1" applyProtection="1">
      <alignment horizontal="center"/>
      <protection locked="0"/>
    </xf>
    <xf numFmtId="0" fontId="23" fillId="0" borderId="0" xfId="0" applyFont="1" applyAlignment="1" applyProtection="1">
      <alignment horizontal="justify" vertical="center" wrapText="1"/>
    </xf>
    <xf numFmtId="0" fontId="11" fillId="0" borderId="0" xfId="0" applyFont="1" applyAlignment="1" applyProtection="1">
      <alignment horizontal="left" vertical="top" wrapText="1"/>
    </xf>
    <xf numFmtId="0" fontId="0" fillId="0" borderId="0" xfId="0" applyAlignment="1" applyProtection="1">
      <alignment horizontal="left" vertical="top" wrapText="1"/>
    </xf>
    <xf numFmtId="0" fontId="23" fillId="0" borderId="0" xfId="0" applyFont="1" applyFill="1" applyAlignment="1" applyProtection="1">
      <alignment horizontal="left" vertical="center" wrapText="1"/>
    </xf>
    <xf numFmtId="38" fontId="19" fillId="0" borderId="0" xfId="0" applyNumberFormat="1" applyFont="1" applyAlignment="1" applyProtection="1">
      <alignment horizontal="center" wrapText="1"/>
    </xf>
    <xf numFmtId="0" fontId="19" fillId="0" borderId="0" xfId="0" applyFont="1" applyAlignment="1" applyProtection="1">
      <alignment horizontal="center" wrapText="1"/>
    </xf>
    <xf numFmtId="0" fontId="1" fillId="0" borderId="0" xfId="0" applyFont="1" applyFill="1" applyAlignment="1" applyProtection="1">
      <alignment horizontal="center" wrapText="1"/>
    </xf>
    <xf numFmtId="0" fontId="0" fillId="0" borderId="0" xfId="0" applyFill="1" applyAlignment="1" applyProtection="1">
      <alignment horizontal="center" wrapText="1"/>
    </xf>
    <xf numFmtId="0" fontId="21" fillId="0" borderId="28" xfId="0" applyFont="1" applyBorder="1" applyAlignment="1" applyProtection="1">
      <alignment horizontal="center" wrapText="1"/>
    </xf>
    <xf numFmtId="0" fontId="21" fillId="0" borderId="35" xfId="0" applyFont="1" applyBorder="1" applyAlignment="1" applyProtection="1">
      <alignment horizontal="center" wrapText="1"/>
    </xf>
    <xf numFmtId="0" fontId="21" fillId="0" borderId="70" xfId="0" applyFont="1" applyBorder="1" applyAlignment="1">
      <alignment horizontal="center" wrapText="1"/>
    </xf>
    <xf numFmtId="0" fontId="2" fillId="30" borderId="70" xfId="0" applyFont="1" applyFill="1" applyBorder="1" applyAlignment="1">
      <alignment horizontal="center"/>
    </xf>
    <xf numFmtId="0" fontId="21" fillId="0" borderId="77" xfId="0" applyFont="1" applyBorder="1" applyAlignment="1">
      <alignment horizontal="center" wrapText="1"/>
    </xf>
    <xf numFmtId="0" fontId="2" fillId="30" borderId="77" xfId="0" applyFont="1" applyFill="1" applyBorder="1" applyAlignment="1">
      <alignment horizontal="center"/>
    </xf>
    <xf numFmtId="0" fontId="47" fillId="0" borderId="0" xfId="0" applyFont="1" applyAlignment="1" applyProtection="1">
      <alignment horizontal="left" wrapText="1"/>
    </xf>
    <xf numFmtId="0" fontId="0" fillId="0" borderId="17" xfId="0" applyBorder="1" applyAlignment="1" applyProtection="1">
      <alignment horizontal="left"/>
      <protection locked="0"/>
    </xf>
    <xf numFmtId="0" fontId="0" fillId="0" borderId="18" xfId="0" applyBorder="1" applyAlignment="1" applyProtection="1">
      <alignment horizontal="left"/>
      <protection locked="0"/>
    </xf>
    <xf numFmtId="0" fontId="2" fillId="0" borderId="0" xfId="0" applyFont="1" applyFill="1" applyAlignment="1" applyProtection="1">
      <alignment horizontal="center" wrapText="1"/>
      <protection locked="0"/>
    </xf>
    <xf numFmtId="0" fontId="0" fillId="0" borderId="0" xfId="0" applyFont="1" applyFill="1" applyBorder="1" applyAlignment="1" applyProtection="1">
      <alignment horizontal="left" wrapText="1"/>
    </xf>
    <xf numFmtId="0" fontId="47" fillId="0" borderId="0" xfId="0" applyFont="1" applyFill="1" applyBorder="1" applyAlignment="1" applyProtection="1">
      <alignment horizontal="left" wrapText="1"/>
    </xf>
    <xf numFmtId="0" fontId="6" fillId="0" borderId="0" xfId="0" applyFont="1" applyFill="1" applyBorder="1" applyAlignment="1" applyProtection="1">
      <alignment horizontal="left" wrapText="1"/>
    </xf>
    <xf numFmtId="0" fontId="54" fillId="0" borderId="0" xfId="0" applyFont="1" applyBorder="1" applyAlignment="1" applyProtection="1">
      <alignment horizontal="left" wrapText="1"/>
    </xf>
    <xf numFmtId="0" fontId="73" fillId="0" borderId="39" xfId="0" applyFont="1" applyBorder="1" applyAlignment="1" applyProtection="1">
      <alignment horizontal="left" wrapText="1"/>
    </xf>
    <xf numFmtId="0" fontId="73" fillId="0" borderId="0" xfId="0" applyFont="1" applyBorder="1" applyAlignment="1" applyProtection="1">
      <alignment horizontal="left" wrapText="1"/>
    </xf>
    <xf numFmtId="0" fontId="73" fillId="0" borderId="24" xfId="0" applyFont="1" applyBorder="1" applyAlignment="1" applyProtection="1">
      <alignment horizontal="left" wrapText="1"/>
    </xf>
    <xf numFmtId="0" fontId="73" fillId="0" borderId="27" xfId="0" applyFont="1" applyBorder="1" applyAlignment="1" applyProtection="1">
      <alignment horizontal="left" wrapText="1"/>
    </xf>
    <xf numFmtId="0" fontId="73" fillId="0" borderId="24" xfId="0" applyFont="1" applyFill="1" applyBorder="1" applyAlignment="1" applyProtection="1">
      <alignment horizontal="left" wrapText="1"/>
    </xf>
    <xf numFmtId="0" fontId="73" fillId="0" borderId="18" xfId="0" applyFont="1" applyFill="1" applyBorder="1" applyAlignment="1" applyProtection="1">
      <alignment horizontal="left" wrapText="1"/>
    </xf>
    <xf numFmtId="0" fontId="54" fillId="0" borderId="0" xfId="0" applyFont="1" applyFill="1" applyBorder="1" applyAlignment="1" applyProtection="1">
      <alignment horizontal="center" wrapText="1"/>
    </xf>
    <xf numFmtId="0" fontId="19" fillId="0" borderId="0" xfId="0" applyFont="1" applyFill="1" applyAlignment="1" applyProtection="1">
      <alignment horizontal="center" wrapText="1"/>
    </xf>
    <xf numFmtId="38" fontId="19" fillId="0" borderId="0" xfId="0" applyNumberFormat="1" applyFont="1" applyFill="1" applyAlignment="1" applyProtection="1">
      <alignment horizontal="center" wrapText="1"/>
    </xf>
    <xf numFmtId="0" fontId="54" fillId="27" borderId="0" xfId="0" applyFont="1" applyFill="1" applyBorder="1" applyAlignment="1" applyProtection="1">
      <alignment horizontal="left" wrapText="1"/>
    </xf>
    <xf numFmtId="0" fontId="19" fillId="0" borderId="0" xfId="0" applyFont="1" applyAlignment="1" applyProtection="1">
      <alignment horizontal="left"/>
      <protection locked="0"/>
    </xf>
    <xf numFmtId="38" fontId="19" fillId="0" borderId="0" xfId="0" applyNumberFormat="1" applyFont="1" applyAlignment="1" applyProtection="1">
      <alignment horizontal="left"/>
      <protection locked="0"/>
    </xf>
    <xf numFmtId="38" fontId="19" fillId="30" borderId="0" xfId="0" applyNumberFormat="1" applyFont="1" applyFill="1" applyAlignment="1" applyProtection="1">
      <alignment horizontal="left"/>
      <protection locked="0"/>
    </xf>
    <xf numFmtId="0" fontId="19" fillId="30" borderId="0" xfId="0" applyFont="1" applyFill="1" applyAlignment="1" applyProtection="1">
      <alignment horizontal="left"/>
      <protection locked="0"/>
    </xf>
    <xf numFmtId="0" fontId="19" fillId="21" borderId="0" xfId="0" applyFont="1" applyFill="1" applyAlignment="1" applyProtection="1">
      <alignment horizontal="left"/>
      <protection locked="0"/>
    </xf>
    <xf numFmtId="0" fontId="88" fillId="0" borderId="0" xfId="0" applyFont="1" applyAlignment="1">
      <alignment horizontal="left" wrapText="1"/>
    </xf>
    <xf numFmtId="0" fontId="1" fillId="29" borderId="0" xfId="0" applyFont="1" applyFill="1" applyAlignment="1">
      <alignment horizontal="left" wrapText="1"/>
    </xf>
    <xf numFmtId="0" fontId="0" fillId="29" borderId="0" xfId="0" applyFill="1" applyAlignment="1">
      <alignment horizontal="left" wrapText="1"/>
    </xf>
    <xf numFmtId="38" fontId="2" fillId="0" borderId="0" xfId="0" applyNumberFormat="1" applyFont="1" applyAlignment="1">
      <alignment horizontal="center"/>
    </xf>
    <xf numFmtId="0" fontId="2" fillId="0" borderId="0" xfId="0" applyFont="1" applyAlignment="1">
      <alignment horizontal="center"/>
    </xf>
    <xf numFmtId="0" fontId="2" fillId="21" borderId="0" xfId="0" applyFont="1" applyFill="1" applyAlignment="1" applyProtection="1">
      <alignment horizontal="center"/>
    </xf>
    <xf numFmtId="0" fontId="1" fillId="0" borderId="0" xfId="0" applyFont="1" applyFill="1" applyAlignment="1">
      <alignment horizontal="left" wrapText="1"/>
    </xf>
    <xf numFmtId="0" fontId="0" fillId="0" borderId="0" xfId="0" applyAlignment="1">
      <alignment horizontal="center"/>
    </xf>
    <xf numFmtId="38" fontId="8" fillId="20" borderId="0" xfId="0" applyNumberFormat="1" applyFont="1" applyFill="1" applyAlignment="1" applyProtection="1">
      <alignment horizontal="center"/>
      <protection locked="0"/>
    </xf>
    <xf numFmtId="0" fontId="2" fillId="25" borderId="0" xfId="0" applyFont="1" applyFill="1" applyAlignment="1">
      <alignment horizontal="left" wrapText="1"/>
    </xf>
    <xf numFmtId="0" fontId="2" fillId="0" borderId="56" xfId="0" applyFont="1" applyFill="1" applyBorder="1" applyAlignment="1">
      <alignment horizontal="center"/>
    </xf>
    <xf numFmtId="0" fontId="2" fillId="0" borderId="0" xfId="0" applyFont="1" applyFill="1" applyBorder="1" applyAlignment="1">
      <alignment horizontal="center"/>
    </xf>
    <xf numFmtId="0" fontId="91" fillId="23" borderId="59" xfId="0" applyFont="1" applyFill="1" applyBorder="1" applyAlignment="1" applyProtection="1">
      <alignment horizontal="center"/>
      <protection locked="0"/>
    </xf>
    <xf numFmtId="0" fontId="0" fillId="21" borderId="0" xfId="0" applyFont="1" applyFill="1" applyBorder="1" applyAlignment="1" applyProtection="1">
      <alignment horizontal="center"/>
      <protection locked="0"/>
    </xf>
    <xf numFmtId="0" fontId="90" fillId="22" borderId="0" xfId="0" applyFont="1" applyFill="1" applyBorder="1" applyAlignment="1">
      <alignment horizontal="right"/>
    </xf>
    <xf numFmtId="0" fontId="90" fillId="22" borderId="0" xfId="0" applyFont="1" applyFill="1" applyBorder="1" applyAlignment="1">
      <alignment horizontal="center"/>
    </xf>
    <xf numFmtId="38" fontId="91" fillId="23" borderId="59" xfId="0" applyNumberFormat="1" applyFont="1" applyFill="1" applyBorder="1" applyAlignment="1" applyProtection="1">
      <alignment horizontal="center"/>
      <protection locked="0"/>
    </xf>
    <xf numFmtId="14" fontId="91" fillId="23" borderId="59" xfId="0" applyNumberFormat="1" applyFont="1" applyFill="1" applyBorder="1" applyAlignment="1" applyProtection="1">
      <alignment horizontal="center"/>
      <protection locked="0"/>
    </xf>
    <xf numFmtId="0" fontId="0" fillId="24" borderId="71" xfId="0" applyFill="1" applyBorder="1" applyAlignment="1">
      <alignment horizontal="center"/>
    </xf>
    <xf numFmtId="0" fontId="0" fillId="24" borderId="72" xfId="0" applyFill="1" applyBorder="1" applyAlignment="1">
      <alignment horizontal="center"/>
    </xf>
    <xf numFmtId="0" fontId="0" fillId="24" borderId="68" xfId="0" applyFill="1" applyBorder="1" applyAlignment="1">
      <alignment horizontal="center"/>
    </xf>
    <xf numFmtId="0" fontId="0" fillId="24" borderId="69" xfId="0" applyFill="1" applyBorder="1" applyAlignment="1">
      <alignment horizontal="center"/>
    </xf>
    <xf numFmtId="0" fontId="0" fillId="0" borderId="45" xfId="0" applyBorder="1" applyAlignment="1">
      <alignment horizontal="center"/>
    </xf>
    <xf numFmtId="0" fontId="0" fillId="0" borderId="47" xfId="0" applyBorder="1" applyAlignment="1">
      <alignment horizontal="center"/>
    </xf>
    <xf numFmtId="0" fontId="61" fillId="0" borderId="0" xfId="0" applyFont="1" applyAlignment="1">
      <alignment horizontal="left" wrapText="1"/>
    </xf>
    <xf numFmtId="0" fontId="58" fillId="0" borderId="0" xfId="0" applyFont="1" applyAlignment="1">
      <alignment horizontal="left" wrapText="1"/>
    </xf>
    <xf numFmtId="0" fontId="62" fillId="0" borderId="0" xfId="0" applyFont="1" applyAlignment="1">
      <alignment horizontal="center"/>
    </xf>
    <xf numFmtId="49" fontId="58" fillId="0" borderId="0" xfId="0" applyNumberFormat="1" applyFont="1" applyAlignment="1">
      <alignment horizontal="center"/>
    </xf>
    <xf numFmtId="0" fontId="62" fillId="0" borderId="0" xfId="0" applyFont="1" applyAlignment="1">
      <alignment horizontal="left" wrapText="1"/>
    </xf>
    <xf numFmtId="0" fontId="61" fillId="0" borderId="0" xfId="0" applyFont="1" applyAlignment="1">
      <alignment horizontal="left"/>
    </xf>
  </cellXfs>
  <cellStyles count="102">
    <cellStyle name="20% - Accent1" xfId="1" builtinId="30" customBuiltin="1"/>
    <cellStyle name="20% - Accent1 2" xfId="56" xr:uid="{00000000-0005-0000-0000-000001000000}"/>
    <cellStyle name="20% - Accent2" xfId="2" builtinId="34" customBuiltin="1"/>
    <cellStyle name="20% - Accent2 2" xfId="57" xr:uid="{00000000-0005-0000-0000-000003000000}"/>
    <cellStyle name="20% - Accent3" xfId="3" builtinId="38" customBuiltin="1"/>
    <cellStyle name="20% - Accent3 2" xfId="58" xr:uid="{00000000-0005-0000-0000-000005000000}"/>
    <cellStyle name="20% - Accent4" xfId="4" builtinId="42" customBuiltin="1"/>
    <cellStyle name="20% - Accent4 2" xfId="59" xr:uid="{00000000-0005-0000-0000-000007000000}"/>
    <cellStyle name="20% - Accent5" xfId="5" builtinId="46" customBuiltin="1"/>
    <cellStyle name="20% - Accent5 2" xfId="60" xr:uid="{00000000-0005-0000-0000-000009000000}"/>
    <cellStyle name="20% - Accent6" xfId="6" builtinId="50" customBuiltin="1"/>
    <cellStyle name="20% - Accent6 2" xfId="61" xr:uid="{00000000-0005-0000-0000-00000B000000}"/>
    <cellStyle name="40% - Accent1" xfId="7" builtinId="31" customBuiltin="1"/>
    <cellStyle name="40% - Accent1 2" xfId="62" xr:uid="{00000000-0005-0000-0000-00000D000000}"/>
    <cellStyle name="40% - Accent2" xfId="8" builtinId="35" customBuiltin="1"/>
    <cellStyle name="40% - Accent2 2" xfId="63" xr:uid="{00000000-0005-0000-0000-00000F000000}"/>
    <cellStyle name="40% - Accent3" xfId="9" builtinId="39" customBuiltin="1"/>
    <cellStyle name="40% - Accent3 2" xfId="64" xr:uid="{00000000-0005-0000-0000-000011000000}"/>
    <cellStyle name="40% - Accent4" xfId="10" builtinId="43" customBuiltin="1"/>
    <cellStyle name="40% - Accent4 2" xfId="65" xr:uid="{00000000-0005-0000-0000-000013000000}"/>
    <cellStyle name="40% - Accent5" xfId="11" builtinId="47" customBuiltin="1"/>
    <cellStyle name="40% - Accent5 2" xfId="66" xr:uid="{00000000-0005-0000-0000-000015000000}"/>
    <cellStyle name="40% - Accent6" xfId="12" builtinId="51" customBuiltin="1"/>
    <cellStyle name="40% - Accent6 2" xfId="67" xr:uid="{00000000-0005-0000-0000-000017000000}"/>
    <cellStyle name="60% - Accent1" xfId="13" builtinId="32" customBuiltin="1"/>
    <cellStyle name="60% - Accent1 2" xfId="68" xr:uid="{00000000-0005-0000-0000-000019000000}"/>
    <cellStyle name="60% - Accent2" xfId="14" builtinId="36" customBuiltin="1"/>
    <cellStyle name="60% - Accent2 2" xfId="69" xr:uid="{00000000-0005-0000-0000-00001B000000}"/>
    <cellStyle name="60% - Accent3" xfId="15" builtinId="40" customBuiltin="1"/>
    <cellStyle name="60% - Accent3 2" xfId="70" xr:uid="{00000000-0005-0000-0000-00001D000000}"/>
    <cellStyle name="60% - Accent4" xfId="16" builtinId="44" customBuiltin="1"/>
    <cellStyle name="60% - Accent4 2" xfId="71" xr:uid="{00000000-0005-0000-0000-00001F000000}"/>
    <cellStyle name="60% - Accent5" xfId="17" builtinId="48" customBuiltin="1"/>
    <cellStyle name="60% - Accent5 2" xfId="72" xr:uid="{00000000-0005-0000-0000-000021000000}"/>
    <cellStyle name="60% - Accent6" xfId="18" builtinId="52" customBuiltin="1"/>
    <cellStyle name="60% - Accent6 2" xfId="73" xr:uid="{00000000-0005-0000-0000-000023000000}"/>
    <cellStyle name="Accent1" xfId="19" builtinId="29" customBuiltin="1"/>
    <cellStyle name="Accent1 2" xfId="74" xr:uid="{00000000-0005-0000-0000-000025000000}"/>
    <cellStyle name="Accent2" xfId="20" builtinId="33" customBuiltin="1"/>
    <cellStyle name="Accent2 2" xfId="75" xr:uid="{00000000-0005-0000-0000-000027000000}"/>
    <cellStyle name="Accent3" xfId="21" builtinId="37" customBuiltin="1"/>
    <cellStyle name="Accent3 2" xfId="76" xr:uid="{00000000-0005-0000-0000-000029000000}"/>
    <cellStyle name="Accent4" xfId="22" builtinId="41" customBuiltin="1"/>
    <cellStyle name="Accent4 2" xfId="77" xr:uid="{00000000-0005-0000-0000-00002B000000}"/>
    <cellStyle name="Accent5" xfId="23" builtinId="45" customBuiltin="1"/>
    <cellStyle name="Accent5 2" xfId="78" xr:uid="{00000000-0005-0000-0000-00002D000000}"/>
    <cellStyle name="Accent6" xfId="24" builtinId="49" customBuiltin="1"/>
    <cellStyle name="Accent6 2" xfId="79" xr:uid="{00000000-0005-0000-0000-00002F000000}"/>
    <cellStyle name="Bad" xfId="25" builtinId="27" customBuiltin="1"/>
    <cellStyle name="Bad 2" xfId="80" xr:uid="{00000000-0005-0000-0000-000031000000}"/>
    <cellStyle name="Calculation" xfId="26" builtinId="22" customBuiltin="1"/>
    <cellStyle name="Calculation 2" xfId="81" xr:uid="{00000000-0005-0000-0000-000033000000}"/>
    <cellStyle name="Check Cell" xfId="27" builtinId="23" customBuiltin="1"/>
    <cellStyle name="Check Cell 2" xfId="82" xr:uid="{00000000-0005-0000-0000-000035000000}"/>
    <cellStyle name="Comma" xfId="28" builtinId="3"/>
    <cellStyle name="Comma 2" xfId="100" xr:uid="{00000000-0005-0000-0000-000037000000}"/>
    <cellStyle name="Currency" xfId="51" builtinId="4"/>
    <cellStyle name="Currency 2" xfId="83" xr:uid="{00000000-0005-0000-0000-000039000000}"/>
    <cellStyle name="Explanatory Text" xfId="29" builtinId="53" customBuiltin="1"/>
    <cellStyle name="Explanatory Text 2" xfId="84" xr:uid="{00000000-0005-0000-0000-00003B000000}"/>
    <cellStyle name="Followed Hyperlink" xfId="52" builtinId="9" hidden="1"/>
    <cellStyle name="Followed Hyperlink" xfId="53" builtinId="9" hidden="1"/>
    <cellStyle name="Followed Hyperlink" xfId="54" builtinId="9" hidden="1"/>
    <cellStyle name="Followed Hyperlink" xfId="55" builtinId="9" hidden="1"/>
    <cellStyle name="Good" xfId="30" builtinId="26" customBuiltin="1"/>
    <cellStyle name="Good 2" xfId="85" xr:uid="{00000000-0005-0000-0000-000041000000}"/>
    <cellStyle name="Heading 1" xfId="31" builtinId="16" customBuiltin="1"/>
    <cellStyle name="Heading 1 2" xfId="86" xr:uid="{00000000-0005-0000-0000-000043000000}"/>
    <cellStyle name="Heading 2" xfId="32" builtinId="17" customBuiltin="1"/>
    <cellStyle name="Heading 2 2" xfId="87" xr:uid="{00000000-0005-0000-0000-000045000000}"/>
    <cellStyle name="Heading 3" xfId="33" builtinId="18" customBuiltin="1"/>
    <cellStyle name="Heading 3 2" xfId="88" xr:uid="{00000000-0005-0000-0000-000047000000}"/>
    <cellStyle name="Heading 4" xfId="34" builtinId="19" customBuiltin="1"/>
    <cellStyle name="Heading 4 2" xfId="89" xr:uid="{00000000-0005-0000-0000-000049000000}"/>
    <cellStyle name="Hyperlink" xfId="35" builtinId="8"/>
    <cellStyle name="Input" xfId="36" builtinId="20" customBuiltin="1"/>
    <cellStyle name="Input 2" xfId="90" xr:uid="{00000000-0005-0000-0000-00004C000000}"/>
    <cellStyle name="Linked Cell" xfId="37" builtinId="24" customBuiltin="1"/>
    <cellStyle name="Linked Cell 2" xfId="91" xr:uid="{00000000-0005-0000-0000-00004E000000}"/>
    <cellStyle name="Neutral" xfId="38" builtinId="28" customBuiltin="1"/>
    <cellStyle name="Neutral 2" xfId="92" xr:uid="{00000000-0005-0000-0000-000050000000}"/>
    <cellStyle name="Normal" xfId="0" builtinId="0"/>
    <cellStyle name="Normal 2" xfId="101" xr:uid="{8BC22FA5-02E4-462F-9EC2-865433A03481}"/>
    <cellStyle name="Normal 3" xfId="99" xr:uid="{00000000-0005-0000-0000-000052000000}"/>
    <cellStyle name="Note" xfId="39" builtinId="10" customBuiltin="1"/>
    <cellStyle name="Note 2" xfId="93" xr:uid="{00000000-0005-0000-0000-000054000000}"/>
    <cellStyle name="Output" xfId="40" builtinId="21" customBuiltin="1"/>
    <cellStyle name="Output 2" xfId="94" xr:uid="{00000000-0005-0000-0000-000056000000}"/>
    <cellStyle name="Percent" xfId="41" builtinId="5"/>
    <cellStyle name="Percent 2" xfId="95" xr:uid="{00000000-0005-0000-0000-000058000000}"/>
    <cellStyle name="STYLE1" xfId="42" xr:uid="{00000000-0005-0000-0000-000059000000}"/>
    <cellStyle name="STYLE2" xfId="43" xr:uid="{00000000-0005-0000-0000-00005A000000}"/>
    <cellStyle name="STYLE3" xfId="44" xr:uid="{00000000-0005-0000-0000-00005B000000}"/>
    <cellStyle name="STYLE4" xfId="45" xr:uid="{00000000-0005-0000-0000-00005C000000}"/>
    <cellStyle name="STYLE5" xfId="46" xr:uid="{00000000-0005-0000-0000-00005D000000}"/>
    <cellStyle name="STYLE6" xfId="47" xr:uid="{00000000-0005-0000-0000-00005E000000}"/>
    <cellStyle name="Title" xfId="48" builtinId="15" customBuiltin="1"/>
    <cellStyle name="Title 2" xfId="96" xr:uid="{00000000-0005-0000-0000-000060000000}"/>
    <cellStyle name="Total" xfId="49" builtinId="25" customBuiltin="1"/>
    <cellStyle name="Total 2" xfId="97" xr:uid="{00000000-0005-0000-0000-000062000000}"/>
    <cellStyle name="Warning Text" xfId="50" builtinId="11" customBuiltin="1"/>
    <cellStyle name="Warning Text 2" xfId="98" xr:uid="{00000000-0005-0000-0000-000064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color rgb="FFFFFF99"/>
      <color rgb="FF00CCFF"/>
      <color rgb="FFFF66FF"/>
      <color rgb="FFFF99FF"/>
      <color rgb="FF33CA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lts_Mcs/Family%20Care/Financial%20files/MCO%20Financials/Reporting%20Templates/2022%20Template/MCO%20Financial%20Reporting%20Template%20f01284%20CCH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Instructions"/>
      <sheetName val="MCO ID &amp; Cross Checks"/>
      <sheetName val="Consol. Bal Sheet"/>
      <sheetName val="Consol. Rev &amp; Exp"/>
      <sheetName val="Balance Sheet"/>
      <sheetName val="Rev &amp; Exp All"/>
      <sheetName val="Cash Flow"/>
      <sheetName val="Notes"/>
      <sheetName val="Sch. of Serv Pmts"/>
      <sheetName val=" Aging Schedules"/>
      <sheetName val="Encounter to Financial Rec"/>
      <sheetName val="Rev Exp Region A PACE"/>
      <sheetName val="Rev Exp Region B PACE "/>
      <sheetName val="Rev Exp Region C PACE "/>
      <sheetName val="Rev Exp Region D"/>
      <sheetName val="Rev Exp Region E"/>
      <sheetName val="Rev Exp Region F"/>
      <sheetName val="Rev Exp Region G"/>
      <sheetName val="Rev Exp Region H"/>
      <sheetName val="Rev Exp Region I"/>
      <sheetName val="Rev Exp Region J"/>
      <sheetName val="Rev Exp Region K"/>
      <sheetName val="MLR"/>
      <sheetName val="MLR Instructions"/>
      <sheetName val="dropdown"/>
      <sheetName val="MLR Certification"/>
      <sheetName val="Crediblity Adjustment "/>
      <sheetName val="PY Closing Adj"/>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ow r="8">
          <cell r="A8">
            <v>2013</v>
          </cell>
        </row>
        <row r="9">
          <cell r="A9">
            <v>2014</v>
          </cell>
        </row>
        <row r="10">
          <cell r="A10">
            <v>2015</v>
          </cell>
        </row>
        <row r="11">
          <cell r="A11">
            <v>2016</v>
          </cell>
        </row>
        <row r="12">
          <cell r="A12">
            <v>2017</v>
          </cell>
        </row>
        <row r="13">
          <cell r="A13">
            <v>2018</v>
          </cell>
        </row>
        <row r="14">
          <cell r="A14">
            <v>2019</v>
          </cell>
        </row>
        <row r="15">
          <cell r="A15">
            <v>2020</v>
          </cell>
        </row>
        <row r="16">
          <cell r="A16">
            <v>2021</v>
          </cell>
        </row>
        <row r="17">
          <cell r="A17">
            <v>2022</v>
          </cell>
        </row>
        <row r="18">
          <cell r="A18">
            <v>2023</v>
          </cell>
        </row>
        <row r="19">
          <cell r="A19">
            <v>2024</v>
          </cell>
        </row>
        <row r="20">
          <cell r="A20">
            <v>2025</v>
          </cell>
        </row>
      </sheetData>
      <sheetData sheetId="25" refreshError="1"/>
      <sheetData sheetId="26" refreshError="1"/>
      <sheetData sheetId="2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16.xml"/><Relationship Id="rId1" Type="http://schemas.openxmlformats.org/officeDocument/2006/relationships/vmlDrawing" Target="../drawings/vmlDrawing16.vml"/></Relationships>
</file>

<file path=xl/worksheets/_rels/sheet21.xml.rels><?xml version="1.0" encoding="UTF-8" standalone="yes"?>
<Relationships xmlns="http://schemas.openxmlformats.org/package/2006/relationships"><Relationship Id="rId2" Type="http://schemas.openxmlformats.org/officeDocument/2006/relationships/comments" Target="../comments17.xml"/><Relationship Id="rId1" Type="http://schemas.openxmlformats.org/officeDocument/2006/relationships/vmlDrawing" Target="../drawings/vmlDrawing17.vml"/></Relationships>
</file>

<file path=xl/worksheets/_rels/sheet22.xml.rels><?xml version="1.0" encoding="UTF-8" standalone="yes"?>
<Relationships xmlns="http://schemas.openxmlformats.org/package/2006/relationships"><Relationship Id="rId2" Type="http://schemas.openxmlformats.org/officeDocument/2006/relationships/comments" Target="../comments18.xml"/><Relationship Id="rId1" Type="http://schemas.openxmlformats.org/officeDocument/2006/relationships/vmlDrawing" Target="../drawings/vmlDrawing18.vml"/></Relationships>
</file>

<file path=xl/worksheets/_rels/sheet23.xml.rels><?xml version="1.0" encoding="UTF-8" standalone="yes"?>
<Relationships xmlns="http://schemas.openxmlformats.org/package/2006/relationships"><Relationship Id="rId2" Type="http://schemas.openxmlformats.org/officeDocument/2006/relationships/comments" Target="../comments19.xml"/><Relationship Id="rId1" Type="http://schemas.openxmlformats.org/officeDocument/2006/relationships/vmlDrawing" Target="../drawings/vmlDrawing19.vml"/></Relationships>
</file>

<file path=xl/worksheets/_rels/sheet24.xml.rels><?xml version="1.0" encoding="UTF-8" standalone="yes"?>
<Relationships xmlns="http://schemas.openxmlformats.org/package/2006/relationships"><Relationship Id="rId2" Type="http://schemas.openxmlformats.org/officeDocument/2006/relationships/comments" Target="../comments20.xml"/><Relationship Id="rId1" Type="http://schemas.openxmlformats.org/officeDocument/2006/relationships/vmlDrawing" Target="../drawings/vmlDrawing20.vml"/></Relationships>
</file>

<file path=xl/worksheets/_rels/sheet25.xml.rels><?xml version="1.0" encoding="UTF-8" standalone="yes"?>
<Relationships xmlns="http://schemas.openxmlformats.org/package/2006/relationships"><Relationship Id="rId2" Type="http://schemas.openxmlformats.org/officeDocument/2006/relationships/comments" Target="../comments21.xml"/><Relationship Id="rId1" Type="http://schemas.openxmlformats.org/officeDocument/2006/relationships/vmlDrawing" Target="../drawings/vmlDrawing21.vml"/></Relationships>
</file>

<file path=xl/worksheets/_rels/sheet26.xml.rels><?xml version="1.0" encoding="UTF-8" standalone="yes"?>
<Relationships xmlns="http://schemas.openxmlformats.org/package/2006/relationships"><Relationship Id="rId2" Type="http://schemas.openxmlformats.org/officeDocument/2006/relationships/comments" Target="../comments22.xml"/><Relationship Id="rId1" Type="http://schemas.openxmlformats.org/officeDocument/2006/relationships/vmlDrawing" Target="../drawings/vmlDrawing22.vml"/></Relationships>
</file>

<file path=xl/worksheets/_rels/sheet27.xml.rels><?xml version="1.0" encoding="UTF-8" standalone="yes"?>
<Relationships xmlns="http://schemas.openxmlformats.org/package/2006/relationships"><Relationship Id="rId2" Type="http://schemas.openxmlformats.org/officeDocument/2006/relationships/comments" Target="../comments23.xml"/><Relationship Id="rId1" Type="http://schemas.openxmlformats.org/officeDocument/2006/relationships/vmlDrawing" Target="../drawings/vmlDrawing23.vml"/></Relationships>
</file>

<file path=xl/worksheets/_rels/sheet28.xml.rels><?xml version="1.0" encoding="UTF-8" standalone="yes"?>
<Relationships xmlns="http://schemas.openxmlformats.org/package/2006/relationships"><Relationship Id="rId2" Type="http://schemas.openxmlformats.org/officeDocument/2006/relationships/comments" Target="../comments24.xml"/><Relationship Id="rId1" Type="http://schemas.openxmlformats.org/officeDocument/2006/relationships/vmlDrawing" Target="../drawings/vmlDrawing24.vml"/></Relationships>
</file>

<file path=xl/worksheets/_rels/sheet29.xml.rels><?xml version="1.0" encoding="UTF-8" standalone="yes"?>
<Relationships xmlns="http://schemas.openxmlformats.org/package/2006/relationships"><Relationship Id="rId2" Type="http://schemas.openxmlformats.org/officeDocument/2006/relationships/comments" Target="../comments25.xml"/><Relationship Id="rId1" Type="http://schemas.openxmlformats.org/officeDocument/2006/relationships/vmlDrawing" Target="../drawings/vmlDrawing25.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15.bin"/></Relationships>
</file>

<file path=xl/worksheets/_rels/sheet31.xml.rels><?xml version="1.0" encoding="UTF-8" standalone="yes"?>
<Relationships xmlns="http://schemas.openxmlformats.org/package/2006/relationships"><Relationship Id="rId3" Type="http://schemas.openxmlformats.org/officeDocument/2006/relationships/hyperlink" Target="https://www.law.cornell.edu/definitions/index.php?width=840&amp;height=800&amp;iframe=true&amp;def_id=ca92247e53beeed90570e93dd9ef3baa&amp;term_occur=15&amp;term_src=Title:42:Chapter:IV:Subchapter:C:Part:438:Subpart:A:438.8" TargetMode="External"/><Relationship Id="rId2" Type="http://schemas.openxmlformats.org/officeDocument/2006/relationships/hyperlink" Target="https://www.law.cornell.edu/definitions/index.php?width=840&amp;height=800&amp;iframe=true&amp;def_id=ca92247e53beeed90570e93dd9ef3baa&amp;term_occur=14&amp;term_src=Title:42:Chapter:IV:Subchapter:C:Part:438:Subpart:A:438.8" TargetMode="External"/><Relationship Id="rId1" Type="http://schemas.openxmlformats.org/officeDocument/2006/relationships/hyperlink" Target="https://www.law.cornell.edu/definitions/index.php?width=840&amp;height=800&amp;iframe=true&amp;def_id=ca92247e53beeed90570e93dd9ef3baa&amp;term_occur=13&amp;term_src=Title:42:Chapter:IV:Subchapter:C:Part:438:Subpart:A:438.8" TargetMode="External"/><Relationship Id="rId6" Type="http://schemas.openxmlformats.org/officeDocument/2006/relationships/printerSettings" Target="../printerSettings/printerSettings16.bin"/><Relationship Id="rId5" Type="http://schemas.openxmlformats.org/officeDocument/2006/relationships/hyperlink" Target="https://www.law.cornell.edu/definitions/index.php?width=840&amp;height=800&amp;iframe=true&amp;def_id=15214d55dfe7e942107496754ce1a8dd&amp;term_occur=8&amp;term_src=Title:42:Chapter:IV:Subchapter:C:Part:438:Subpart:A:438.8" TargetMode="External"/><Relationship Id="rId4" Type="http://schemas.openxmlformats.org/officeDocument/2006/relationships/hyperlink" Target="https://www.law.cornell.edu/definitions/index.php?width=840&amp;height=800&amp;iframe=true&amp;def_id=ca92247e53beeed90570e93dd9ef3baa&amp;term_occur=16&amp;term_src=Title:42:Chapter:IV:Subchapter:C:Part:438:Subpart:A:438.8" TargetMode="External"/></Relationships>
</file>

<file path=xl/worksheets/_rels/sheet33.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17.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T49"/>
  <sheetViews>
    <sheetView tabSelected="1" workbookViewId="0">
      <selection activeCell="N34" sqref="N34"/>
    </sheetView>
  </sheetViews>
  <sheetFormatPr defaultColWidth="8.88671875" defaultRowHeight="13.2" x14ac:dyDescent="0.25"/>
  <cols>
    <col min="13" max="13" width="14.44140625" customWidth="1"/>
    <col min="14" max="14" width="16.6640625" bestFit="1" customWidth="1"/>
  </cols>
  <sheetData>
    <row r="1" spans="1:20" ht="33" customHeight="1" x14ac:dyDescent="0.25">
      <c r="A1" s="993" t="s">
        <v>901</v>
      </c>
      <c r="B1" s="993"/>
      <c r="C1" s="993"/>
      <c r="D1" s="993"/>
      <c r="E1" s="993"/>
      <c r="F1" s="993"/>
      <c r="H1" s="994" t="s">
        <v>438</v>
      </c>
      <c r="I1" s="995"/>
      <c r="J1" s="995"/>
      <c r="K1" s="995"/>
      <c r="L1" s="995"/>
      <c r="M1" s="995"/>
    </row>
    <row r="2" spans="1:20" ht="15.6" x14ac:dyDescent="0.3">
      <c r="A2" s="987" t="s">
        <v>359</v>
      </c>
      <c r="B2" s="987"/>
      <c r="C2" s="987"/>
      <c r="D2" s="987"/>
      <c r="E2" s="987"/>
      <c r="F2" s="987"/>
      <c r="G2" s="987"/>
      <c r="H2" s="987"/>
      <c r="I2" s="987"/>
      <c r="J2" s="987"/>
      <c r="K2" s="987"/>
      <c r="L2" s="987"/>
      <c r="M2" s="987"/>
    </row>
    <row r="3" spans="1:20" ht="15.6" x14ac:dyDescent="0.3">
      <c r="F3" s="987" t="s">
        <v>183</v>
      </c>
      <c r="G3" s="987"/>
      <c r="H3" s="987"/>
    </row>
    <row r="6" spans="1:20" ht="19.5" customHeight="1" x14ac:dyDescent="0.25">
      <c r="A6" s="986" t="s">
        <v>266</v>
      </c>
      <c r="B6" s="986"/>
      <c r="C6" s="986"/>
      <c r="D6" s="986"/>
      <c r="E6" s="986"/>
      <c r="F6" s="986"/>
      <c r="G6" s="986"/>
      <c r="H6" s="986"/>
      <c r="I6" s="986"/>
      <c r="J6" s="986"/>
      <c r="K6" s="986"/>
      <c r="L6" s="986"/>
      <c r="M6" s="986"/>
    </row>
    <row r="7" spans="1:20" ht="15" x14ac:dyDescent="0.25">
      <c r="A7" s="2"/>
    </row>
    <row r="8" spans="1:20" ht="30" customHeight="1" x14ac:dyDescent="0.25">
      <c r="A8" s="989" t="s">
        <v>394</v>
      </c>
      <c r="B8" s="989"/>
      <c r="C8" s="989"/>
      <c r="D8" s="989"/>
      <c r="E8" s="989"/>
      <c r="F8" s="989"/>
      <c r="G8" s="989"/>
      <c r="H8" s="989"/>
      <c r="I8" s="989"/>
      <c r="J8" s="989"/>
      <c r="K8" s="989"/>
      <c r="L8" s="989"/>
      <c r="M8" s="989"/>
    </row>
    <row r="9" spans="1:20" ht="15" x14ac:dyDescent="0.25">
      <c r="A9" s="2"/>
    </row>
    <row r="10" spans="1:20" ht="19.95" customHeight="1" x14ac:dyDescent="0.25">
      <c r="A10" s="986" t="s">
        <v>651</v>
      </c>
      <c r="B10" s="986"/>
      <c r="C10" s="986"/>
      <c r="D10" s="986"/>
      <c r="E10" s="986"/>
      <c r="F10" s="986"/>
      <c r="G10" s="986"/>
      <c r="H10" s="986"/>
      <c r="I10" s="986"/>
      <c r="J10" s="986"/>
      <c r="K10" s="986"/>
      <c r="L10" s="986"/>
      <c r="M10" s="986"/>
    </row>
    <row r="11" spans="1:20" ht="15" x14ac:dyDescent="0.25">
      <c r="A11" s="2"/>
    </row>
    <row r="12" spans="1:20" ht="158.4" customHeight="1" x14ac:dyDescent="0.25">
      <c r="A12" s="988" t="s">
        <v>903</v>
      </c>
      <c r="B12" s="988"/>
      <c r="C12" s="988"/>
      <c r="D12" s="988"/>
      <c r="E12" s="988"/>
      <c r="F12" s="988"/>
      <c r="G12" s="988"/>
      <c r="H12" s="988"/>
      <c r="I12" s="988"/>
      <c r="J12" s="988"/>
      <c r="K12" s="988"/>
      <c r="L12" s="988"/>
      <c r="M12" s="988"/>
      <c r="T12" s="470"/>
    </row>
    <row r="13" spans="1:20" ht="15" customHeight="1" x14ac:dyDescent="0.25">
      <c r="A13" s="278"/>
      <c r="B13" s="278"/>
      <c r="C13" s="278"/>
      <c r="D13" s="278"/>
      <c r="E13" s="278"/>
      <c r="F13" s="278"/>
      <c r="G13" s="278"/>
      <c r="H13" s="278"/>
      <c r="I13" s="278"/>
      <c r="J13" s="278"/>
      <c r="K13" s="278"/>
      <c r="L13" s="278"/>
      <c r="M13" s="278"/>
    </row>
    <row r="14" spans="1:20" ht="50.4" customHeight="1" x14ac:dyDescent="0.3">
      <c r="A14" s="990" t="s">
        <v>893</v>
      </c>
      <c r="B14" s="990"/>
      <c r="C14" s="990"/>
      <c r="D14" s="990"/>
      <c r="E14" s="990"/>
      <c r="F14" s="990"/>
      <c r="G14" s="990"/>
      <c r="H14" s="990"/>
      <c r="I14" s="990"/>
      <c r="J14" s="990"/>
      <c r="K14" s="990"/>
      <c r="L14" s="990"/>
      <c r="M14" s="990"/>
    </row>
    <row r="15" spans="1:20" ht="15" x14ac:dyDescent="0.25">
      <c r="A15" s="2"/>
    </row>
    <row r="16" spans="1:20" ht="30.75" customHeight="1" x14ac:dyDescent="0.25">
      <c r="A16" s="986" t="s">
        <v>383</v>
      </c>
      <c r="B16" s="986"/>
      <c r="C16" s="986"/>
      <c r="D16" s="986"/>
      <c r="E16" s="986"/>
      <c r="F16" s="986"/>
      <c r="G16" s="986"/>
      <c r="H16" s="986"/>
      <c r="I16" s="986"/>
      <c r="J16" s="986"/>
      <c r="K16" s="986"/>
      <c r="L16" s="986"/>
      <c r="M16" s="986"/>
    </row>
    <row r="17" spans="1:15" ht="15" x14ac:dyDescent="0.25">
      <c r="A17" s="2"/>
    </row>
    <row r="18" spans="1:15" ht="30" customHeight="1" x14ac:dyDescent="0.25">
      <c r="A18" s="986" t="s">
        <v>889</v>
      </c>
      <c r="B18" s="986"/>
      <c r="C18" s="986"/>
      <c r="D18" s="986"/>
      <c r="E18" s="986"/>
      <c r="F18" s="986"/>
      <c r="G18" s="986"/>
      <c r="H18" s="986"/>
      <c r="I18" s="986"/>
      <c r="J18" s="986"/>
      <c r="K18" s="986"/>
      <c r="L18" s="986"/>
      <c r="M18" s="986"/>
    </row>
    <row r="19" spans="1:15" ht="15" x14ac:dyDescent="0.25">
      <c r="A19" s="2"/>
    </row>
    <row r="20" spans="1:15" ht="31.95" customHeight="1" x14ac:dyDescent="0.25">
      <c r="A20" s="986" t="s">
        <v>434</v>
      </c>
      <c r="B20" s="986"/>
      <c r="C20" s="986"/>
      <c r="D20" s="986"/>
      <c r="E20" s="986"/>
      <c r="F20" s="986"/>
      <c r="G20" s="986"/>
      <c r="H20" s="986"/>
      <c r="I20" s="986"/>
      <c r="J20" s="986"/>
      <c r="K20" s="986"/>
      <c r="L20" s="986"/>
      <c r="M20" s="986"/>
    </row>
    <row r="21" spans="1:15" ht="15" x14ac:dyDescent="0.25">
      <c r="A21" s="2"/>
    </row>
    <row r="22" spans="1:15" ht="15" x14ac:dyDescent="0.25">
      <c r="A22" s="986" t="s">
        <v>888</v>
      </c>
      <c r="B22" s="986"/>
      <c r="C22" s="986"/>
      <c r="D22" s="986"/>
      <c r="E22" s="986"/>
      <c r="F22" s="986"/>
      <c r="G22" s="986"/>
      <c r="H22" s="986"/>
      <c r="I22" s="986"/>
      <c r="J22" s="986"/>
      <c r="K22" s="986"/>
      <c r="L22" s="986"/>
      <c r="M22" s="986"/>
    </row>
    <row r="23" spans="1:15" ht="15" x14ac:dyDescent="0.25">
      <c r="A23" s="2"/>
    </row>
    <row r="24" spans="1:15" ht="43.2" customHeight="1" x14ac:dyDescent="0.25">
      <c r="A24" s="998" t="s">
        <v>904</v>
      </c>
      <c r="B24" s="998"/>
      <c r="C24" s="998"/>
      <c r="D24" s="998"/>
      <c r="E24" s="998"/>
      <c r="F24" s="998"/>
      <c r="G24" s="998"/>
      <c r="H24" s="998"/>
      <c r="I24" s="998"/>
      <c r="J24" s="998"/>
      <c r="K24" s="998"/>
      <c r="L24" s="998"/>
      <c r="M24" s="998"/>
    </row>
    <row r="25" spans="1:15" ht="15" x14ac:dyDescent="0.25">
      <c r="A25" s="975"/>
      <c r="B25" s="278"/>
      <c r="C25" s="278"/>
      <c r="D25" s="278"/>
      <c r="E25" s="278"/>
      <c r="F25" s="278"/>
      <c r="G25" s="278"/>
      <c r="H25" s="278"/>
      <c r="I25" s="278"/>
      <c r="J25" s="278"/>
      <c r="K25" s="278"/>
      <c r="L25" s="278"/>
      <c r="M25" s="278"/>
    </row>
    <row r="26" spans="1:15" ht="30.75" customHeight="1" x14ac:dyDescent="0.25">
      <c r="A26" s="989" t="s">
        <v>894</v>
      </c>
      <c r="B26" s="989"/>
      <c r="C26" s="989"/>
      <c r="D26" s="989"/>
      <c r="E26" s="989"/>
      <c r="F26" s="989"/>
      <c r="G26" s="989"/>
      <c r="H26" s="989"/>
      <c r="I26" s="989"/>
      <c r="J26" s="989"/>
      <c r="K26" s="989"/>
      <c r="L26" s="989"/>
      <c r="M26" s="989"/>
    </row>
    <row r="27" spans="1:15" ht="15" x14ac:dyDescent="0.25">
      <c r="A27" s="2"/>
    </row>
    <row r="28" spans="1:15" ht="15" x14ac:dyDescent="0.25">
      <c r="A28" s="986" t="s">
        <v>887</v>
      </c>
      <c r="B28" s="986"/>
      <c r="C28" s="986"/>
      <c r="D28" s="986"/>
      <c r="E28" s="986"/>
      <c r="F28" s="986"/>
      <c r="G28" s="986"/>
      <c r="H28" s="986"/>
      <c r="I28" s="986"/>
      <c r="J28" s="986"/>
      <c r="K28" s="986"/>
      <c r="L28" s="986"/>
      <c r="M28" s="986"/>
    </row>
    <row r="29" spans="1:15" ht="15" x14ac:dyDescent="0.25">
      <c r="A29" s="2"/>
    </row>
    <row r="30" spans="1:15" ht="15" x14ac:dyDescent="0.25">
      <c r="A30" s="986" t="s">
        <v>384</v>
      </c>
      <c r="B30" s="986"/>
      <c r="C30" s="986"/>
      <c r="D30" s="986"/>
      <c r="E30" s="986"/>
      <c r="F30" s="986"/>
      <c r="G30" s="986"/>
      <c r="H30" s="986"/>
      <c r="I30" s="986"/>
      <c r="J30" s="986"/>
      <c r="K30" s="986"/>
      <c r="L30" s="986"/>
      <c r="M30" s="986"/>
      <c r="O30" s="272"/>
    </row>
    <row r="31" spans="1:15" ht="15" x14ac:dyDescent="0.25">
      <c r="A31" s="2"/>
    </row>
    <row r="32" spans="1:15" ht="30.75" customHeight="1" x14ac:dyDescent="0.25">
      <c r="A32" s="986" t="s">
        <v>385</v>
      </c>
      <c r="B32" s="986"/>
      <c r="C32" s="986"/>
      <c r="D32" s="986"/>
      <c r="E32" s="986"/>
      <c r="F32" s="986"/>
      <c r="G32" s="986"/>
      <c r="H32" s="986"/>
      <c r="I32" s="986"/>
      <c r="J32" s="986"/>
      <c r="K32" s="986"/>
      <c r="L32" s="986"/>
      <c r="M32" s="986"/>
    </row>
    <row r="33" spans="1:13" ht="15" x14ac:dyDescent="0.25">
      <c r="A33" s="2"/>
    </row>
    <row r="34" spans="1:13" ht="62.4" customHeight="1" x14ac:dyDescent="0.3">
      <c r="A34" s="992" t="s">
        <v>905</v>
      </c>
      <c r="B34" s="992"/>
      <c r="C34" s="992"/>
      <c r="D34" s="992"/>
      <c r="E34" s="992"/>
      <c r="F34" s="992"/>
      <c r="G34" s="992"/>
      <c r="H34" s="992"/>
      <c r="I34" s="992"/>
      <c r="J34" s="992"/>
      <c r="K34" s="992"/>
      <c r="L34" s="992"/>
      <c r="M34" s="992"/>
    </row>
    <row r="35" spans="1:13" ht="15" x14ac:dyDescent="0.25">
      <c r="A35" s="2"/>
    </row>
    <row r="36" spans="1:13" s="278" customFormat="1" ht="47.25" customHeight="1" x14ac:dyDescent="0.3">
      <c r="A36" s="989" t="s">
        <v>796</v>
      </c>
      <c r="B36" s="989"/>
      <c r="C36" s="989"/>
      <c r="D36" s="989"/>
      <c r="E36" s="989"/>
      <c r="F36" s="989"/>
      <c r="G36" s="989"/>
      <c r="H36" s="989"/>
      <c r="I36" s="989"/>
      <c r="J36" s="989"/>
      <c r="K36" s="989"/>
      <c r="L36" s="989"/>
      <c r="M36" s="989"/>
    </row>
    <row r="37" spans="1:13" s="278" customFormat="1" ht="15" customHeight="1" x14ac:dyDescent="0.25">
      <c r="A37" s="996" t="s">
        <v>352</v>
      </c>
      <c r="B37" s="996"/>
      <c r="C37" s="432"/>
      <c r="D37" s="432"/>
      <c r="E37" s="432"/>
      <c r="F37" s="453"/>
      <c r="G37" s="453"/>
      <c r="H37" s="453"/>
      <c r="I37" s="453"/>
      <c r="J37" s="453"/>
      <c r="K37" s="453"/>
      <c r="L37" s="453"/>
      <c r="M37" s="453"/>
    </row>
    <row r="38" spans="1:13" ht="15" x14ac:dyDescent="0.25">
      <c r="A38" s="2"/>
    </row>
    <row r="39" spans="1:13" ht="32.4" customHeight="1" x14ac:dyDescent="0.25">
      <c r="A39" s="989" t="s">
        <v>890</v>
      </c>
      <c r="B39" s="989"/>
      <c r="C39" s="989"/>
      <c r="D39" s="989"/>
      <c r="E39" s="989"/>
      <c r="F39" s="989"/>
      <c r="G39" s="989"/>
      <c r="H39" s="989"/>
      <c r="I39" s="989"/>
      <c r="J39" s="989"/>
      <c r="K39" s="989"/>
      <c r="L39" s="989"/>
      <c r="M39" s="989"/>
    </row>
    <row r="40" spans="1:13" x14ac:dyDescent="0.25">
      <c r="A40" s="278"/>
      <c r="B40" s="278"/>
      <c r="C40" s="278"/>
      <c r="D40" s="278"/>
      <c r="E40" s="278"/>
      <c r="F40" s="278"/>
      <c r="G40" s="278"/>
      <c r="H40" s="278"/>
      <c r="I40" s="278"/>
      <c r="J40" s="278"/>
      <c r="K40" s="278"/>
      <c r="L40" s="278"/>
      <c r="M40" s="278"/>
    </row>
    <row r="41" spans="1:13" ht="46.95" customHeight="1" x14ac:dyDescent="0.25">
      <c r="A41" s="989" t="s">
        <v>891</v>
      </c>
      <c r="B41" s="997"/>
      <c r="C41" s="997"/>
      <c r="D41" s="997"/>
      <c r="E41" s="997"/>
      <c r="F41" s="997"/>
      <c r="G41" s="997"/>
      <c r="H41" s="997"/>
      <c r="I41" s="997"/>
      <c r="J41" s="997"/>
      <c r="K41" s="997"/>
      <c r="L41" s="997"/>
      <c r="M41" s="997"/>
    </row>
    <row r="43" spans="1:13" ht="33.75" customHeight="1" x14ac:dyDescent="0.25">
      <c r="A43" s="985" t="s">
        <v>797</v>
      </c>
      <c r="B43" s="985"/>
      <c r="C43" s="985"/>
      <c r="D43" s="985"/>
      <c r="E43" s="985"/>
      <c r="F43" s="985"/>
      <c r="G43" s="985"/>
      <c r="H43" s="985"/>
      <c r="I43" s="985"/>
      <c r="J43" s="985"/>
      <c r="K43" s="985"/>
      <c r="L43" s="985"/>
      <c r="M43" s="985"/>
    </row>
    <row r="45" spans="1:13" ht="47.4" customHeight="1" x14ac:dyDescent="0.25">
      <c r="A45" s="986" t="s">
        <v>892</v>
      </c>
      <c r="B45" s="991"/>
      <c r="C45" s="991"/>
      <c r="D45" s="991"/>
      <c r="E45" s="991"/>
      <c r="F45" s="991"/>
      <c r="G45" s="991"/>
      <c r="H45" s="991"/>
      <c r="I45" s="991"/>
      <c r="J45" s="991"/>
      <c r="K45" s="991"/>
      <c r="L45" s="991"/>
      <c r="M45" s="991"/>
    </row>
    <row r="47" spans="1:13" ht="15.6" x14ac:dyDescent="0.25">
      <c r="A47" s="985" t="s">
        <v>798</v>
      </c>
      <c r="B47" s="985"/>
      <c r="C47" s="985"/>
      <c r="D47" s="985"/>
      <c r="E47" s="985"/>
      <c r="F47" s="985"/>
      <c r="G47" s="985"/>
      <c r="H47" s="985"/>
      <c r="I47" s="985"/>
      <c r="J47" s="985"/>
      <c r="K47" s="985"/>
      <c r="L47" s="985"/>
      <c r="M47" s="985"/>
    </row>
    <row r="49" spans="1:13" ht="76.95" customHeight="1" x14ac:dyDescent="0.25">
      <c r="A49" s="984" t="s">
        <v>799</v>
      </c>
      <c r="B49" s="984"/>
      <c r="C49" s="984"/>
      <c r="D49" s="984"/>
      <c r="E49" s="984"/>
      <c r="F49" s="984"/>
      <c r="G49" s="984"/>
      <c r="H49" s="984"/>
      <c r="I49" s="984"/>
      <c r="J49" s="984"/>
      <c r="K49" s="984"/>
      <c r="L49" s="984"/>
      <c r="M49" s="984"/>
    </row>
  </sheetData>
  <sheetProtection algorithmName="SHA-512" hashValue="U1L3+6ykV9gd2hPOpKgrS9fbzMV+v47s20cW1wL673w62lYKpiTrdSdqllNLQQl1JaYarbabgGM5YL6vUCnsPA==" saltValue="JmG8TlHA0pOSbl1Ixpe5Gw==" spinCount="100000" sheet="1" formatCells="0" formatColumns="0" formatRows="0"/>
  <mergeCells count="27">
    <mergeCell ref="A1:F1"/>
    <mergeCell ref="H1:M1"/>
    <mergeCell ref="A43:M43"/>
    <mergeCell ref="A37:B37"/>
    <mergeCell ref="A41:M41"/>
    <mergeCell ref="A20:M20"/>
    <mergeCell ref="A22:M22"/>
    <mergeCell ref="A24:M24"/>
    <mergeCell ref="A32:M32"/>
    <mergeCell ref="A26:M26"/>
    <mergeCell ref="A39:M39"/>
    <mergeCell ref="A28:M28"/>
    <mergeCell ref="A30:M30"/>
    <mergeCell ref="A36:M36"/>
    <mergeCell ref="A2:M2"/>
    <mergeCell ref="A6:M6"/>
    <mergeCell ref="A49:M49"/>
    <mergeCell ref="A47:M47"/>
    <mergeCell ref="A16:M16"/>
    <mergeCell ref="A18:M18"/>
    <mergeCell ref="F3:H3"/>
    <mergeCell ref="A10:M10"/>
    <mergeCell ref="A12:M12"/>
    <mergeCell ref="A8:M8"/>
    <mergeCell ref="A14:M14"/>
    <mergeCell ref="A45:M45"/>
    <mergeCell ref="A34:M34"/>
  </mergeCells>
  <phoneticPr fontId="6" type="noConversion"/>
  <hyperlinks>
    <hyperlink ref="A37" location="'PY Closing Adj'!A1" display="'PY Closing Adj'!A1" xr:uid="{00000000-0004-0000-0000-000000000000}"/>
  </hyperlinks>
  <printOptions horizontalCentered="1"/>
  <pageMargins left="0" right="0" top="1" bottom="1" header="0.5" footer="0.5"/>
  <pageSetup scale="81" orientation="portrait" r:id="rId1"/>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theme="9" tint="0.39997558519241921"/>
    <pageSetUpPr fitToPage="1"/>
  </sheetPr>
  <dimension ref="A1:Q74"/>
  <sheetViews>
    <sheetView topLeftCell="B1" zoomScale="130" zoomScaleNormal="130" workbookViewId="0">
      <selection activeCell="F34" sqref="F34"/>
    </sheetView>
  </sheetViews>
  <sheetFormatPr defaultColWidth="11.44140625" defaultRowHeight="13.2" x14ac:dyDescent="0.25"/>
  <cols>
    <col min="1" max="1" width="3.44140625" style="16" customWidth="1"/>
    <col min="2" max="2" width="18.44140625" style="16" customWidth="1"/>
    <col min="3" max="4" width="11.6640625" style="16" customWidth="1"/>
    <col min="5" max="5" width="12.44140625" style="16" customWidth="1"/>
    <col min="6" max="8" width="11.6640625" style="16" customWidth="1"/>
    <col min="9" max="9" width="11.44140625" style="16" customWidth="1"/>
    <col min="10" max="10" width="15.5546875" style="16" bestFit="1" customWidth="1"/>
    <col min="11" max="11" width="11" style="16" customWidth="1"/>
    <col min="12" max="12" width="10.33203125" style="16" bestFit="1" customWidth="1"/>
    <col min="13" max="13" width="14" style="16" bestFit="1" customWidth="1"/>
    <col min="14" max="16384" width="11.44140625" style="16"/>
  </cols>
  <sheetData>
    <row r="1" spans="1:17" ht="17.399999999999999" x14ac:dyDescent="0.3">
      <c r="A1" s="1061">
        <f>+'Balance Sheet'!A1:E1</f>
        <v>0</v>
      </c>
      <c r="B1" s="1062"/>
      <c r="C1" s="1062"/>
      <c r="D1" s="1062"/>
      <c r="E1" s="1062"/>
      <c r="F1" s="1062"/>
      <c r="G1" s="1062"/>
      <c r="H1" s="1062"/>
      <c r="J1" s="53"/>
      <c r="K1" s="53"/>
      <c r="L1" s="53"/>
      <c r="M1" s="53"/>
      <c r="N1" s="53"/>
      <c r="O1" s="53"/>
      <c r="P1" s="53"/>
    </row>
    <row r="2" spans="1:17" ht="17.25" customHeight="1" x14ac:dyDescent="0.3">
      <c r="A2" s="1062" t="s">
        <v>147</v>
      </c>
      <c r="B2" s="1062"/>
      <c r="C2" s="1062"/>
      <c r="D2" s="1062"/>
      <c r="E2" s="1062"/>
      <c r="F2" s="1062"/>
      <c r="G2" s="1062"/>
      <c r="H2" s="1062"/>
    </row>
    <row r="3" spans="1:17" ht="17.25" customHeight="1" x14ac:dyDescent="0.3">
      <c r="A3" s="1061" t="str">
        <f>+'Rev &amp; Exp All'!E4</f>
        <v xml:space="preserve">Year To Date Through    </v>
      </c>
      <c r="B3" s="1062"/>
      <c r="C3" s="1062"/>
      <c r="D3" s="1062"/>
      <c r="E3" s="1062"/>
      <c r="F3" s="1062"/>
      <c r="G3" s="1062"/>
      <c r="H3" s="1062"/>
    </row>
    <row r="4" spans="1:17" x14ac:dyDescent="0.25">
      <c r="A4" s="1063" t="s">
        <v>402</v>
      </c>
      <c r="B4" s="1064"/>
      <c r="C4" s="1064"/>
      <c r="D4" s="1064"/>
      <c r="E4" s="1064"/>
      <c r="F4" s="1064"/>
      <c r="G4" s="1064"/>
      <c r="H4" s="1064"/>
    </row>
    <row r="5" spans="1:17" x14ac:dyDescent="0.25">
      <c r="A5" s="103"/>
      <c r="B5" s="104"/>
    </row>
    <row r="6" spans="1:17" x14ac:dyDescent="0.25">
      <c r="A6" s="105"/>
      <c r="B6" s="106"/>
      <c r="C6" s="121">
        <v>1</v>
      </c>
      <c r="D6" s="121">
        <v>2</v>
      </c>
      <c r="E6" s="121">
        <v>3</v>
      </c>
      <c r="F6" s="121">
        <v>4</v>
      </c>
      <c r="G6" s="121">
        <v>5</v>
      </c>
      <c r="H6" s="121">
        <v>6</v>
      </c>
    </row>
    <row r="7" spans="1:17" ht="33" customHeight="1" x14ac:dyDescent="0.25">
      <c r="A7" s="107"/>
      <c r="B7" s="108"/>
      <c r="C7" s="1065" t="s">
        <v>170</v>
      </c>
      <c r="D7" s="1066"/>
      <c r="E7" s="1065" t="s">
        <v>171</v>
      </c>
      <c r="F7" s="1066"/>
      <c r="G7" s="122" t="s">
        <v>173</v>
      </c>
      <c r="H7" s="123"/>
    </row>
    <row r="8" spans="1:17" ht="67.5" customHeight="1" x14ac:dyDescent="0.25">
      <c r="A8" s="118"/>
      <c r="B8" s="119" t="s">
        <v>148</v>
      </c>
      <c r="C8" s="119" t="s">
        <v>169</v>
      </c>
      <c r="D8" s="119" t="s">
        <v>149</v>
      </c>
      <c r="E8" s="119" t="s">
        <v>150</v>
      </c>
      <c r="F8" s="119" t="s">
        <v>151</v>
      </c>
      <c r="G8" s="119" t="s">
        <v>152</v>
      </c>
      <c r="H8" s="119" t="s">
        <v>153</v>
      </c>
      <c r="M8" s="638" t="s">
        <v>696</v>
      </c>
    </row>
    <row r="9" spans="1:17" ht="13.95" customHeight="1" x14ac:dyDescent="0.25">
      <c r="A9" s="1067" t="s">
        <v>813</v>
      </c>
      <c r="B9" s="1067"/>
      <c r="C9" s="1068" t="str">
        <f>+'MCO ID &amp; Cross Checks'!D5</f>
        <v>Select Prog</v>
      </c>
      <c r="D9" s="1068"/>
      <c r="E9" s="1068"/>
      <c r="F9" s="1068"/>
      <c r="G9" s="1068"/>
      <c r="H9" s="1068"/>
      <c r="M9" s="634">
        <f>+E9+F9-H9</f>
        <v>0</v>
      </c>
    </row>
    <row r="10" spans="1:17" x14ac:dyDescent="0.25">
      <c r="A10" s="120">
        <v>1</v>
      </c>
      <c r="B10" s="120" t="s">
        <v>123</v>
      </c>
      <c r="C10" s="35"/>
      <c r="D10" s="34"/>
      <c r="E10" s="34"/>
      <c r="F10" s="34"/>
      <c r="G10" s="500">
        <f t="shared" ref="G10:G16" si="0">C10+E10</f>
        <v>0</v>
      </c>
      <c r="H10" s="34"/>
      <c r="M10" s="634">
        <f t="shared" ref="M10:M17" si="1">+E10+F10-H10</f>
        <v>0</v>
      </c>
    </row>
    <row r="11" spans="1:17" x14ac:dyDescent="0.25">
      <c r="A11" s="120">
        <v>2</v>
      </c>
      <c r="B11" s="327" t="s">
        <v>242</v>
      </c>
      <c r="C11" s="35"/>
      <c r="D11" s="34"/>
      <c r="E11" s="34"/>
      <c r="F11" s="34"/>
      <c r="G11" s="500">
        <f t="shared" si="0"/>
        <v>0</v>
      </c>
      <c r="H11" s="34"/>
      <c r="M11" s="634">
        <f t="shared" si="1"/>
        <v>0</v>
      </c>
    </row>
    <row r="12" spans="1:17" x14ac:dyDescent="0.25">
      <c r="A12" s="120">
        <v>3</v>
      </c>
      <c r="B12" s="139" t="s">
        <v>122</v>
      </c>
      <c r="C12" s="35"/>
      <c r="D12" s="34"/>
      <c r="E12" s="34"/>
      <c r="F12" s="34"/>
      <c r="G12" s="500">
        <f t="shared" si="0"/>
        <v>0</v>
      </c>
      <c r="H12" s="34"/>
      <c r="M12" s="634">
        <f t="shared" si="1"/>
        <v>0</v>
      </c>
    </row>
    <row r="13" spans="1:17" x14ac:dyDescent="0.25">
      <c r="A13" s="120">
        <v>4</v>
      </c>
      <c r="B13" s="120" t="s">
        <v>129</v>
      </c>
      <c r="C13" s="35"/>
      <c r="D13" s="34"/>
      <c r="E13" s="34"/>
      <c r="F13" s="34"/>
      <c r="G13" s="500">
        <f t="shared" si="0"/>
        <v>0</v>
      </c>
      <c r="H13" s="34"/>
      <c r="M13" s="634">
        <f t="shared" si="1"/>
        <v>0</v>
      </c>
    </row>
    <row r="14" spans="1:17" ht="21" x14ac:dyDescent="0.25">
      <c r="A14" s="120">
        <v>5</v>
      </c>
      <c r="B14" s="120" t="s">
        <v>130</v>
      </c>
      <c r="C14" s="35"/>
      <c r="D14" s="109"/>
      <c r="E14" s="109"/>
      <c r="F14" s="109"/>
      <c r="G14" s="500">
        <f t="shared" si="0"/>
        <v>0</v>
      </c>
      <c r="H14" s="109"/>
      <c r="M14" s="634">
        <f t="shared" si="1"/>
        <v>0</v>
      </c>
    </row>
    <row r="15" spans="1:17" ht="27.75" customHeight="1" x14ac:dyDescent="0.25">
      <c r="A15" s="120">
        <v>6</v>
      </c>
      <c r="B15" s="120" t="s">
        <v>131</v>
      </c>
      <c r="C15" s="230"/>
      <c r="D15" s="231"/>
      <c r="E15" s="231"/>
      <c r="F15" s="231"/>
      <c r="G15" s="500">
        <f t="shared" si="0"/>
        <v>0</v>
      </c>
      <c r="H15" s="231"/>
      <c r="L15" s="17"/>
      <c r="M15" s="634">
        <f t="shared" si="1"/>
        <v>0</v>
      </c>
      <c r="N15" s="17"/>
      <c r="O15" s="17"/>
      <c r="P15" s="17"/>
      <c r="Q15" s="17"/>
    </row>
    <row r="16" spans="1:17" ht="21" x14ac:dyDescent="0.25">
      <c r="A16" s="120">
        <v>7</v>
      </c>
      <c r="B16" s="120" t="s">
        <v>154</v>
      </c>
      <c r="C16" s="230"/>
      <c r="D16" s="231"/>
      <c r="E16" s="231"/>
      <c r="F16" s="231"/>
      <c r="G16" s="500">
        <f t="shared" si="0"/>
        <v>0</v>
      </c>
      <c r="H16" s="231"/>
      <c r="L16" s="17"/>
      <c r="M16" s="634">
        <f t="shared" si="1"/>
        <v>0</v>
      </c>
      <c r="N16" s="17"/>
      <c r="O16" s="17"/>
      <c r="P16" s="17"/>
      <c r="Q16" s="17"/>
    </row>
    <row r="17" spans="1:17" ht="24.75" customHeight="1" thickBot="1" x14ac:dyDescent="0.3">
      <c r="A17" s="810">
        <v>8</v>
      </c>
      <c r="B17" s="811" t="str">
        <f>CONCATENATE("Subtotal  ",  C9)</f>
        <v>Subtotal  Select Prog</v>
      </c>
      <c r="C17" s="812">
        <f t="shared" ref="C17:H17" si="2">SUM(C10:C16)</f>
        <v>0</v>
      </c>
      <c r="D17" s="812">
        <f t="shared" si="2"/>
        <v>0</v>
      </c>
      <c r="E17" s="812">
        <f t="shared" si="2"/>
        <v>0</v>
      </c>
      <c r="F17" s="812">
        <f t="shared" si="2"/>
        <v>0</v>
      </c>
      <c r="G17" s="812">
        <f t="shared" si="2"/>
        <v>0</v>
      </c>
      <c r="H17" s="812">
        <f t="shared" si="2"/>
        <v>0</v>
      </c>
      <c r="L17" s="17"/>
      <c r="M17" s="634">
        <f t="shared" si="1"/>
        <v>0</v>
      </c>
      <c r="N17" s="17"/>
      <c r="O17" s="17"/>
      <c r="P17" s="17"/>
      <c r="Q17" s="17"/>
    </row>
    <row r="18" spans="1:17" ht="12.6" customHeight="1" x14ac:dyDescent="0.25">
      <c r="A18" s="1069" t="s">
        <v>814</v>
      </c>
      <c r="B18" s="1069"/>
      <c r="C18" s="1070" t="str">
        <f>+'MCO ID &amp; Cross Checks'!D6</f>
        <v>Select Prog</v>
      </c>
      <c r="D18" s="1070"/>
      <c r="E18" s="1070"/>
      <c r="F18" s="1070"/>
      <c r="G18" s="1070"/>
      <c r="H18" s="1070"/>
      <c r="M18" s="634"/>
    </row>
    <row r="19" spans="1:17" x14ac:dyDescent="0.25">
      <c r="A19" s="808">
        <v>9</v>
      </c>
      <c r="B19" s="120" t="s">
        <v>123</v>
      </c>
      <c r="C19" s="35"/>
      <c r="D19" s="34"/>
      <c r="E19" s="34"/>
      <c r="F19" s="34"/>
      <c r="G19" s="500">
        <f t="shared" ref="G19:G24" si="3">C19+E19</f>
        <v>0</v>
      </c>
      <c r="H19" s="34"/>
      <c r="M19" s="634">
        <f t="shared" ref="M19:M40" si="4">+E19+F19-H19</f>
        <v>0</v>
      </c>
    </row>
    <row r="20" spans="1:17" x14ac:dyDescent="0.25">
      <c r="A20" s="809">
        <v>10</v>
      </c>
      <c r="B20" s="327" t="s">
        <v>242</v>
      </c>
      <c r="C20" s="35"/>
      <c r="D20" s="34"/>
      <c r="E20" s="34"/>
      <c r="F20" s="34"/>
      <c r="G20" s="500">
        <f t="shared" si="3"/>
        <v>0</v>
      </c>
      <c r="H20" s="34"/>
      <c r="M20" s="634">
        <f t="shared" si="4"/>
        <v>0</v>
      </c>
    </row>
    <row r="21" spans="1:17" x14ac:dyDescent="0.25">
      <c r="A21" s="809">
        <v>11</v>
      </c>
      <c r="B21" s="139" t="s">
        <v>122</v>
      </c>
      <c r="C21" s="35"/>
      <c r="D21" s="34"/>
      <c r="E21" s="34"/>
      <c r="F21" s="34"/>
      <c r="G21" s="500">
        <f t="shared" si="3"/>
        <v>0</v>
      </c>
      <c r="H21" s="34"/>
      <c r="M21" s="634">
        <f t="shared" si="4"/>
        <v>0</v>
      </c>
    </row>
    <row r="22" spans="1:17" x14ac:dyDescent="0.25">
      <c r="A22" s="809">
        <v>12</v>
      </c>
      <c r="B22" s="120" t="s">
        <v>129</v>
      </c>
      <c r="C22" s="35"/>
      <c r="D22" s="34"/>
      <c r="E22" s="34"/>
      <c r="F22" s="34"/>
      <c r="G22" s="500">
        <f t="shared" si="3"/>
        <v>0</v>
      </c>
      <c r="H22" s="34"/>
      <c r="M22" s="634">
        <f t="shared" si="4"/>
        <v>0</v>
      </c>
    </row>
    <row r="23" spans="1:17" ht="21" x14ac:dyDescent="0.25">
      <c r="A23" s="809">
        <v>13</v>
      </c>
      <c r="B23" s="120" t="s">
        <v>130</v>
      </c>
      <c r="C23" s="35"/>
      <c r="D23" s="109"/>
      <c r="E23" s="109"/>
      <c r="F23" s="109"/>
      <c r="G23" s="500">
        <f t="shared" si="3"/>
        <v>0</v>
      </c>
      <c r="H23" s="109"/>
      <c r="M23" s="634">
        <f t="shared" si="4"/>
        <v>0</v>
      </c>
    </row>
    <row r="24" spans="1:17" ht="27.75" customHeight="1" x14ac:dyDescent="0.25">
      <c r="A24" s="809">
        <v>14</v>
      </c>
      <c r="B24" s="120" t="s">
        <v>131</v>
      </c>
      <c r="C24" s="230"/>
      <c r="D24" s="231"/>
      <c r="E24" s="231"/>
      <c r="F24" s="231"/>
      <c r="G24" s="500">
        <f t="shared" si="3"/>
        <v>0</v>
      </c>
      <c r="H24" s="231"/>
      <c r="L24" s="17"/>
      <c r="M24" s="634">
        <f t="shared" si="4"/>
        <v>0</v>
      </c>
      <c r="N24" s="17"/>
      <c r="O24" s="17"/>
      <c r="P24" s="17"/>
      <c r="Q24" s="17"/>
    </row>
    <row r="25" spans="1:17" ht="21" x14ac:dyDescent="0.25">
      <c r="A25" s="809">
        <v>15</v>
      </c>
      <c r="B25" s="120" t="s">
        <v>154</v>
      </c>
      <c r="C25" s="230"/>
      <c r="D25" s="231"/>
      <c r="E25" s="231"/>
      <c r="F25" s="231"/>
      <c r="G25" s="500">
        <f t="shared" ref="G25" si="5">C25+E25</f>
        <v>0</v>
      </c>
      <c r="H25" s="231"/>
      <c r="L25" s="17"/>
      <c r="M25" s="634">
        <f t="shared" si="4"/>
        <v>0</v>
      </c>
      <c r="N25" s="17"/>
      <c r="O25" s="17"/>
      <c r="P25" s="17"/>
      <c r="Q25" s="17"/>
    </row>
    <row r="26" spans="1:17" ht="24.75" customHeight="1" thickBot="1" x14ac:dyDescent="0.3">
      <c r="A26" s="816">
        <v>16</v>
      </c>
      <c r="B26" s="811" t="str">
        <f xml:space="preserve">  CONCATENATE("Subtotal  ",C18)</f>
        <v>Subtotal  Select Prog</v>
      </c>
      <c r="C26" s="812">
        <f t="shared" ref="C26:H26" si="6">SUM(C19:C25)</f>
        <v>0</v>
      </c>
      <c r="D26" s="812">
        <f t="shared" si="6"/>
        <v>0</v>
      </c>
      <c r="E26" s="812">
        <f t="shared" si="6"/>
        <v>0</v>
      </c>
      <c r="F26" s="812">
        <f t="shared" si="6"/>
        <v>0</v>
      </c>
      <c r="G26" s="812">
        <f t="shared" si="6"/>
        <v>0</v>
      </c>
      <c r="H26" s="812">
        <f t="shared" si="6"/>
        <v>0</v>
      </c>
      <c r="L26" s="17"/>
      <c r="M26" s="634">
        <f t="shared" si="4"/>
        <v>0</v>
      </c>
      <c r="N26" s="17"/>
      <c r="O26" s="17"/>
      <c r="P26" s="17"/>
      <c r="Q26" s="17"/>
    </row>
    <row r="27" spans="1:17" ht="24.75" customHeight="1" x14ac:dyDescent="0.25">
      <c r="A27" s="1069" t="s">
        <v>884</v>
      </c>
      <c r="B27" s="1069"/>
      <c r="C27" s="1070" t="str">
        <f>+'MCO ID &amp; Cross Checks'!D7</f>
        <v>Select Prog</v>
      </c>
      <c r="D27" s="1070"/>
      <c r="E27" s="1070"/>
      <c r="F27" s="1070"/>
      <c r="G27" s="1070"/>
      <c r="H27" s="1070"/>
      <c r="L27" s="17"/>
      <c r="M27" s="634"/>
      <c r="N27" s="17"/>
      <c r="O27" s="17"/>
      <c r="P27" s="17"/>
      <c r="Q27" s="17"/>
    </row>
    <row r="28" spans="1:17" ht="24.75" customHeight="1" x14ac:dyDescent="0.25">
      <c r="A28" s="808">
        <v>9</v>
      </c>
      <c r="B28" s="120" t="s">
        <v>123</v>
      </c>
      <c r="C28" s="35"/>
      <c r="D28" s="34"/>
      <c r="E28" s="34"/>
      <c r="F28" s="34"/>
      <c r="G28" s="500">
        <f t="shared" ref="G28:G34" si="7">C28+E28</f>
        <v>0</v>
      </c>
      <c r="H28" s="34"/>
      <c r="L28" s="17"/>
      <c r="M28" s="634">
        <f t="shared" si="4"/>
        <v>0</v>
      </c>
      <c r="N28" s="17"/>
      <c r="O28" s="17"/>
      <c r="P28" s="17"/>
      <c r="Q28" s="17"/>
    </row>
    <row r="29" spans="1:17" ht="24.75" customHeight="1" x14ac:dyDescent="0.25">
      <c r="A29" s="809">
        <v>10</v>
      </c>
      <c r="B29" s="327" t="s">
        <v>242</v>
      </c>
      <c r="C29" s="35"/>
      <c r="D29" s="34"/>
      <c r="E29" s="34"/>
      <c r="F29" s="34"/>
      <c r="G29" s="500">
        <f t="shared" si="7"/>
        <v>0</v>
      </c>
      <c r="H29" s="34"/>
      <c r="L29" s="17"/>
      <c r="M29" s="634">
        <f t="shared" si="4"/>
        <v>0</v>
      </c>
      <c r="N29" s="17"/>
      <c r="O29" s="17"/>
      <c r="P29" s="17"/>
      <c r="Q29" s="17"/>
    </row>
    <row r="30" spans="1:17" ht="24.75" customHeight="1" x14ac:dyDescent="0.25">
      <c r="A30" s="809">
        <v>11</v>
      </c>
      <c r="B30" s="139" t="s">
        <v>122</v>
      </c>
      <c r="C30" s="35"/>
      <c r="D30" s="34"/>
      <c r="E30" s="34"/>
      <c r="F30" s="34"/>
      <c r="G30" s="500">
        <f t="shared" si="7"/>
        <v>0</v>
      </c>
      <c r="H30" s="34"/>
      <c r="L30" s="17"/>
      <c r="M30" s="634">
        <f t="shared" si="4"/>
        <v>0</v>
      </c>
      <c r="N30" s="17"/>
      <c r="O30" s="17"/>
      <c r="P30" s="17"/>
      <c r="Q30" s="17"/>
    </row>
    <row r="31" spans="1:17" ht="24.75" customHeight="1" x14ac:dyDescent="0.25">
      <c r="A31" s="809">
        <v>12</v>
      </c>
      <c r="B31" s="120" t="s">
        <v>129</v>
      </c>
      <c r="C31" s="35"/>
      <c r="D31" s="34"/>
      <c r="E31" s="34"/>
      <c r="F31" s="34"/>
      <c r="G31" s="500">
        <f t="shared" si="7"/>
        <v>0</v>
      </c>
      <c r="H31" s="34"/>
      <c r="L31" s="17"/>
      <c r="M31" s="634">
        <f t="shared" si="4"/>
        <v>0</v>
      </c>
      <c r="N31" s="17"/>
      <c r="O31" s="17"/>
      <c r="P31" s="17"/>
      <c r="Q31" s="17"/>
    </row>
    <row r="32" spans="1:17" ht="24.75" customHeight="1" x14ac:dyDescent="0.25">
      <c r="A32" s="809">
        <v>13</v>
      </c>
      <c r="B32" s="120" t="s">
        <v>130</v>
      </c>
      <c r="C32" s="35"/>
      <c r="D32" s="109"/>
      <c r="E32" s="109"/>
      <c r="F32" s="109"/>
      <c r="G32" s="500">
        <f t="shared" si="7"/>
        <v>0</v>
      </c>
      <c r="H32" s="109"/>
      <c r="L32" s="17"/>
      <c r="M32" s="634">
        <f t="shared" si="4"/>
        <v>0</v>
      </c>
      <c r="N32" s="17"/>
      <c r="O32" s="17"/>
      <c r="P32" s="17"/>
      <c r="Q32" s="17"/>
    </row>
    <row r="33" spans="1:17" ht="24.75" customHeight="1" x14ac:dyDescent="0.25">
      <c r="A33" s="809">
        <v>14</v>
      </c>
      <c r="B33" s="120" t="s">
        <v>131</v>
      </c>
      <c r="C33" s="230"/>
      <c r="D33" s="231"/>
      <c r="E33" s="231"/>
      <c r="F33" s="231"/>
      <c r="G33" s="500">
        <f t="shared" si="7"/>
        <v>0</v>
      </c>
      <c r="H33" s="231"/>
      <c r="L33" s="17"/>
      <c r="M33" s="634">
        <f t="shared" si="4"/>
        <v>0</v>
      </c>
      <c r="N33" s="17"/>
      <c r="O33" s="17"/>
      <c r="P33" s="17"/>
      <c r="Q33" s="17"/>
    </row>
    <row r="34" spans="1:17" ht="24.75" customHeight="1" x14ac:dyDescent="0.25">
      <c r="A34" s="809">
        <v>15</v>
      </c>
      <c r="B34" s="120" t="s">
        <v>154</v>
      </c>
      <c r="C34" s="230"/>
      <c r="D34" s="231"/>
      <c r="E34" s="231"/>
      <c r="F34" s="231"/>
      <c r="G34" s="500">
        <f t="shared" si="7"/>
        <v>0</v>
      </c>
      <c r="H34" s="231"/>
      <c r="L34" s="17"/>
      <c r="M34" s="634">
        <f t="shared" si="4"/>
        <v>0</v>
      </c>
      <c r="N34" s="17"/>
      <c r="O34" s="17"/>
      <c r="P34" s="17"/>
      <c r="Q34" s="17"/>
    </row>
    <row r="35" spans="1:17" ht="24.75" customHeight="1" thickBot="1" x14ac:dyDescent="0.3">
      <c r="A35" s="816">
        <v>16</v>
      </c>
      <c r="B35" s="811" t="str">
        <f xml:space="preserve">  CONCATENATE("Subtotal  ",C27)</f>
        <v>Subtotal  Select Prog</v>
      </c>
      <c r="C35" s="812">
        <f t="shared" ref="C35:H35" si="8">SUM(C28:C34)</f>
        <v>0</v>
      </c>
      <c r="D35" s="812">
        <f t="shared" si="8"/>
        <v>0</v>
      </c>
      <c r="E35" s="812">
        <f t="shared" si="8"/>
        <v>0</v>
      </c>
      <c r="F35" s="812">
        <f t="shared" si="8"/>
        <v>0</v>
      </c>
      <c r="G35" s="812">
        <f t="shared" si="8"/>
        <v>0</v>
      </c>
      <c r="H35" s="812">
        <f t="shared" si="8"/>
        <v>0</v>
      </c>
      <c r="L35" s="17"/>
      <c r="M35" s="634">
        <f t="shared" si="4"/>
        <v>0</v>
      </c>
      <c r="N35" s="17"/>
      <c r="O35" s="17"/>
      <c r="P35" s="17"/>
      <c r="Q35" s="17"/>
    </row>
    <row r="36" spans="1:17" ht="25.5" customHeight="1" x14ac:dyDescent="0.25">
      <c r="A36" s="829">
        <v>17</v>
      </c>
      <c r="B36" s="830" t="s">
        <v>400</v>
      </c>
      <c r="C36" s="813"/>
      <c r="D36" s="813"/>
      <c r="E36" s="813"/>
      <c r="F36" s="813"/>
      <c r="G36" s="814">
        <f>C36+E36</f>
        <v>0</v>
      </c>
      <c r="H36" s="815"/>
      <c r="L36" s="17"/>
      <c r="M36" s="634">
        <f t="shared" si="4"/>
        <v>0</v>
      </c>
      <c r="N36" s="17"/>
      <c r="O36" s="17"/>
      <c r="P36" s="17"/>
      <c r="Q36" s="17"/>
    </row>
    <row r="37" spans="1:17" ht="24.75" customHeight="1" x14ac:dyDescent="0.25">
      <c r="A37" s="831">
        <v>18</v>
      </c>
      <c r="B37" s="832" t="s">
        <v>400</v>
      </c>
      <c r="C37" s="362"/>
      <c r="D37" s="362"/>
      <c r="E37" s="362"/>
      <c r="F37" s="362"/>
      <c r="G37" s="500">
        <f t="shared" ref="G37:G39" si="9">C37+E37</f>
        <v>0</v>
      </c>
      <c r="H37" s="363"/>
      <c r="L37" s="17"/>
      <c r="M37" s="634">
        <f t="shared" si="4"/>
        <v>0</v>
      </c>
      <c r="N37" s="17"/>
      <c r="O37" s="17"/>
      <c r="P37" s="17"/>
      <c r="Q37" s="17"/>
    </row>
    <row r="38" spans="1:17" ht="24.75" customHeight="1" x14ac:dyDescent="0.25">
      <c r="A38" s="829">
        <v>19</v>
      </c>
      <c r="B38" s="832" t="s">
        <v>400</v>
      </c>
      <c r="C38" s="817"/>
      <c r="D38" s="817"/>
      <c r="E38" s="817"/>
      <c r="F38" s="817"/>
      <c r="G38" s="500">
        <f t="shared" si="9"/>
        <v>0</v>
      </c>
      <c r="H38" s="819"/>
      <c r="L38" s="17"/>
      <c r="M38" s="634">
        <f t="shared" si="4"/>
        <v>0</v>
      </c>
      <c r="N38" s="17"/>
      <c r="O38" s="17"/>
      <c r="P38" s="17"/>
      <c r="Q38" s="17"/>
    </row>
    <row r="39" spans="1:17" ht="24.75" customHeight="1" x14ac:dyDescent="0.25">
      <c r="A39" s="831">
        <v>20</v>
      </c>
      <c r="B39" s="833" t="s">
        <v>400</v>
      </c>
      <c r="C39" s="817"/>
      <c r="D39" s="817"/>
      <c r="E39" s="817"/>
      <c r="F39" s="817"/>
      <c r="G39" s="818">
        <f t="shared" si="9"/>
        <v>0</v>
      </c>
      <c r="H39" s="819"/>
      <c r="L39" s="17"/>
      <c r="M39" s="634">
        <f t="shared" si="4"/>
        <v>0</v>
      </c>
      <c r="N39" s="17"/>
      <c r="O39" s="17"/>
      <c r="P39" s="17"/>
      <c r="Q39" s="17"/>
    </row>
    <row r="40" spans="1:17" ht="24.75" customHeight="1" thickBot="1" x14ac:dyDescent="0.3">
      <c r="A40" s="829">
        <v>21</v>
      </c>
      <c r="B40" s="825" t="s">
        <v>401</v>
      </c>
      <c r="C40" s="826">
        <f t="shared" ref="C40:H40" si="10">C17+C26+C35+SUM(C36:C39)</f>
        <v>0</v>
      </c>
      <c r="D40" s="826">
        <f t="shared" si="10"/>
        <v>0</v>
      </c>
      <c r="E40" s="826">
        <f t="shared" si="10"/>
        <v>0</v>
      </c>
      <c r="F40" s="826">
        <f t="shared" si="10"/>
        <v>0</v>
      </c>
      <c r="G40" s="826">
        <f t="shared" si="10"/>
        <v>0</v>
      </c>
      <c r="H40" s="826">
        <f t="shared" si="10"/>
        <v>0</v>
      </c>
      <c r="I40" s="1049" t="str">
        <f>IF((ABS((SUM(H40))-(SUM('Balance Sheet'!E54:E55))))&lt;5,"","Error - Dec 31 IBNR does not equal the Balance Sheet ")</f>
        <v/>
      </c>
      <c r="J40" s="1049"/>
      <c r="K40" s="1049"/>
      <c r="L40" s="17"/>
      <c r="M40" s="634">
        <f t="shared" si="4"/>
        <v>0</v>
      </c>
      <c r="N40" s="17"/>
      <c r="O40" s="17"/>
      <c r="P40" s="17"/>
      <c r="Q40" s="17"/>
    </row>
    <row r="41" spans="1:17" ht="32.25" customHeight="1" x14ac:dyDescent="0.25">
      <c r="A41" s="831">
        <v>22</v>
      </c>
      <c r="B41" s="820" t="s">
        <v>297</v>
      </c>
      <c r="C41" s="821"/>
      <c r="D41" s="821"/>
      <c r="E41" s="822"/>
      <c r="F41" s="822"/>
      <c r="G41" s="823">
        <f>E41</f>
        <v>0</v>
      </c>
      <c r="H41" s="824"/>
      <c r="I41" s="1049" t="str">
        <f>IF((ABS((SUM(H41))-(SUM('Balance Sheet'!E56))))&lt;5,"","Error - Dec 31 A/P does not equal the Balance Sheet")</f>
        <v/>
      </c>
      <c r="J41" s="1049"/>
      <c r="K41" s="1049"/>
      <c r="L41" s="17"/>
      <c r="M41" s="17"/>
      <c r="N41" s="17"/>
      <c r="O41" s="17"/>
      <c r="P41" s="17"/>
      <c r="Q41" s="17"/>
    </row>
    <row r="42" spans="1:17" ht="40.5" customHeight="1" x14ac:dyDescent="0.25">
      <c r="A42" s="829">
        <v>23</v>
      </c>
      <c r="B42" s="120" t="s">
        <v>155</v>
      </c>
      <c r="C42" s="501">
        <f t="shared" ref="C42:H42" si="11">C40+C41</f>
        <v>0</v>
      </c>
      <c r="D42" s="501">
        <f t="shared" si="11"/>
        <v>0</v>
      </c>
      <c r="E42" s="501">
        <f t="shared" si="11"/>
        <v>0</v>
      </c>
      <c r="F42" s="501">
        <f t="shared" si="11"/>
        <v>0</v>
      </c>
      <c r="G42" s="501">
        <f t="shared" si="11"/>
        <v>0</v>
      </c>
      <c r="H42" s="501">
        <f t="shared" si="11"/>
        <v>0</v>
      </c>
      <c r="I42" s="1048" t="s">
        <v>336</v>
      </c>
      <c r="J42" s="1048"/>
      <c r="K42" s="1048"/>
      <c r="M42" s="39"/>
      <c r="N42" s="17"/>
      <c r="O42" s="17"/>
      <c r="P42" s="17"/>
      <c r="Q42" s="17"/>
    </row>
    <row r="43" spans="1:17" ht="59.25" customHeight="1" x14ac:dyDescent="0.25">
      <c r="E43" s="209" t="str">
        <f>IF(ABS(E40-'Balance Sheet'!C55)&lt;5,"","Error - IBNR-PY does not equal the Balance Sheet")</f>
        <v/>
      </c>
      <c r="F43" s="209" t="str">
        <f>IF(ABS(F40-'Balance Sheet'!C54)&lt;5,"","Error - IBNR-CY does not equal the Balance Sheet")</f>
        <v/>
      </c>
      <c r="H43" s="110"/>
      <c r="I43" s="1051" t="str">
        <f>IF(ABS((D42+F42)-'Rev &amp; Exp All'!D58)&gt;1,"Error, Total Member Expenses do not equal the Income Statement Co. D","")</f>
        <v/>
      </c>
      <c r="J43" s="1051"/>
      <c r="K43" s="1051"/>
      <c r="L43" s="17"/>
      <c r="M43" s="270"/>
      <c r="N43" s="270"/>
      <c r="O43" s="270"/>
      <c r="P43" s="269"/>
      <c r="Q43" s="17"/>
    </row>
    <row r="44" spans="1:17" ht="33.6" customHeight="1" x14ac:dyDescent="0.25">
      <c r="E44" s="1049" t="str">
        <f>IF((ABS((SUM('Sch. of Serv Pmts'!E41:F41))-(SUM('Balance Sheet'!C56))))&lt;5,"","Error - CY A/P does not equal the Balance Sheet")</f>
        <v/>
      </c>
      <c r="F44" s="1049"/>
      <c r="H44" s="111"/>
      <c r="I44" s="271"/>
      <c r="J44" s="60"/>
      <c r="K44" s="17"/>
      <c r="L44" s="17"/>
      <c r="M44" s="270"/>
      <c r="N44" s="269"/>
      <c r="O44" s="269"/>
      <c r="P44" s="269"/>
      <c r="Q44" s="17"/>
    </row>
    <row r="45" spans="1:17" ht="26.25" customHeight="1" x14ac:dyDescent="0.25">
      <c r="E45" s="112"/>
      <c r="F45" s="112"/>
      <c r="H45" s="111"/>
      <c r="I45" s="1050" t="str" cm="1">
        <f t="array" ref="I45">IF(OR('MCO ID &amp; Cross Checks'!F11={"January 31,","February 28,","February 29,"})," ",IF(ABS(H46)&gt;1," ","ERROR, Redundancy/(Deficiency) cannot be zero ."))</f>
        <v>ERROR, Redundancy/(Deficiency) cannot be zero .</v>
      </c>
      <c r="J45" s="1050"/>
      <c r="K45" s="1050"/>
      <c r="L45" s="17"/>
      <c r="M45" s="267"/>
      <c r="N45" s="17"/>
      <c r="O45" s="17"/>
      <c r="P45" s="17"/>
      <c r="Q45" s="17"/>
    </row>
    <row r="46" spans="1:17" ht="40.5" customHeight="1" x14ac:dyDescent="0.25">
      <c r="C46" s="284" t="s">
        <v>337</v>
      </c>
      <c r="D46" s="285"/>
      <c r="E46" s="285"/>
      <c r="F46" s="285"/>
      <c r="G46" s="113"/>
      <c r="H46" s="216">
        <f>H42-G42</f>
        <v>0</v>
      </c>
      <c r="I46" s="1041" t="str" cm="1">
        <f t="array" ref="I46">IF(OR('MCO ID &amp; Cross Checks'!F11={"January 31,","February 28,","February 29,"})," ",IF(ABS(H46-('Rev &amp; Exp All'!D104*-1))&lt;5," ","ERROR, Redundancy/(Deficiency) Reserved does not equal Rev &amp; Exp Worksheet, Cell D87"))</f>
        <v xml:space="preserve"> </v>
      </c>
      <c r="J46" s="1041"/>
      <c r="K46" s="1041"/>
      <c r="L46" s="17"/>
      <c r="M46" s="268"/>
      <c r="N46" s="17"/>
      <c r="O46" s="17"/>
      <c r="P46" s="17"/>
      <c r="Q46" s="17"/>
    </row>
    <row r="47" spans="1:17" ht="12.75" customHeight="1" x14ac:dyDescent="0.25">
      <c r="C47" s="124" t="s">
        <v>235</v>
      </c>
      <c r="D47" s="125"/>
      <c r="E47" s="125"/>
      <c r="F47" s="126"/>
      <c r="G47" s="1054"/>
      <c r="H47" s="1055"/>
      <c r="I47" s="1045" t="str">
        <f>+IF(H46=0,"Support the MCO evaluation of Prior Year IBNR that produces the results reported for Over/(Under) Reserved in the additional information rows."," ")</f>
        <v>Support the MCO evaluation of Prior Year IBNR that produces the results reported for Over/(Under) Reserved in the additional information rows.</v>
      </c>
      <c r="J47" s="1045"/>
      <c r="K47" s="1045"/>
      <c r="L47" s="17"/>
      <c r="M47" s="39"/>
      <c r="N47" s="17"/>
      <c r="O47" s="17"/>
      <c r="P47" s="17"/>
      <c r="Q47" s="17"/>
    </row>
    <row r="48" spans="1:17" x14ac:dyDescent="0.25">
      <c r="I48" s="1045"/>
      <c r="J48" s="1045"/>
      <c r="K48" s="1045"/>
    </row>
    <row r="49" spans="1:17" x14ac:dyDescent="0.25">
      <c r="A49" s="1046" t="s">
        <v>172</v>
      </c>
      <c r="B49" s="1047"/>
      <c r="C49" s="1047"/>
      <c r="D49" s="1047"/>
      <c r="E49" s="1047"/>
      <c r="F49" s="1047"/>
      <c r="G49" s="1047"/>
      <c r="H49" s="1047"/>
      <c r="I49" s="1045"/>
      <c r="J49" s="1045"/>
      <c r="K49" s="1045"/>
      <c r="L49" s="17"/>
      <c r="M49" s="17"/>
      <c r="N49" s="17"/>
      <c r="O49" s="17"/>
      <c r="P49" s="17"/>
      <c r="Q49" s="17"/>
    </row>
    <row r="50" spans="1:17" x14ac:dyDescent="0.25">
      <c r="A50" s="114"/>
      <c r="B50" s="53"/>
      <c r="C50" s="53"/>
      <c r="D50" s="53"/>
      <c r="E50" s="53"/>
      <c r="F50" s="53"/>
      <c r="G50" s="53"/>
      <c r="H50" s="53"/>
      <c r="I50" s="1045"/>
      <c r="J50" s="1045"/>
      <c r="K50" s="1045"/>
      <c r="L50" s="17"/>
      <c r="M50" s="17"/>
      <c r="N50" s="17"/>
      <c r="O50" s="17"/>
      <c r="P50" s="17"/>
      <c r="Q50" s="17"/>
    </row>
    <row r="51" spans="1:17" x14ac:dyDescent="0.25">
      <c r="A51" s="114"/>
      <c r="B51" s="1053" t="s">
        <v>236</v>
      </c>
      <c r="C51" s="1053"/>
      <c r="D51" s="1053"/>
      <c r="E51" s="1053"/>
      <c r="F51" s="1053"/>
      <c r="G51" s="1053"/>
      <c r="H51" s="1053"/>
      <c r="I51" s="1045"/>
      <c r="J51" s="1045"/>
      <c r="K51" s="1045"/>
      <c r="L51" s="17"/>
      <c r="M51" s="17"/>
      <c r="N51" s="17"/>
      <c r="O51" s="17"/>
      <c r="P51" s="17"/>
      <c r="Q51" s="17"/>
    </row>
    <row r="52" spans="1:17" x14ac:dyDescent="0.25">
      <c r="A52" s="114"/>
      <c r="B52" s="1056"/>
      <c r="C52" s="1056"/>
      <c r="D52" s="1056"/>
      <c r="E52" s="1056"/>
      <c r="F52" s="1056"/>
      <c r="G52" s="1056"/>
      <c r="H52" s="1056"/>
      <c r="J52" s="17"/>
      <c r="K52" s="17"/>
      <c r="L52" s="17"/>
      <c r="M52" s="17"/>
      <c r="N52" s="17"/>
      <c r="O52" s="17"/>
      <c r="P52" s="17"/>
      <c r="Q52" s="17"/>
    </row>
    <row r="53" spans="1:17" x14ac:dyDescent="0.25">
      <c r="A53" s="114"/>
      <c r="B53" s="1052"/>
      <c r="C53" s="1052"/>
      <c r="D53" s="1052"/>
      <c r="E53" s="1052"/>
      <c r="F53" s="1052"/>
      <c r="G53" s="1052"/>
      <c r="H53" s="1052"/>
      <c r="J53" s="17"/>
      <c r="K53" s="17"/>
      <c r="L53" s="17"/>
      <c r="M53" s="17"/>
      <c r="N53" s="17"/>
      <c r="O53" s="17"/>
      <c r="P53" s="17"/>
      <c r="Q53" s="17"/>
    </row>
    <row r="54" spans="1:17" x14ac:dyDescent="0.25">
      <c r="A54" s="114"/>
      <c r="B54" s="1052"/>
      <c r="C54" s="1052"/>
      <c r="D54" s="1052"/>
      <c r="E54" s="1052"/>
      <c r="F54" s="1052"/>
      <c r="G54" s="1052"/>
      <c r="H54" s="1052"/>
      <c r="J54" s="17"/>
      <c r="K54" s="17"/>
      <c r="L54" s="17"/>
      <c r="M54" s="17"/>
      <c r="N54" s="17"/>
      <c r="O54" s="17"/>
      <c r="P54" s="17"/>
      <c r="Q54" s="17"/>
    </row>
    <row r="55" spans="1:17" x14ac:dyDescent="0.25">
      <c r="B55" s="1052"/>
      <c r="C55" s="1052"/>
      <c r="D55" s="1052"/>
      <c r="E55" s="1052"/>
      <c r="F55" s="1052"/>
      <c r="G55" s="1052"/>
      <c r="H55" s="1052"/>
      <c r="J55" s="17"/>
      <c r="K55" s="17"/>
      <c r="L55" s="17"/>
      <c r="M55" s="17"/>
      <c r="N55" s="17"/>
      <c r="O55" s="17"/>
      <c r="P55" s="17"/>
      <c r="Q55" s="17"/>
    </row>
    <row r="56" spans="1:17" x14ac:dyDescent="0.25">
      <c r="B56" s="55"/>
      <c r="C56" s="55"/>
      <c r="D56" s="55"/>
      <c r="E56" s="55"/>
      <c r="F56" s="55"/>
      <c r="G56" s="55"/>
      <c r="H56" s="55"/>
      <c r="J56" s="17"/>
      <c r="K56" s="17"/>
      <c r="L56" s="17"/>
      <c r="M56" s="17"/>
      <c r="N56" s="17"/>
      <c r="O56" s="17"/>
      <c r="P56" s="17"/>
      <c r="Q56" s="17"/>
    </row>
    <row r="57" spans="1:17" ht="13.8" x14ac:dyDescent="0.25">
      <c r="A57" s="127" t="s">
        <v>164</v>
      </c>
      <c r="B57" s="4"/>
      <c r="C57" s="4"/>
      <c r="D57" s="4"/>
      <c r="E57" s="4"/>
      <c r="F57" s="4"/>
      <c r="G57" s="4"/>
      <c r="H57" s="4"/>
    </row>
    <row r="58" spans="1:17" ht="78" customHeight="1" x14ac:dyDescent="0.25">
      <c r="A58" s="1060" t="s">
        <v>334</v>
      </c>
      <c r="B58" s="1060"/>
      <c r="C58" s="1060"/>
      <c r="D58" s="1060"/>
      <c r="E58" s="1060"/>
      <c r="F58" s="1060"/>
      <c r="G58" s="1060"/>
      <c r="H58" s="1060"/>
    </row>
    <row r="59" spans="1:17" ht="9.75" customHeight="1" x14ac:dyDescent="0.25">
      <c r="A59" s="115"/>
      <c r="B59" s="115"/>
      <c r="C59" s="115"/>
      <c r="D59" s="115"/>
      <c r="E59" s="115"/>
      <c r="F59" s="115"/>
      <c r="G59" s="115"/>
      <c r="H59" s="115"/>
    </row>
    <row r="60" spans="1:17" ht="13.8" x14ac:dyDescent="0.25">
      <c r="A60" s="127" t="s">
        <v>162</v>
      </c>
      <c r="B60" s="4"/>
      <c r="C60" s="4"/>
      <c r="D60" s="4"/>
      <c r="E60" s="4"/>
      <c r="F60" s="4"/>
      <c r="G60" s="4"/>
      <c r="H60" s="4"/>
    </row>
    <row r="61" spans="1:17" ht="69.75" customHeight="1" x14ac:dyDescent="0.25">
      <c r="A61" s="1057" t="s">
        <v>184</v>
      </c>
      <c r="B61" s="1057"/>
      <c r="C61" s="1057"/>
      <c r="D61" s="1057"/>
      <c r="E61" s="1057"/>
      <c r="F61" s="1057"/>
      <c r="G61" s="1057"/>
      <c r="H61" s="1057"/>
    </row>
    <row r="62" spans="1:17" ht="9.75" customHeight="1" x14ac:dyDescent="0.25">
      <c r="A62" s="116"/>
      <c r="B62" s="116"/>
      <c r="C62" s="116"/>
      <c r="D62" s="116"/>
      <c r="E62" s="116"/>
      <c r="F62" s="116"/>
      <c r="G62" s="116"/>
      <c r="H62" s="116"/>
    </row>
    <row r="63" spans="1:17" ht="13.8" x14ac:dyDescent="0.25">
      <c r="A63" s="127" t="s">
        <v>163</v>
      </c>
      <c r="B63" s="4"/>
      <c r="C63" s="4"/>
      <c r="D63" s="4"/>
      <c r="E63" s="4"/>
      <c r="F63" s="4"/>
      <c r="G63" s="4"/>
      <c r="H63" s="4"/>
    </row>
    <row r="64" spans="1:17" ht="77.25" customHeight="1" x14ac:dyDescent="0.25">
      <c r="A64" s="1057" t="s">
        <v>313</v>
      </c>
      <c r="B64" s="1057"/>
      <c r="C64" s="1057"/>
      <c r="D64" s="1057"/>
      <c r="E64" s="1057"/>
      <c r="F64" s="1057"/>
      <c r="G64" s="1057"/>
      <c r="H64" s="1057"/>
    </row>
    <row r="65" spans="1:8" ht="10.5" customHeight="1" x14ac:dyDescent="0.25">
      <c r="A65" s="116"/>
      <c r="B65" s="116"/>
      <c r="C65" s="116"/>
      <c r="D65" s="116"/>
      <c r="E65" s="116"/>
      <c r="F65" s="116"/>
      <c r="G65" s="116"/>
      <c r="H65" s="116"/>
    </row>
    <row r="66" spans="1:8" ht="13.8" x14ac:dyDescent="0.25">
      <c r="A66" s="127" t="s">
        <v>179</v>
      </c>
      <c r="B66" s="4"/>
      <c r="C66" s="4"/>
      <c r="D66" s="4"/>
      <c r="E66" s="4"/>
      <c r="F66" s="4"/>
      <c r="G66" s="4"/>
      <c r="H66" s="4"/>
    </row>
    <row r="67" spans="1:8" ht="13.8" x14ac:dyDescent="0.25">
      <c r="A67" s="1057" t="s">
        <v>180</v>
      </c>
      <c r="B67" s="1057"/>
      <c r="C67" s="1057"/>
      <c r="D67" s="1057"/>
      <c r="E67" s="1057"/>
      <c r="F67" s="1057"/>
      <c r="G67" s="1057"/>
      <c r="H67" s="1057"/>
    </row>
    <row r="69" spans="1:8" ht="13.8" x14ac:dyDescent="0.25">
      <c r="A69" s="127" t="s">
        <v>181</v>
      </c>
      <c r="B69" s="4"/>
      <c r="C69" s="4"/>
      <c r="D69" s="4"/>
      <c r="E69" s="4"/>
      <c r="F69" s="4"/>
      <c r="G69" s="4"/>
      <c r="H69" s="4"/>
    </row>
    <row r="70" spans="1:8" ht="39.75" customHeight="1" x14ac:dyDescent="0.25">
      <c r="A70" s="1058" t="s">
        <v>314</v>
      </c>
      <c r="B70" s="1059"/>
      <c r="C70" s="1059"/>
      <c r="D70" s="1059"/>
      <c r="E70" s="1059"/>
      <c r="F70" s="1059"/>
      <c r="G70" s="1059"/>
      <c r="H70" s="1059"/>
    </row>
    <row r="71" spans="1:8" x14ac:dyDescent="0.25">
      <c r="A71" s="117"/>
      <c r="B71" s="117"/>
      <c r="C71" s="117"/>
      <c r="D71" s="117"/>
      <c r="E71" s="117"/>
      <c r="F71" s="117"/>
      <c r="G71" s="117"/>
      <c r="H71" s="117"/>
    </row>
    <row r="72" spans="1:8" ht="13.8" x14ac:dyDescent="0.25">
      <c r="A72" s="127" t="s">
        <v>182</v>
      </c>
      <c r="B72" s="4"/>
      <c r="C72" s="4"/>
      <c r="D72" s="4"/>
      <c r="E72" s="4"/>
      <c r="F72" s="4"/>
      <c r="G72" s="4"/>
      <c r="H72" s="4"/>
    </row>
    <row r="73" spans="1:8" ht="31.5" customHeight="1" x14ac:dyDescent="0.25">
      <c r="A73" s="1057" t="s">
        <v>413</v>
      </c>
      <c r="B73" s="1057"/>
      <c r="C73" s="1057"/>
      <c r="D73" s="1057"/>
      <c r="E73" s="1057"/>
      <c r="F73" s="1057"/>
      <c r="G73" s="1057"/>
      <c r="H73" s="1057"/>
    </row>
    <row r="74" spans="1:8" x14ac:dyDescent="0.25">
      <c r="A74" s="117"/>
      <c r="B74" s="117"/>
      <c r="C74" s="117"/>
      <c r="D74" s="117"/>
      <c r="E74" s="117"/>
      <c r="F74" s="117"/>
      <c r="G74" s="117"/>
      <c r="H74" s="117"/>
    </row>
  </sheetData>
  <sheetProtection algorithmName="SHA-512" hashValue="C7tGFbWiwgMjiAiA3ShaDmLzPNPl0jaUM2UbfqH9ilAzOtjsJAbFuOD2Xa7356DDPpeDpSJUw+8DR3nWo9/IOw==" saltValue="FUBfCj4YRWwGewiBUl2eXg==" spinCount="100000" sheet="1" formatCells="0" formatColumns="0" formatRows="0"/>
  <mergeCells count="33">
    <mergeCell ref="A1:H1"/>
    <mergeCell ref="A2:H2"/>
    <mergeCell ref="A3:H3"/>
    <mergeCell ref="A4:H4"/>
    <mergeCell ref="E44:F44"/>
    <mergeCell ref="C7:D7"/>
    <mergeCell ref="E7:F7"/>
    <mergeCell ref="A9:B9"/>
    <mergeCell ref="C9:H9"/>
    <mergeCell ref="A18:B18"/>
    <mergeCell ref="C18:H18"/>
    <mergeCell ref="A27:B27"/>
    <mergeCell ref="C27:H27"/>
    <mergeCell ref="A73:H73"/>
    <mergeCell ref="A70:H70"/>
    <mergeCell ref="A67:H67"/>
    <mergeCell ref="A58:H58"/>
    <mergeCell ref="A61:H61"/>
    <mergeCell ref="A64:H64"/>
    <mergeCell ref="B53:H53"/>
    <mergeCell ref="B54:H54"/>
    <mergeCell ref="B55:H55"/>
    <mergeCell ref="B51:H51"/>
    <mergeCell ref="G47:H47"/>
    <mergeCell ref="B52:H52"/>
    <mergeCell ref="I46:K46"/>
    <mergeCell ref="I47:K51"/>
    <mergeCell ref="A49:H49"/>
    <mergeCell ref="I42:K42"/>
    <mergeCell ref="I40:K40"/>
    <mergeCell ref="I41:K41"/>
    <mergeCell ref="I45:K45"/>
    <mergeCell ref="I43:K43"/>
  </mergeCells>
  <phoneticPr fontId="6" type="noConversion"/>
  <printOptions horizontalCentered="1"/>
  <pageMargins left="0" right="0" top="0.25" bottom="0" header="0.5" footer="0.5"/>
  <pageSetup scale="64" orientation="portrait" r:id="rId1"/>
  <headerFooter alignWithMargins="0"/>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theme="9" tint="0.39997558519241921"/>
  </sheetPr>
  <dimension ref="A1:AW62"/>
  <sheetViews>
    <sheetView zoomScale="115" zoomScaleNormal="115" workbookViewId="0">
      <selection activeCell="J27" sqref="J27:L28"/>
    </sheetView>
  </sheetViews>
  <sheetFormatPr defaultColWidth="11.44140625" defaultRowHeight="13.2" x14ac:dyDescent="0.25"/>
  <cols>
    <col min="1" max="1" width="3" style="16" customWidth="1"/>
    <col min="2" max="2" width="39" style="16" bestFit="1" customWidth="1"/>
    <col min="3" max="8" width="11.6640625" style="16" customWidth="1"/>
    <col min="9" max="9" width="11.44140625" style="33" customWidth="1"/>
    <col min="10" max="10" width="11.44140625" style="16"/>
    <col min="11" max="11" width="5.6640625" style="16" customWidth="1"/>
    <col min="12" max="12" width="6.33203125" style="16" customWidth="1"/>
    <col min="13" max="13" width="4.33203125" style="16" customWidth="1"/>
    <col min="14" max="14" width="3" style="16" customWidth="1"/>
    <col min="15" max="15" width="14.5546875" style="16" customWidth="1"/>
    <col min="16" max="21" width="11.44140625" style="16"/>
    <col min="22" max="22" width="9.88671875" style="16" customWidth="1"/>
    <col min="23" max="23" width="2.44140625" style="16" customWidth="1"/>
    <col min="24" max="24" width="14.6640625" style="16" customWidth="1"/>
    <col min="25" max="30" width="11.44140625" style="16"/>
    <col min="31" max="31" width="9.33203125" style="16" customWidth="1"/>
    <col min="32" max="32" width="3.109375" style="16" customWidth="1"/>
    <col min="33" max="33" width="14.6640625" style="16" customWidth="1"/>
    <col min="34" max="39" width="11.44140625" style="16"/>
    <col min="40" max="40" width="9.33203125" style="16" customWidth="1"/>
    <col min="41" max="41" width="3.33203125" style="16" customWidth="1"/>
    <col min="42" max="42" width="15.6640625" style="16" customWidth="1"/>
    <col min="43" max="16384" width="11.44140625" style="16"/>
  </cols>
  <sheetData>
    <row r="1" spans="1:49" ht="17.399999999999999" x14ac:dyDescent="0.3">
      <c r="A1" s="1061">
        <f>+'Balance Sheet'!A1:E1</f>
        <v>0</v>
      </c>
      <c r="B1" s="1062"/>
      <c r="C1" s="1062"/>
      <c r="D1" s="1062"/>
      <c r="E1" s="1062"/>
      <c r="F1" s="1062"/>
      <c r="G1" s="1062"/>
      <c r="H1" s="1062"/>
      <c r="I1" s="52"/>
      <c r="J1" s="53"/>
      <c r="K1" s="53"/>
      <c r="L1" s="53"/>
      <c r="N1" s="839"/>
      <c r="T1" s="840"/>
      <c r="U1" s="840"/>
      <c r="W1" s="839"/>
      <c r="AC1" s="840"/>
      <c r="AD1" s="840"/>
      <c r="AF1" s="839"/>
      <c r="AL1" s="840"/>
      <c r="AM1" s="840"/>
      <c r="AO1" s="839"/>
      <c r="AU1" s="840"/>
      <c r="AV1" s="840"/>
    </row>
    <row r="2" spans="1:49" ht="17.399999999999999" x14ac:dyDescent="0.3">
      <c r="A2" s="1062" t="s">
        <v>346</v>
      </c>
      <c r="B2" s="1062"/>
      <c r="C2" s="1062"/>
      <c r="D2" s="1062"/>
      <c r="E2" s="1062"/>
      <c r="F2" s="1062"/>
      <c r="G2" s="1062"/>
      <c r="H2" s="1062"/>
      <c r="N2" s="840"/>
      <c r="O2" s="867" t="s">
        <v>813</v>
      </c>
      <c r="P2" s="1091" t="str">
        <f>+'MCO ID &amp; Cross Checks'!D5</f>
        <v>Select Prog</v>
      </c>
      <c r="Q2" s="1091"/>
      <c r="R2" s="1091"/>
      <c r="S2" s="1091"/>
      <c r="T2" s="840"/>
      <c r="U2" s="840"/>
      <c r="W2" s="840"/>
      <c r="X2" s="867" t="s">
        <v>814</v>
      </c>
      <c r="Y2" s="1092" t="str">
        <f>+'MCO ID &amp; Cross Checks'!D6</f>
        <v>Select Prog</v>
      </c>
      <c r="Z2" s="1092"/>
      <c r="AA2" s="1092"/>
      <c r="AB2" s="1092"/>
      <c r="AC2" s="840"/>
      <c r="AD2" s="840"/>
      <c r="AF2" s="840"/>
      <c r="AG2" s="867" t="s">
        <v>884</v>
      </c>
      <c r="AH2" s="1092" t="str">
        <f>+'MCO ID &amp; Cross Checks'!D7</f>
        <v>Select Prog</v>
      </c>
      <c r="AI2" s="1092"/>
      <c r="AJ2" s="1092"/>
      <c r="AK2" s="1092"/>
      <c r="AL2" s="840"/>
      <c r="AM2" s="840"/>
      <c r="AO2" s="840"/>
      <c r="AP2" s="868" t="s">
        <v>424</v>
      </c>
      <c r="AQ2" s="1093"/>
      <c r="AR2" s="1093"/>
      <c r="AS2" s="1093"/>
      <c r="AT2" s="1093"/>
      <c r="AU2" s="840"/>
      <c r="AV2" s="840"/>
    </row>
    <row r="3" spans="1:49" ht="17.399999999999999" customHeight="1" x14ac:dyDescent="0.3">
      <c r="A3" s="1061" t="str">
        <f>+'Rev &amp; Exp All'!E4</f>
        <v xml:space="preserve">Year To Date Through    </v>
      </c>
      <c r="B3" s="1062"/>
      <c r="C3" s="1062"/>
      <c r="D3" s="1062"/>
      <c r="E3" s="1062"/>
      <c r="F3" s="1062"/>
      <c r="G3" s="1062"/>
      <c r="H3" s="1062"/>
      <c r="O3" s="1090" t="str">
        <f>+'Rev &amp; Exp All'!E4</f>
        <v xml:space="preserve">Year To Date Through    </v>
      </c>
      <c r="P3" s="1090"/>
      <c r="Q3" s="1090"/>
      <c r="R3" s="1090"/>
      <c r="S3" s="1090"/>
      <c r="T3" s="893"/>
      <c r="U3" s="893"/>
      <c r="W3" s="839"/>
      <c r="X3" s="1090" t="str">
        <f>+'Rev &amp; Exp All'!E4</f>
        <v xml:space="preserve">Year To Date Through    </v>
      </c>
      <c r="Y3" s="1090"/>
      <c r="Z3" s="1090"/>
      <c r="AA3" s="1090"/>
      <c r="AB3" s="1090"/>
      <c r="AC3" s="840"/>
      <c r="AD3" s="840"/>
      <c r="AF3" s="839"/>
      <c r="AG3" s="1090" t="str">
        <f>+'Rev &amp; Exp All'!E4</f>
        <v xml:space="preserve">Year To Date Through    </v>
      </c>
      <c r="AH3" s="1090"/>
      <c r="AI3" s="1090"/>
      <c r="AJ3" s="1090"/>
      <c r="AK3" s="1090"/>
      <c r="AL3" s="840"/>
      <c r="AM3" s="840"/>
      <c r="AO3" s="839"/>
      <c r="AP3" s="1090" t="str">
        <f>+'Rev &amp; Exp All'!E4</f>
        <v xml:space="preserve">Year To Date Through    </v>
      </c>
      <c r="AQ3" s="1090"/>
      <c r="AR3" s="1090"/>
      <c r="AS3" s="1090"/>
      <c r="AT3" s="1090"/>
      <c r="AU3" s="840"/>
      <c r="AV3" s="840"/>
    </row>
    <row r="4" spans="1:49" ht="17.399999999999999" x14ac:dyDescent="0.3">
      <c r="A4" s="1074" t="s">
        <v>824</v>
      </c>
      <c r="B4" s="1074"/>
      <c r="C4" s="1074"/>
      <c r="D4" s="1074"/>
      <c r="E4" s="1074"/>
      <c r="F4" s="1074"/>
      <c r="G4" s="1074"/>
      <c r="H4" s="1074"/>
      <c r="N4" s="839"/>
      <c r="O4" s="1089" t="s">
        <v>346</v>
      </c>
      <c r="P4" s="1089"/>
      <c r="Q4" s="1089"/>
      <c r="R4" s="1089"/>
      <c r="S4" s="1089"/>
      <c r="T4" s="838"/>
      <c r="U4" s="838"/>
      <c r="W4" s="838"/>
      <c r="X4" s="1089" t="s">
        <v>346</v>
      </c>
      <c r="Y4" s="1089"/>
      <c r="Z4" s="1089"/>
      <c r="AA4" s="1089"/>
      <c r="AB4" s="1089"/>
      <c r="AC4" s="838"/>
      <c r="AD4" s="838"/>
      <c r="AF4" s="935"/>
      <c r="AG4" s="1089" t="s">
        <v>346</v>
      </c>
      <c r="AH4" s="1089"/>
      <c r="AI4" s="1089"/>
      <c r="AJ4" s="1089"/>
      <c r="AK4" s="1089"/>
      <c r="AL4" s="935"/>
      <c r="AM4" s="935"/>
      <c r="AO4" s="838"/>
      <c r="AP4" s="1089" t="s">
        <v>346</v>
      </c>
      <c r="AQ4" s="1089"/>
      <c r="AR4" s="1089"/>
      <c r="AS4" s="1089"/>
      <c r="AT4" s="1089"/>
      <c r="AU4" s="838"/>
      <c r="AV4" s="838"/>
    </row>
    <row r="5" spans="1:49" x14ac:dyDescent="0.25">
      <c r="A5" s="103"/>
      <c r="B5" s="104"/>
      <c r="N5" s="841"/>
      <c r="O5" s="842"/>
      <c r="W5" s="841"/>
      <c r="X5" s="842"/>
      <c r="AF5" s="841"/>
      <c r="AG5" s="842"/>
      <c r="AO5" s="841"/>
      <c r="AP5" s="842"/>
    </row>
    <row r="6" spans="1:49" s="33" customFormat="1" x14ac:dyDescent="0.25">
      <c r="A6" s="105"/>
      <c r="B6" s="106"/>
      <c r="C6" s="121">
        <v>1</v>
      </c>
      <c r="D6" s="121">
        <v>2</v>
      </c>
      <c r="E6" s="121">
        <v>3</v>
      </c>
      <c r="F6" s="121">
        <v>4</v>
      </c>
      <c r="G6" s="121">
        <v>5</v>
      </c>
      <c r="H6" s="121">
        <v>6</v>
      </c>
      <c r="N6" s="843"/>
      <c r="O6" s="844"/>
      <c r="P6" s="892">
        <v>1</v>
      </c>
      <c r="Q6" s="892">
        <v>2</v>
      </c>
      <c r="R6" s="892">
        <v>3</v>
      </c>
      <c r="S6" s="892">
        <v>4</v>
      </c>
      <c r="T6" s="892">
        <v>5</v>
      </c>
      <c r="U6" s="892">
        <v>6</v>
      </c>
      <c r="V6" s="16"/>
      <c r="W6" s="843"/>
      <c r="X6" s="844"/>
      <c r="Y6" s="892">
        <v>1</v>
      </c>
      <c r="Z6" s="892">
        <v>2</v>
      </c>
      <c r="AA6" s="892">
        <v>3</v>
      </c>
      <c r="AB6" s="892">
        <v>4</v>
      </c>
      <c r="AC6" s="892">
        <v>5</v>
      </c>
      <c r="AD6" s="892">
        <v>6</v>
      </c>
      <c r="AE6" s="16"/>
      <c r="AF6" s="843"/>
      <c r="AG6" s="844"/>
      <c r="AH6" s="892">
        <v>1</v>
      </c>
      <c r="AI6" s="892">
        <v>2</v>
      </c>
      <c r="AJ6" s="892">
        <v>3</v>
      </c>
      <c r="AK6" s="892">
        <v>4</v>
      </c>
      <c r="AL6" s="892">
        <v>5</v>
      </c>
      <c r="AM6" s="892">
        <v>6</v>
      </c>
      <c r="AN6" s="16"/>
      <c r="AO6" s="843"/>
      <c r="AP6" s="844"/>
      <c r="AQ6" s="892">
        <v>1</v>
      </c>
      <c r="AR6" s="892">
        <v>2</v>
      </c>
      <c r="AS6" s="892">
        <v>3</v>
      </c>
      <c r="AT6" s="892">
        <v>4</v>
      </c>
      <c r="AU6" s="892">
        <v>5</v>
      </c>
      <c r="AV6" s="892">
        <v>6</v>
      </c>
    </row>
    <row r="7" spans="1:49" ht="21" x14ac:dyDescent="0.25">
      <c r="A7" s="107"/>
      <c r="B7" s="128"/>
      <c r="C7" s="134" t="s">
        <v>156</v>
      </c>
      <c r="D7" s="134" t="s">
        <v>157</v>
      </c>
      <c r="E7" s="134" t="s">
        <v>158</v>
      </c>
      <c r="F7" s="134" t="s">
        <v>217</v>
      </c>
      <c r="G7" s="134" t="s">
        <v>174</v>
      </c>
      <c r="H7" s="134" t="s">
        <v>127</v>
      </c>
      <c r="I7" s="54"/>
      <c r="N7" s="882"/>
      <c r="O7" s="883"/>
      <c r="P7" s="883" t="s">
        <v>156</v>
      </c>
      <c r="Q7" s="883" t="s">
        <v>157</v>
      </c>
      <c r="R7" s="883" t="s">
        <v>158</v>
      </c>
      <c r="S7" s="883" t="s">
        <v>217</v>
      </c>
      <c r="T7" s="883" t="s">
        <v>174</v>
      </c>
      <c r="U7" s="883" t="s">
        <v>127</v>
      </c>
      <c r="W7" s="882"/>
      <c r="X7" s="883"/>
      <c r="Y7" s="883" t="s">
        <v>156</v>
      </c>
      <c r="Z7" s="883" t="s">
        <v>157</v>
      </c>
      <c r="AA7" s="883" t="s">
        <v>158</v>
      </c>
      <c r="AB7" s="883" t="s">
        <v>217</v>
      </c>
      <c r="AC7" s="883" t="s">
        <v>174</v>
      </c>
      <c r="AD7" s="883" t="s">
        <v>127</v>
      </c>
      <c r="AF7" s="882"/>
      <c r="AG7" s="883"/>
      <c r="AH7" s="883" t="s">
        <v>156</v>
      </c>
      <c r="AI7" s="883" t="s">
        <v>157</v>
      </c>
      <c r="AJ7" s="883" t="s">
        <v>158</v>
      </c>
      <c r="AK7" s="883" t="s">
        <v>217</v>
      </c>
      <c r="AL7" s="883" t="s">
        <v>174</v>
      </c>
      <c r="AM7" s="883" t="s">
        <v>127</v>
      </c>
      <c r="AO7" s="882"/>
      <c r="AP7" s="883"/>
      <c r="AQ7" s="883" t="s">
        <v>156</v>
      </c>
      <c r="AR7" s="883" t="s">
        <v>157</v>
      </c>
      <c r="AS7" s="883" t="s">
        <v>158</v>
      </c>
      <c r="AT7" s="883" t="s">
        <v>217</v>
      </c>
      <c r="AU7" s="883" t="s">
        <v>174</v>
      </c>
      <c r="AV7" s="883" t="s">
        <v>127</v>
      </c>
    </row>
    <row r="8" spans="1:49" x14ac:dyDescent="0.25">
      <c r="A8" s="1083" t="s">
        <v>817</v>
      </c>
      <c r="B8" s="1084"/>
      <c r="C8" s="129"/>
      <c r="D8" s="129"/>
      <c r="E8" s="129"/>
      <c r="F8" s="129"/>
      <c r="G8" s="129"/>
      <c r="H8" s="130"/>
      <c r="I8" s="55"/>
      <c r="N8" s="869" t="s">
        <v>817</v>
      </c>
      <c r="O8" s="870"/>
      <c r="P8" s="845"/>
      <c r="Q8" s="845"/>
      <c r="R8" s="845"/>
      <c r="S8" s="845"/>
      <c r="T8" s="845"/>
      <c r="U8" s="846"/>
      <c r="W8" s="869" t="s">
        <v>817</v>
      </c>
      <c r="X8" s="870"/>
      <c r="Y8" s="845"/>
      <c r="Z8" s="845"/>
      <c r="AA8" s="845"/>
      <c r="AB8" s="845"/>
      <c r="AC8" s="845"/>
      <c r="AD8" s="846"/>
      <c r="AF8" s="869" t="s">
        <v>817</v>
      </c>
      <c r="AG8" s="870"/>
      <c r="AH8" s="845"/>
      <c r="AI8" s="845"/>
      <c r="AJ8" s="845"/>
      <c r="AK8" s="845"/>
      <c r="AL8" s="845"/>
      <c r="AM8" s="846"/>
      <c r="AO8" s="869" t="s">
        <v>817</v>
      </c>
      <c r="AP8" s="870"/>
      <c r="AQ8" s="845"/>
      <c r="AR8" s="845"/>
      <c r="AS8" s="845"/>
      <c r="AT8" s="845"/>
      <c r="AU8" s="845"/>
      <c r="AV8" s="846"/>
    </row>
    <row r="9" spans="1:49" x14ac:dyDescent="0.25">
      <c r="A9" s="135">
        <f>ROW(A5)-4</f>
        <v>1</v>
      </c>
      <c r="B9" s="136" t="s">
        <v>215</v>
      </c>
      <c r="C9" s="232"/>
      <c r="D9" s="232"/>
      <c r="E9" s="232"/>
      <c r="F9" s="232"/>
      <c r="G9" s="232"/>
      <c r="H9" s="145">
        <f>SUM(C9:G9)</f>
        <v>0</v>
      </c>
      <c r="I9" s="131"/>
      <c r="N9" s="871">
        <f>ROW(N5)-4</f>
        <v>1</v>
      </c>
      <c r="O9" s="872" t="s">
        <v>215</v>
      </c>
      <c r="P9" s="847"/>
      <c r="Q9" s="847"/>
      <c r="R9" s="847"/>
      <c r="S9" s="847"/>
      <c r="T9" s="847"/>
      <c r="U9" s="891">
        <f>SUM(P9:T9)</f>
        <v>0</v>
      </c>
      <c r="W9" s="871">
        <f>ROW(W5)-4</f>
        <v>1</v>
      </c>
      <c r="X9" s="872" t="s">
        <v>215</v>
      </c>
      <c r="Y9" s="847"/>
      <c r="Z9" s="847"/>
      <c r="AA9" s="847"/>
      <c r="AB9" s="847"/>
      <c r="AC9" s="847"/>
      <c r="AD9" s="891">
        <f>SUM(Y9:AC9)</f>
        <v>0</v>
      </c>
      <c r="AF9" s="871">
        <f>ROW(AF5)-4</f>
        <v>1</v>
      </c>
      <c r="AG9" s="872" t="s">
        <v>215</v>
      </c>
      <c r="AH9" s="847"/>
      <c r="AI9" s="847"/>
      <c r="AJ9" s="847"/>
      <c r="AK9" s="847"/>
      <c r="AL9" s="847"/>
      <c r="AM9" s="891">
        <f>SUM(AH9:AL9)</f>
        <v>0</v>
      </c>
      <c r="AO9" s="871">
        <f>ROW(AO5)-4</f>
        <v>1</v>
      </c>
      <c r="AP9" s="872" t="s">
        <v>215</v>
      </c>
      <c r="AQ9" s="847"/>
      <c r="AR9" s="847"/>
      <c r="AS9" s="847"/>
      <c r="AT9" s="847"/>
      <c r="AU9" s="847"/>
      <c r="AV9" s="891">
        <f>SUM(AQ9:AU9)</f>
        <v>0</v>
      </c>
    </row>
    <row r="10" spans="1:49" x14ac:dyDescent="0.25">
      <c r="A10" s="135">
        <v>2</v>
      </c>
      <c r="B10" s="136" t="s">
        <v>216</v>
      </c>
      <c r="C10" s="232"/>
      <c r="D10" s="232"/>
      <c r="E10" s="232"/>
      <c r="F10" s="232"/>
      <c r="G10" s="232"/>
      <c r="H10" s="145">
        <f>SUM(C10:G10)</f>
        <v>0</v>
      </c>
      <c r="I10" s="131"/>
      <c r="N10" s="871">
        <v>2</v>
      </c>
      <c r="O10" s="872" t="s">
        <v>216</v>
      </c>
      <c r="P10" s="847"/>
      <c r="Q10" s="847"/>
      <c r="R10" s="847"/>
      <c r="S10" s="847"/>
      <c r="T10" s="847"/>
      <c r="U10" s="891">
        <f>SUM(P10:T10)</f>
        <v>0</v>
      </c>
      <c r="W10" s="871">
        <v>2</v>
      </c>
      <c r="X10" s="872" t="s">
        <v>216</v>
      </c>
      <c r="Y10" s="847"/>
      <c r="Z10" s="847"/>
      <c r="AA10" s="847"/>
      <c r="AB10" s="847"/>
      <c r="AC10" s="847"/>
      <c r="AD10" s="891">
        <f>SUM(Y10:AC10)</f>
        <v>0</v>
      </c>
      <c r="AF10" s="871">
        <v>2</v>
      </c>
      <c r="AG10" s="872" t="s">
        <v>216</v>
      </c>
      <c r="AH10" s="847"/>
      <c r="AI10" s="847"/>
      <c r="AJ10" s="847"/>
      <c r="AK10" s="847"/>
      <c r="AL10" s="847"/>
      <c r="AM10" s="891">
        <f>SUM(AH10:AL10)</f>
        <v>0</v>
      </c>
      <c r="AO10" s="871">
        <v>2</v>
      </c>
      <c r="AP10" s="872" t="s">
        <v>216</v>
      </c>
      <c r="AQ10" s="847"/>
      <c r="AR10" s="847"/>
      <c r="AS10" s="847"/>
      <c r="AT10" s="847"/>
      <c r="AU10" s="847"/>
      <c r="AV10" s="891">
        <f>SUM(AQ10:AU10)</f>
        <v>0</v>
      </c>
    </row>
    <row r="11" spans="1:49" x14ac:dyDescent="0.25">
      <c r="A11" s="135">
        <f t="shared" ref="A11" si="0">ROW(A7)-4</f>
        <v>3</v>
      </c>
      <c r="B11" s="835" t="s">
        <v>816</v>
      </c>
      <c r="C11" s="232"/>
      <c r="D11" s="232"/>
      <c r="E11" s="232"/>
      <c r="F11" s="232"/>
      <c r="G11" s="232"/>
      <c r="H11" s="145">
        <f>SUM(C11:G11)</f>
        <v>0</v>
      </c>
      <c r="I11" s="131"/>
      <c r="N11" s="871">
        <f t="shared" ref="N11" si="1">ROW(N7)-4</f>
        <v>3</v>
      </c>
      <c r="O11" s="872" t="s">
        <v>816</v>
      </c>
      <c r="P11" s="847"/>
      <c r="Q11" s="847"/>
      <c r="R11" s="847"/>
      <c r="S11" s="847"/>
      <c r="T11" s="847"/>
      <c r="U11" s="891">
        <f>SUM(P11:T11)</f>
        <v>0</v>
      </c>
      <c r="W11" s="871">
        <f t="shared" ref="W11" si="2">ROW(W7)-4</f>
        <v>3</v>
      </c>
      <c r="X11" s="872" t="s">
        <v>816</v>
      </c>
      <c r="Y11" s="847"/>
      <c r="Z11" s="847"/>
      <c r="AA11" s="847"/>
      <c r="AB11" s="847"/>
      <c r="AC11" s="847"/>
      <c r="AD11" s="891">
        <f>SUM(Y11:AC11)</f>
        <v>0</v>
      </c>
      <c r="AF11" s="871">
        <f t="shared" ref="AF11" si="3">ROW(AF7)-4</f>
        <v>3</v>
      </c>
      <c r="AG11" s="872" t="s">
        <v>816</v>
      </c>
      <c r="AH11" s="847"/>
      <c r="AI11" s="847"/>
      <c r="AJ11" s="847"/>
      <c r="AK11" s="847"/>
      <c r="AL11" s="847"/>
      <c r="AM11" s="891">
        <f>SUM(AH11:AL11)</f>
        <v>0</v>
      </c>
      <c r="AO11" s="871">
        <f t="shared" ref="AO11" si="4">ROW(AO7)-4</f>
        <v>3</v>
      </c>
      <c r="AP11" s="872" t="s">
        <v>816</v>
      </c>
      <c r="AQ11" s="847"/>
      <c r="AR11" s="847"/>
      <c r="AS11" s="847"/>
      <c r="AT11" s="847"/>
      <c r="AU11" s="847"/>
      <c r="AV11" s="891">
        <f>SUM(AQ11:AU11)</f>
        <v>0</v>
      </c>
    </row>
    <row r="12" spans="1:49" x14ac:dyDescent="0.25">
      <c r="A12" s="135">
        <v>4</v>
      </c>
      <c r="B12" s="835" t="s">
        <v>175</v>
      </c>
      <c r="C12" s="232"/>
      <c r="D12" s="232"/>
      <c r="E12" s="232"/>
      <c r="F12" s="232"/>
      <c r="G12" s="232"/>
      <c r="H12" s="145">
        <f>SUM(C12:G12)</f>
        <v>0</v>
      </c>
      <c r="I12" s="131"/>
      <c r="N12" s="871">
        <v>4</v>
      </c>
      <c r="O12" s="872" t="s">
        <v>175</v>
      </c>
      <c r="P12" s="847"/>
      <c r="Q12" s="847"/>
      <c r="R12" s="847"/>
      <c r="S12" s="847"/>
      <c r="T12" s="847"/>
      <c r="U12" s="891">
        <f>SUM(P12:T12)</f>
        <v>0</v>
      </c>
      <c r="W12" s="871">
        <v>4</v>
      </c>
      <c r="X12" s="872" t="s">
        <v>175</v>
      </c>
      <c r="Y12" s="847"/>
      <c r="Z12" s="847"/>
      <c r="AA12" s="847"/>
      <c r="AB12" s="847"/>
      <c r="AC12" s="847"/>
      <c r="AD12" s="891">
        <f>SUM(Y12:AC12)</f>
        <v>0</v>
      </c>
      <c r="AF12" s="871">
        <v>4</v>
      </c>
      <c r="AG12" s="872" t="s">
        <v>175</v>
      </c>
      <c r="AH12" s="847"/>
      <c r="AI12" s="847"/>
      <c r="AJ12" s="847"/>
      <c r="AK12" s="847"/>
      <c r="AL12" s="847"/>
      <c r="AM12" s="891">
        <f>SUM(AH12:AL12)</f>
        <v>0</v>
      </c>
      <c r="AO12" s="871">
        <v>4</v>
      </c>
      <c r="AP12" s="872" t="s">
        <v>175</v>
      </c>
      <c r="AQ12" s="847"/>
      <c r="AR12" s="847"/>
      <c r="AS12" s="847"/>
      <c r="AT12" s="847"/>
      <c r="AU12" s="847"/>
      <c r="AV12" s="891">
        <f>SUM(AQ12:AU12)</f>
        <v>0</v>
      </c>
    </row>
    <row r="13" spans="1:49" ht="27.6" customHeight="1" x14ac:dyDescent="0.25">
      <c r="A13" s="135">
        <v>5</v>
      </c>
      <c r="B13" s="835" t="s">
        <v>833</v>
      </c>
      <c r="C13" s="654"/>
      <c r="D13" s="654"/>
      <c r="E13" s="654"/>
      <c r="F13" s="654"/>
      <c r="G13" s="654"/>
      <c r="H13" s="237"/>
      <c r="I13" s="1078" t="str">
        <f>IF(ABS(H13-((SUM('Balance Sheet'!B11:B12))))&lt;5,"","Error, column 6 total does not equal the Balance Sheet, column B")</f>
        <v/>
      </c>
      <c r="J13" s="1078"/>
      <c r="K13" s="1078"/>
      <c r="N13" s="871">
        <v>5</v>
      </c>
      <c r="O13" s="872" t="s">
        <v>176</v>
      </c>
      <c r="P13" s="884"/>
      <c r="Q13" s="884"/>
      <c r="R13" s="884"/>
      <c r="S13" s="884"/>
      <c r="T13" s="884"/>
      <c r="U13" s="848"/>
      <c r="W13" s="871">
        <v>5</v>
      </c>
      <c r="X13" s="872" t="s">
        <v>176</v>
      </c>
      <c r="Y13" s="884"/>
      <c r="Z13" s="884"/>
      <c r="AA13" s="884"/>
      <c r="AB13" s="884"/>
      <c r="AC13" s="884"/>
      <c r="AD13" s="848"/>
      <c r="AF13" s="871">
        <v>5</v>
      </c>
      <c r="AG13" s="872" t="s">
        <v>176</v>
      </c>
      <c r="AH13" s="884"/>
      <c r="AI13" s="884"/>
      <c r="AJ13" s="884"/>
      <c r="AK13" s="884"/>
      <c r="AL13" s="884"/>
      <c r="AM13" s="848"/>
      <c r="AO13" s="871">
        <v>5</v>
      </c>
      <c r="AP13" s="872" t="s">
        <v>176</v>
      </c>
      <c r="AQ13" s="884"/>
      <c r="AR13" s="884"/>
      <c r="AS13" s="884"/>
      <c r="AT13" s="884"/>
      <c r="AU13" s="884"/>
      <c r="AV13" s="848"/>
    </row>
    <row r="14" spans="1:49" x14ac:dyDescent="0.25">
      <c r="A14" s="135">
        <v>6</v>
      </c>
      <c r="B14" s="834" t="s">
        <v>815</v>
      </c>
      <c r="C14" s="141">
        <f t="shared" ref="C14:H14" si="5">SUM(C9:C12)-C13</f>
        <v>0</v>
      </c>
      <c r="D14" s="141">
        <f t="shared" si="5"/>
        <v>0</v>
      </c>
      <c r="E14" s="141">
        <f t="shared" si="5"/>
        <v>0</v>
      </c>
      <c r="F14" s="141">
        <f t="shared" si="5"/>
        <v>0</v>
      </c>
      <c r="G14" s="141">
        <f t="shared" si="5"/>
        <v>0</v>
      </c>
      <c r="H14" s="219">
        <f t="shared" si="5"/>
        <v>0</v>
      </c>
      <c r="I14" s="1078" t="str">
        <f>IF(ABS(H14-((SUM('Balance Sheet'!C11:C12))))&lt;5,"","Error, column 6 total does not equal the Balance Sheet, columns C")</f>
        <v/>
      </c>
      <c r="J14" s="1078"/>
      <c r="K14" s="1078"/>
      <c r="L14" s="643" t="s">
        <v>700</v>
      </c>
      <c r="N14" s="871">
        <v>6</v>
      </c>
      <c r="O14" s="873" t="s">
        <v>815</v>
      </c>
      <c r="P14" s="885">
        <f t="shared" ref="P14:U14" si="6">SUM(P9:P12)-P13</f>
        <v>0</v>
      </c>
      <c r="Q14" s="885">
        <f t="shared" si="6"/>
        <v>0</v>
      </c>
      <c r="R14" s="885">
        <f t="shared" si="6"/>
        <v>0</v>
      </c>
      <c r="S14" s="885">
        <f t="shared" si="6"/>
        <v>0</v>
      </c>
      <c r="T14" s="885">
        <f t="shared" si="6"/>
        <v>0</v>
      </c>
      <c r="U14" s="889">
        <f t="shared" si="6"/>
        <v>0</v>
      </c>
      <c r="W14" s="871">
        <v>6</v>
      </c>
      <c r="X14" s="873" t="s">
        <v>815</v>
      </c>
      <c r="Y14" s="885">
        <f t="shared" ref="Y14:AD14" si="7">SUM(Y9:Y12)-Y13</f>
        <v>0</v>
      </c>
      <c r="Z14" s="885">
        <f t="shared" si="7"/>
        <v>0</v>
      </c>
      <c r="AA14" s="885">
        <f t="shared" si="7"/>
        <v>0</v>
      </c>
      <c r="AB14" s="885">
        <f t="shared" si="7"/>
        <v>0</v>
      </c>
      <c r="AC14" s="885">
        <f t="shared" si="7"/>
        <v>0</v>
      </c>
      <c r="AD14" s="889">
        <f t="shared" si="7"/>
        <v>0</v>
      </c>
      <c r="AF14" s="871">
        <v>6</v>
      </c>
      <c r="AG14" s="873" t="s">
        <v>815</v>
      </c>
      <c r="AH14" s="885">
        <f t="shared" ref="AH14:AM14" si="8">SUM(AH9:AH12)-AH13</f>
        <v>0</v>
      </c>
      <c r="AI14" s="885">
        <f t="shared" si="8"/>
        <v>0</v>
      </c>
      <c r="AJ14" s="885">
        <f t="shared" si="8"/>
        <v>0</v>
      </c>
      <c r="AK14" s="885">
        <f t="shared" si="8"/>
        <v>0</v>
      </c>
      <c r="AL14" s="885">
        <f t="shared" si="8"/>
        <v>0</v>
      </c>
      <c r="AM14" s="889">
        <f t="shared" si="8"/>
        <v>0</v>
      </c>
      <c r="AO14" s="871">
        <v>6</v>
      </c>
      <c r="AP14" s="873" t="s">
        <v>815</v>
      </c>
      <c r="AQ14" s="885">
        <f t="shared" ref="AQ14:AV14" si="9">SUM(AQ9:AQ12)-AQ13</f>
        <v>0</v>
      </c>
      <c r="AR14" s="885">
        <f t="shared" si="9"/>
        <v>0</v>
      </c>
      <c r="AS14" s="885">
        <f t="shared" si="9"/>
        <v>0</v>
      </c>
      <c r="AT14" s="885">
        <f t="shared" si="9"/>
        <v>0</v>
      </c>
      <c r="AU14" s="885">
        <f t="shared" si="9"/>
        <v>0</v>
      </c>
      <c r="AV14" s="889">
        <f t="shared" si="9"/>
        <v>0</v>
      </c>
    </row>
    <row r="15" spans="1:49" s="33" customFormat="1" ht="12.75" customHeight="1" x14ac:dyDescent="0.25">
      <c r="A15" s="1081" t="s">
        <v>364</v>
      </c>
      <c r="B15" s="1082"/>
      <c r="C15" s="132"/>
      <c r="D15" s="132"/>
      <c r="E15" s="132"/>
      <c r="F15" s="132"/>
      <c r="G15" s="132"/>
      <c r="H15" s="220"/>
      <c r="I15" s="1078"/>
      <c r="J15" s="1078"/>
      <c r="K15" s="1078"/>
      <c r="L15" s="649" t="e">
        <f>(+H19+H17)/(H16+H18)</f>
        <v>#DIV/0!</v>
      </c>
      <c r="N15" s="869" t="s">
        <v>364</v>
      </c>
      <c r="O15" s="874"/>
      <c r="P15" s="849"/>
      <c r="Q15" s="849"/>
      <c r="R15" s="849"/>
      <c r="S15" s="849"/>
      <c r="T15" s="849"/>
      <c r="U15" s="850"/>
      <c r="V15" s="649" t="e">
        <f>(+U19+U17)/(U16+U18)</f>
        <v>#DIV/0!</v>
      </c>
      <c r="W15" s="869" t="s">
        <v>364</v>
      </c>
      <c r="X15" s="874"/>
      <c r="Y15" s="849"/>
      <c r="Z15" s="849"/>
      <c r="AA15" s="849"/>
      <c r="AB15" s="849"/>
      <c r="AC15" s="849"/>
      <c r="AD15" s="850"/>
      <c r="AE15" s="649" t="e">
        <f>(+AD19+AD17)/(AD16+AD18)</f>
        <v>#DIV/0!</v>
      </c>
      <c r="AF15" s="869" t="s">
        <v>364</v>
      </c>
      <c r="AG15" s="874"/>
      <c r="AH15" s="849"/>
      <c r="AI15" s="849"/>
      <c r="AJ15" s="849"/>
      <c r="AK15" s="849"/>
      <c r="AL15" s="849"/>
      <c r="AM15" s="850"/>
      <c r="AN15" s="649" t="e">
        <f>(+AM19+AM17)/(AM16+AM18)</f>
        <v>#DIV/0!</v>
      </c>
      <c r="AO15" s="869" t="s">
        <v>364</v>
      </c>
      <c r="AP15" s="874"/>
      <c r="AQ15" s="849"/>
      <c r="AR15" s="849"/>
      <c r="AS15" s="849"/>
      <c r="AT15" s="849"/>
      <c r="AU15" s="849"/>
      <c r="AV15" s="850"/>
      <c r="AW15" s="649" t="e">
        <f>(+AV19+AV17)/(AV16+AV18)</f>
        <v>#DIV/0!</v>
      </c>
    </row>
    <row r="16" spans="1:49" x14ac:dyDescent="0.25">
      <c r="A16" s="136">
        <v>7</v>
      </c>
      <c r="B16" s="136" t="s">
        <v>159</v>
      </c>
      <c r="C16" s="232"/>
      <c r="D16" s="232"/>
      <c r="E16" s="232"/>
      <c r="F16" s="232"/>
      <c r="G16" s="232"/>
      <c r="H16" s="145">
        <f>SUM(C16:G16)</f>
        <v>0</v>
      </c>
      <c r="I16" s="56"/>
      <c r="L16" s="644"/>
      <c r="N16" s="872">
        <v>7</v>
      </c>
      <c r="O16" s="872" t="s">
        <v>159</v>
      </c>
      <c r="P16" s="847"/>
      <c r="Q16" s="847"/>
      <c r="R16" s="847"/>
      <c r="S16" s="847"/>
      <c r="T16" s="847"/>
      <c r="U16" s="891">
        <f>SUM(P16:T16)</f>
        <v>0</v>
      </c>
      <c r="V16" s="649"/>
      <c r="W16" s="872">
        <v>7</v>
      </c>
      <c r="X16" s="872" t="s">
        <v>159</v>
      </c>
      <c r="Y16" s="847"/>
      <c r="Z16" s="847"/>
      <c r="AA16" s="847"/>
      <c r="AB16" s="847"/>
      <c r="AC16" s="847"/>
      <c r="AD16" s="891">
        <f>SUM(Y16:AC16)</f>
        <v>0</v>
      </c>
      <c r="AF16" s="872">
        <v>7</v>
      </c>
      <c r="AG16" s="872" t="s">
        <v>159</v>
      </c>
      <c r="AH16" s="847"/>
      <c r="AI16" s="847"/>
      <c r="AJ16" s="847"/>
      <c r="AK16" s="847"/>
      <c r="AL16" s="847"/>
      <c r="AM16" s="891">
        <f>SUM(AH16:AL16)</f>
        <v>0</v>
      </c>
      <c r="AO16" s="872">
        <v>7</v>
      </c>
      <c r="AP16" s="872" t="s">
        <v>159</v>
      </c>
      <c r="AQ16" s="847"/>
      <c r="AR16" s="847"/>
      <c r="AS16" s="847"/>
      <c r="AT16" s="847"/>
      <c r="AU16" s="847"/>
      <c r="AV16" s="891">
        <f>SUM(AQ16:AU16)</f>
        <v>0</v>
      </c>
    </row>
    <row r="17" spans="1:48" ht="27.6" customHeight="1" x14ac:dyDescent="0.25">
      <c r="A17" s="866">
        <v>8</v>
      </c>
      <c r="B17" s="653" t="s">
        <v>740</v>
      </c>
      <c r="C17" s="654"/>
      <c r="D17" s="654"/>
      <c r="E17" s="654"/>
      <c r="F17" s="654"/>
      <c r="G17" s="654"/>
      <c r="H17" s="237"/>
      <c r="I17" s="1078" t="str">
        <f>IF(ABS(H17-((SUM('Balance Sheet'!B13))))&lt;5,"","Error, column 6 total does not equal the Balance Sheet, columns B")</f>
        <v/>
      </c>
      <c r="J17" s="1078"/>
      <c r="K17" s="1078"/>
      <c r="L17" s="644"/>
      <c r="N17" s="875">
        <v>8</v>
      </c>
      <c r="O17" s="876" t="s">
        <v>740</v>
      </c>
      <c r="P17" s="884"/>
      <c r="Q17" s="884"/>
      <c r="R17" s="884"/>
      <c r="S17" s="884"/>
      <c r="T17" s="884"/>
      <c r="U17" s="848"/>
      <c r="W17" s="875">
        <v>8</v>
      </c>
      <c r="X17" s="876" t="s">
        <v>740</v>
      </c>
      <c r="Y17" s="884"/>
      <c r="Z17" s="884"/>
      <c r="AA17" s="884"/>
      <c r="AB17" s="884"/>
      <c r="AC17" s="884"/>
      <c r="AD17" s="848"/>
      <c r="AF17" s="875">
        <v>8</v>
      </c>
      <c r="AG17" s="876" t="s">
        <v>740</v>
      </c>
      <c r="AH17" s="884"/>
      <c r="AI17" s="884"/>
      <c r="AJ17" s="884"/>
      <c r="AK17" s="884"/>
      <c r="AL17" s="884"/>
      <c r="AM17" s="848"/>
      <c r="AO17" s="875">
        <v>8</v>
      </c>
      <c r="AP17" s="876" t="s">
        <v>740</v>
      </c>
      <c r="AQ17" s="884"/>
      <c r="AR17" s="884"/>
      <c r="AS17" s="884"/>
      <c r="AT17" s="884"/>
      <c r="AU17" s="884"/>
      <c r="AV17" s="848"/>
    </row>
    <row r="18" spans="1:48" x14ac:dyDescent="0.25">
      <c r="A18" s="118">
        <v>9</v>
      </c>
      <c r="B18" s="118" t="s">
        <v>160</v>
      </c>
      <c r="C18" s="233"/>
      <c r="D18" s="234"/>
      <c r="E18" s="235"/>
      <c r="F18" s="233"/>
      <c r="G18" s="236"/>
      <c r="H18" s="145">
        <f>SUM(C18:G18)</f>
        <v>0</v>
      </c>
      <c r="I18" s="56"/>
      <c r="N18" s="877">
        <v>9</v>
      </c>
      <c r="O18" s="877" t="s">
        <v>160</v>
      </c>
      <c r="P18" s="851"/>
      <c r="Q18" s="852"/>
      <c r="R18" s="853"/>
      <c r="S18" s="851"/>
      <c r="T18" s="854"/>
      <c r="U18" s="891">
        <f>SUM(P18:T18)</f>
        <v>0</v>
      </c>
      <c r="W18" s="877">
        <v>9</v>
      </c>
      <c r="X18" s="877" t="s">
        <v>160</v>
      </c>
      <c r="Y18" s="851"/>
      <c r="Z18" s="852"/>
      <c r="AA18" s="853"/>
      <c r="AB18" s="851"/>
      <c r="AC18" s="854"/>
      <c r="AD18" s="891">
        <f>SUM(Y18:AC18)</f>
        <v>0</v>
      </c>
      <c r="AF18" s="877">
        <v>9</v>
      </c>
      <c r="AG18" s="877" t="s">
        <v>160</v>
      </c>
      <c r="AH18" s="851"/>
      <c r="AI18" s="852"/>
      <c r="AJ18" s="853"/>
      <c r="AK18" s="851"/>
      <c r="AL18" s="854"/>
      <c r="AM18" s="891">
        <f>SUM(AH18:AL18)</f>
        <v>0</v>
      </c>
      <c r="AO18" s="877">
        <v>9</v>
      </c>
      <c r="AP18" s="877" t="s">
        <v>160</v>
      </c>
      <c r="AQ18" s="851"/>
      <c r="AR18" s="852"/>
      <c r="AS18" s="853"/>
      <c r="AT18" s="851"/>
      <c r="AU18" s="854"/>
      <c r="AV18" s="891">
        <f>SUM(AQ18:AU18)</f>
        <v>0</v>
      </c>
    </row>
    <row r="19" spans="1:48" ht="27" customHeight="1" x14ac:dyDescent="0.25">
      <c r="A19" s="118">
        <v>10</v>
      </c>
      <c r="B19" s="327" t="s">
        <v>741</v>
      </c>
      <c r="C19" s="654"/>
      <c r="D19" s="654"/>
      <c r="E19" s="654"/>
      <c r="F19" s="654"/>
      <c r="G19" s="654"/>
      <c r="H19" s="237"/>
      <c r="I19" s="1078" t="str">
        <f>IF(ABS(H19-((SUM('Balance Sheet'!B14))))&lt;5,"","Error, column 6 total does not equal the Balance Sheet, columns B")</f>
        <v/>
      </c>
      <c r="J19" s="1078"/>
      <c r="K19" s="1078"/>
      <c r="N19" s="877">
        <v>10</v>
      </c>
      <c r="O19" s="878" t="s">
        <v>741</v>
      </c>
      <c r="P19" s="884"/>
      <c r="Q19" s="884"/>
      <c r="R19" s="884"/>
      <c r="S19" s="884"/>
      <c r="T19" s="884"/>
      <c r="U19" s="848"/>
      <c r="W19" s="877">
        <v>10</v>
      </c>
      <c r="X19" s="878" t="s">
        <v>741</v>
      </c>
      <c r="Y19" s="884"/>
      <c r="Z19" s="884"/>
      <c r="AA19" s="884"/>
      <c r="AB19" s="884"/>
      <c r="AC19" s="884"/>
      <c r="AD19" s="848"/>
      <c r="AF19" s="877">
        <v>10</v>
      </c>
      <c r="AG19" s="878" t="s">
        <v>741</v>
      </c>
      <c r="AH19" s="884"/>
      <c r="AI19" s="884"/>
      <c r="AJ19" s="884"/>
      <c r="AK19" s="884"/>
      <c r="AL19" s="884"/>
      <c r="AM19" s="848"/>
      <c r="AO19" s="877">
        <v>10</v>
      </c>
      <c r="AP19" s="878" t="s">
        <v>741</v>
      </c>
      <c r="AQ19" s="884"/>
      <c r="AR19" s="884"/>
      <c r="AS19" s="884"/>
      <c r="AT19" s="884"/>
      <c r="AU19" s="884"/>
      <c r="AV19" s="848"/>
    </row>
    <row r="20" spans="1:48" x14ac:dyDescent="0.25">
      <c r="A20" s="136">
        <v>11</v>
      </c>
      <c r="B20" s="137" t="s">
        <v>161</v>
      </c>
      <c r="C20" s="142">
        <f>C16-C17+C18-C19</f>
        <v>0</v>
      </c>
      <c r="D20" s="142">
        <f t="shared" ref="D20:H20" si="10">D16-D17+D18-D19</f>
        <v>0</v>
      </c>
      <c r="E20" s="142">
        <f t="shared" si="10"/>
        <v>0</v>
      </c>
      <c r="F20" s="142">
        <f t="shared" si="10"/>
        <v>0</v>
      </c>
      <c r="G20" s="142">
        <f t="shared" si="10"/>
        <v>0</v>
      </c>
      <c r="H20" s="142">
        <f t="shared" si="10"/>
        <v>0</v>
      </c>
      <c r="I20" s="1078" t="str">
        <f>IF(ABS(H20-((SUM('Balance Sheet'!C13:C14))))&lt;5,"","Error, column 6 total does not equal the Balance Sheet, columns C")</f>
        <v/>
      </c>
      <c r="J20" s="1078"/>
      <c r="K20" s="1078"/>
      <c r="N20" s="872">
        <v>11</v>
      </c>
      <c r="O20" s="876" t="s">
        <v>161</v>
      </c>
      <c r="P20" s="886">
        <f>P16-P17+P18-P19</f>
        <v>0</v>
      </c>
      <c r="Q20" s="886">
        <f t="shared" ref="Q20:U20" si="11">Q16-Q17+Q18-Q19</f>
        <v>0</v>
      </c>
      <c r="R20" s="886">
        <f t="shared" si="11"/>
        <v>0</v>
      </c>
      <c r="S20" s="886">
        <f t="shared" si="11"/>
        <v>0</v>
      </c>
      <c r="T20" s="886">
        <f t="shared" si="11"/>
        <v>0</v>
      </c>
      <c r="U20" s="855">
        <f t="shared" si="11"/>
        <v>0</v>
      </c>
      <c r="W20" s="872">
        <v>11</v>
      </c>
      <c r="X20" s="876" t="s">
        <v>161</v>
      </c>
      <c r="Y20" s="886">
        <f>Y16-Y17+Y18-Y19</f>
        <v>0</v>
      </c>
      <c r="Z20" s="886">
        <f t="shared" ref="Z20:AD20" si="12">Z16-Z17+Z18-Z19</f>
        <v>0</v>
      </c>
      <c r="AA20" s="886">
        <f t="shared" si="12"/>
        <v>0</v>
      </c>
      <c r="AB20" s="886">
        <f t="shared" si="12"/>
        <v>0</v>
      </c>
      <c r="AC20" s="886">
        <f t="shared" si="12"/>
        <v>0</v>
      </c>
      <c r="AD20" s="855">
        <f t="shared" si="12"/>
        <v>0</v>
      </c>
      <c r="AF20" s="872">
        <v>11</v>
      </c>
      <c r="AG20" s="876" t="s">
        <v>161</v>
      </c>
      <c r="AH20" s="886">
        <f>AH16-AH17+AH18-AH19</f>
        <v>0</v>
      </c>
      <c r="AI20" s="886">
        <f t="shared" ref="AI20:AM20" si="13">AI16-AI17+AI18-AI19</f>
        <v>0</v>
      </c>
      <c r="AJ20" s="886">
        <f t="shared" si="13"/>
        <v>0</v>
      </c>
      <c r="AK20" s="886">
        <f t="shared" si="13"/>
        <v>0</v>
      </c>
      <c r="AL20" s="886">
        <f t="shared" si="13"/>
        <v>0</v>
      </c>
      <c r="AM20" s="855">
        <f t="shared" si="13"/>
        <v>0</v>
      </c>
      <c r="AO20" s="872">
        <v>11</v>
      </c>
      <c r="AP20" s="876" t="s">
        <v>161</v>
      </c>
      <c r="AQ20" s="886">
        <f>AQ16-AQ17+AQ18-AQ19</f>
        <v>0</v>
      </c>
      <c r="AR20" s="886">
        <f t="shared" ref="AR20:AV20" si="14">AR16-AR17+AR18-AR19</f>
        <v>0</v>
      </c>
      <c r="AS20" s="886">
        <f t="shared" si="14"/>
        <v>0</v>
      </c>
      <c r="AT20" s="886">
        <f t="shared" si="14"/>
        <v>0</v>
      </c>
      <c r="AU20" s="886">
        <f t="shared" si="14"/>
        <v>0</v>
      </c>
      <c r="AV20" s="855">
        <f t="shared" si="14"/>
        <v>0</v>
      </c>
    </row>
    <row r="21" spans="1:48" x14ac:dyDescent="0.25">
      <c r="A21" s="1079" t="s">
        <v>365</v>
      </c>
      <c r="B21" s="1080"/>
      <c r="C21" s="133"/>
      <c r="D21" s="133"/>
      <c r="E21" s="133"/>
      <c r="F21" s="133"/>
      <c r="G21" s="133"/>
      <c r="H21" s="221"/>
      <c r="I21" s="1078"/>
      <c r="J21" s="1078"/>
      <c r="K21" s="1078"/>
      <c r="N21" s="879" t="s">
        <v>365</v>
      </c>
      <c r="O21" s="880"/>
      <c r="P21" s="856"/>
      <c r="Q21" s="856"/>
      <c r="R21" s="856"/>
      <c r="S21" s="856"/>
      <c r="T21" s="856"/>
      <c r="U21" s="857"/>
      <c r="W21" s="879" t="s">
        <v>365</v>
      </c>
      <c r="X21" s="880"/>
      <c r="Y21" s="856"/>
      <c r="Z21" s="856"/>
      <c r="AA21" s="856"/>
      <c r="AB21" s="856"/>
      <c r="AC21" s="856"/>
      <c r="AD21" s="857"/>
      <c r="AF21" s="879" t="s">
        <v>365</v>
      </c>
      <c r="AG21" s="880"/>
      <c r="AH21" s="856"/>
      <c r="AI21" s="856"/>
      <c r="AJ21" s="856"/>
      <c r="AK21" s="856"/>
      <c r="AL21" s="856"/>
      <c r="AM21" s="857"/>
      <c r="AO21" s="879" t="s">
        <v>365</v>
      </c>
      <c r="AP21" s="880"/>
      <c r="AQ21" s="856"/>
      <c r="AR21" s="856"/>
      <c r="AS21" s="856"/>
      <c r="AT21" s="856"/>
      <c r="AU21" s="856"/>
      <c r="AV21" s="857"/>
    </row>
    <row r="22" spans="1:48" x14ac:dyDescent="0.25">
      <c r="A22" s="136">
        <v>12</v>
      </c>
      <c r="B22" s="138" t="s">
        <v>201</v>
      </c>
      <c r="C22" s="232"/>
      <c r="D22" s="232"/>
      <c r="E22" s="232"/>
      <c r="F22" s="232"/>
      <c r="G22" s="232"/>
      <c r="H22" s="145">
        <f>SUM(C22:G22)</f>
        <v>0</v>
      </c>
      <c r="I22" s="131"/>
      <c r="N22" s="872">
        <v>12</v>
      </c>
      <c r="O22" s="876" t="s">
        <v>201</v>
      </c>
      <c r="P22" s="847">
        <v>0</v>
      </c>
      <c r="Q22" s="847">
        <v>0</v>
      </c>
      <c r="R22" s="847">
        <v>0</v>
      </c>
      <c r="S22" s="847">
        <v>0</v>
      </c>
      <c r="T22" s="847">
        <v>0</v>
      </c>
      <c r="U22" s="891">
        <f>SUM(P22:T22)</f>
        <v>0</v>
      </c>
      <c r="W22" s="872">
        <v>12</v>
      </c>
      <c r="X22" s="876" t="s">
        <v>201</v>
      </c>
      <c r="Y22" s="847">
        <v>0</v>
      </c>
      <c r="Z22" s="847">
        <v>0</v>
      </c>
      <c r="AA22" s="847">
        <v>0</v>
      </c>
      <c r="AB22" s="847">
        <v>0</v>
      </c>
      <c r="AC22" s="847">
        <v>0</v>
      </c>
      <c r="AD22" s="891">
        <f>SUM(Y22:AC22)</f>
        <v>0</v>
      </c>
      <c r="AF22" s="872">
        <v>12</v>
      </c>
      <c r="AG22" s="876" t="s">
        <v>201</v>
      </c>
      <c r="AH22" s="847">
        <v>0</v>
      </c>
      <c r="AI22" s="847">
        <v>0</v>
      </c>
      <c r="AJ22" s="847">
        <v>0</v>
      </c>
      <c r="AK22" s="847">
        <v>0</v>
      </c>
      <c r="AL22" s="847">
        <v>0</v>
      </c>
      <c r="AM22" s="891">
        <f>SUM(AH22:AL22)</f>
        <v>0</v>
      </c>
      <c r="AO22" s="872">
        <v>12</v>
      </c>
      <c r="AP22" s="876" t="s">
        <v>201</v>
      </c>
      <c r="AQ22" s="847">
        <v>0</v>
      </c>
      <c r="AR22" s="847">
        <v>0</v>
      </c>
      <c r="AS22" s="847">
        <v>0</v>
      </c>
      <c r="AT22" s="847">
        <v>0</v>
      </c>
      <c r="AU22" s="847">
        <v>0</v>
      </c>
      <c r="AV22" s="891">
        <f>SUM(AQ22:AU22)</f>
        <v>0</v>
      </c>
    </row>
    <row r="23" spans="1:48" x14ac:dyDescent="0.25">
      <c r="A23" s="118">
        <v>13</v>
      </c>
      <c r="B23" s="302" t="s">
        <v>770</v>
      </c>
      <c r="C23" s="236"/>
      <c r="D23" s="236"/>
      <c r="E23" s="236"/>
      <c r="F23" s="236"/>
      <c r="G23" s="238"/>
      <c r="H23" s="145">
        <f>SUM(C23:G23)</f>
        <v>0</v>
      </c>
      <c r="I23" s="131"/>
      <c r="K23" s="38"/>
      <c r="N23" s="877">
        <v>13</v>
      </c>
      <c r="O23" s="878" t="s">
        <v>770</v>
      </c>
      <c r="P23" s="854"/>
      <c r="Q23" s="847">
        <v>0</v>
      </c>
      <c r="R23" s="847">
        <v>0</v>
      </c>
      <c r="S23" s="847">
        <v>0</v>
      </c>
      <c r="T23" s="847">
        <v>0</v>
      </c>
      <c r="U23" s="891">
        <f>SUM(P23:T23)</f>
        <v>0</v>
      </c>
      <c r="W23" s="877">
        <v>13</v>
      </c>
      <c r="X23" s="878" t="s">
        <v>770</v>
      </c>
      <c r="Y23" s="854"/>
      <c r="Z23" s="847">
        <v>0</v>
      </c>
      <c r="AA23" s="847">
        <v>0</v>
      </c>
      <c r="AB23" s="847">
        <v>0</v>
      </c>
      <c r="AC23" s="847">
        <v>0</v>
      </c>
      <c r="AD23" s="891">
        <f>SUM(Y23:AC23)</f>
        <v>0</v>
      </c>
      <c r="AF23" s="877">
        <v>13</v>
      </c>
      <c r="AG23" s="878" t="s">
        <v>770</v>
      </c>
      <c r="AH23" s="854"/>
      <c r="AI23" s="847">
        <v>0</v>
      </c>
      <c r="AJ23" s="847">
        <v>0</v>
      </c>
      <c r="AK23" s="847">
        <v>0</v>
      </c>
      <c r="AL23" s="847">
        <v>0</v>
      </c>
      <c r="AM23" s="891">
        <f>SUM(AH23:AL23)</f>
        <v>0</v>
      </c>
      <c r="AO23" s="877">
        <v>13</v>
      </c>
      <c r="AP23" s="878" t="s">
        <v>770</v>
      </c>
      <c r="AQ23" s="854"/>
      <c r="AR23" s="847">
        <v>0</v>
      </c>
      <c r="AS23" s="847">
        <v>0</v>
      </c>
      <c r="AT23" s="847">
        <v>0</v>
      </c>
      <c r="AU23" s="847">
        <v>0</v>
      </c>
      <c r="AV23" s="891">
        <f>SUM(AQ23:AU23)</f>
        <v>0</v>
      </c>
    </row>
    <row r="24" spans="1:48" ht="25.2" customHeight="1" x14ac:dyDescent="0.25">
      <c r="A24" s="136">
        <v>14</v>
      </c>
      <c r="B24" s="139" t="s">
        <v>199</v>
      </c>
      <c r="C24" s="654"/>
      <c r="D24" s="654"/>
      <c r="E24" s="654"/>
      <c r="F24" s="654"/>
      <c r="G24" s="654"/>
      <c r="H24" s="218"/>
      <c r="I24" s="1078" t="str">
        <f>IF(ABS(H24-((SUM('Balance Sheet'!B15+'Balance Sheet'!B16))))&lt;5,"","Error, column 6 total does not equal the Balance Sheet, columns B")</f>
        <v/>
      </c>
      <c r="J24" s="1078"/>
      <c r="K24" s="1078"/>
      <c r="N24" s="872">
        <v>14</v>
      </c>
      <c r="O24" s="878" t="s">
        <v>199</v>
      </c>
      <c r="P24" s="884"/>
      <c r="Q24" s="884"/>
      <c r="R24" s="884"/>
      <c r="S24" s="884"/>
      <c r="T24" s="884"/>
      <c r="U24" s="858"/>
      <c r="W24" s="872">
        <v>14</v>
      </c>
      <c r="X24" s="878" t="s">
        <v>199</v>
      </c>
      <c r="Y24" s="884"/>
      <c r="Z24" s="884"/>
      <c r="AA24" s="884"/>
      <c r="AB24" s="884"/>
      <c r="AC24" s="884"/>
      <c r="AD24" s="858"/>
      <c r="AF24" s="872">
        <v>14</v>
      </c>
      <c r="AG24" s="878" t="s">
        <v>199</v>
      </c>
      <c r="AH24" s="884"/>
      <c r="AI24" s="884"/>
      <c r="AJ24" s="884"/>
      <c r="AK24" s="884"/>
      <c r="AL24" s="884"/>
      <c r="AM24" s="858"/>
      <c r="AO24" s="872">
        <v>14</v>
      </c>
      <c r="AP24" s="878" t="s">
        <v>199</v>
      </c>
      <c r="AQ24" s="884"/>
      <c r="AR24" s="884"/>
      <c r="AS24" s="884"/>
      <c r="AT24" s="884"/>
      <c r="AU24" s="884"/>
      <c r="AV24" s="858"/>
    </row>
    <row r="25" spans="1:48" x14ac:dyDescent="0.25">
      <c r="A25" s="118">
        <v>15</v>
      </c>
      <c r="B25" s="139" t="s">
        <v>200</v>
      </c>
      <c r="C25" s="143">
        <f t="shared" ref="C25:H25" si="15">SUM(C22:C23)-C24</f>
        <v>0</v>
      </c>
      <c r="D25" s="143">
        <f t="shared" si="15"/>
        <v>0</v>
      </c>
      <c r="E25" s="143">
        <f t="shared" si="15"/>
        <v>0</v>
      </c>
      <c r="F25" s="143">
        <f t="shared" si="15"/>
        <v>0</v>
      </c>
      <c r="G25" s="143">
        <f t="shared" si="15"/>
        <v>0</v>
      </c>
      <c r="H25" s="219">
        <f t="shared" si="15"/>
        <v>0</v>
      </c>
      <c r="I25" s="1078" t="str">
        <f>IF(ABS(H25-((SUM('Balance Sheet'!C15+'Balance Sheet'!C16))))&lt;5,"","Error, column 6 total does not equal the Balance Sheet, columns C")</f>
        <v/>
      </c>
      <c r="J25" s="1078"/>
      <c r="K25" s="1078"/>
      <c r="N25" s="877">
        <v>15</v>
      </c>
      <c r="O25" s="878" t="s">
        <v>200</v>
      </c>
      <c r="P25" s="887">
        <f t="shared" ref="P25:U25" si="16">SUM(P22:P23)-P24</f>
        <v>0</v>
      </c>
      <c r="Q25" s="887">
        <f t="shared" si="16"/>
        <v>0</v>
      </c>
      <c r="R25" s="887">
        <f t="shared" si="16"/>
        <v>0</v>
      </c>
      <c r="S25" s="887">
        <f t="shared" si="16"/>
        <v>0</v>
      </c>
      <c r="T25" s="887">
        <f t="shared" si="16"/>
        <v>0</v>
      </c>
      <c r="U25" s="889">
        <f t="shared" si="16"/>
        <v>0</v>
      </c>
      <c r="W25" s="877">
        <v>15</v>
      </c>
      <c r="X25" s="878" t="s">
        <v>200</v>
      </c>
      <c r="Y25" s="887">
        <f t="shared" ref="Y25:AD25" si="17">SUM(Y22:Y23)-Y24</f>
        <v>0</v>
      </c>
      <c r="Z25" s="887">
        <f t="shared" si="17"/>
        <v>0</v>
      </c>
      <c r="AA25" s="887">
        <f t="shared" si="17"/>
        <v>0</v>
      </c>
      <c r="AB25" s="887">
        <f t="shared" si="17"/>
        <v>0</v>
      </c>
      <c r="AC25" s="887">
        <f t="shared" si="17"/>
        <v>0</v>
      </c>
      <c r="AD25" s="889">
        <f t="shared" si="17"/>
        <v>0</v>
      </c>
      <c r="AF25" s="877">
        <v>15</v>
      </c>
      <c r="AG25" s="878" t="s">
        <v>200</v>
      </c>
      <c r="AH25" s="887">
        <f t="shared" ref="AH25:AM25" si="18">SUM(AH22:AH23)-AH24</f>
        <v>0</v>
      </c>
      <c r="AI25" s="887">
        <f t="shared" si="18"/>
        <v>0</v>
      </c>
      <c r="AJ25" s="887">
        <f t="shared" si="18"/>
        <v>0</v>
      </c>
      <c r="AK25" s="887">
        <f t="shared" si="18"/>
        <v>0</v>
      </c>
      <c r="AL25" s="887">
        <f t="shared" si="18"/>
        <v>0</v>
      </c>
      <c r="AM25" s="889">
        <f t="shared" si="18"/>
        <v>0</v>
      </c>
      <c r="AO25" s="877">
        <v>15</v>
      </c>
      <c r="AP25" s="878" t="s">
        <v>200</v>
      </c>
      <c r="AQ25" s="887">
        <f t="shared" ref="AQ25:AV25" si="19">SUM(AQ22:AQ23)-AQ24</f>
        <v>0</v>
      </c>
      <c r="AR25" s="887">
        <f t="shared" si="19"/>
        <v>0</v>
      </c>
      <c r="AS25" s="887">
        <f t="shared" si="19"/>
        <v>0</v>
      </c>
      <c r="AT25" s="887">
        <f t="shared" si="19"/>
        <v>0</v>
      </c>
      <c r="AU25" s="887">
        <f t="shared" si="19"/>
        <v>0</v>
      </c>
      <c r="AV25" s="889">
        <f t="shared" si="19"/>
        <v>0</v>
      </c>
    </row>
    <row r="26" spans="1:48" ht="12.75" customHeight="1" x14ac:dyDescent="0.25">
      <c r="A26" s="136">
        <v>16</v>
      </c>
      <c r="B26" s="140" t="s">
        <v>127</v>
      </c>
      <c r="C26" s="144">
        <f t="shared" ref="C26:H26" si="20">+C14+C20+C25</f>
        <v>0</v>
      </c>
      <c r="D26" s="144">
        <f t="shared" si="20"/>
        <v>0</v>
      </c>
      <c r="E26" s="144">
        <f t="shared" si="20"/>
        <v>0</v>
      </c>
      <c r="F26" s="144">
        <f t="shared" si="20"/>
        <v>0</v>
      </c>
      <c r="G26" s="144">
        <f t="shared" si="20"/>
        <v>0</v>
      </c>
      <c r="H26" s="222">
        <f t="shared" si="20"/>
        <v>0</v>
      </c>
      <c r="I26" s="1078"/>
      <c r="J26" s="1078"/>
      <c r="K26" s="1078"/>
      <c r="N26" s="872">
        <v>16</v>
      </c>
      <c r="O26" s="881" t="s">
        <v>127</v>
      </c>
      <c r="P26" s="888">
        <f t="shared" ref="P26:U26" si="21">+P14+P20+P25</f>
        <v>0</v>
      </c>
      <c r="Q26" s="888">
        <f t="shared" si="21"/>
        <v>0</v>
      </c>
      <c r="R26" s="888">
        <f t="shared" si="21"/>
        <v>0</v>
      </c>
      <c r="S26" s="888">
        <f t="shared" si="21"/>
        <v>0</v>
      </c>
      <c r="T26" s="888">
        <f t="shared" si="21"/>
        <v>0</v>
      </c>
      <c r="U26" s="890">
        <f t="shared" si="21"/>
        <v>0</v>
      </c>
      <c r="W26" s="872">
        <v>16</v>
      </c>
      <c r="X26" s="881" t="s">
        <v>127</v>
      </c>
      <c r="Y26" s="888">
        <f t="shared" ref="Y26:AD26" si="22">+Y14+Y20+Y25</f>
        <v>0</v>
      </c>
      <c r="Z26" s="888">
        <f t="shared" si="22"/>
        <v>0</v>
      </c>
      <c r="AA26" s="888">
        <f t="shared" si="22"/>
        <v>0</v>
      </c>
      <c r="AB26" s="888">
        <f t="shared" si="22"/>
        <v>0</v>
      </c>
      <c r="AC26" s="888">
        <f t="shared" si="22"/>
        <v>0</v>
      </c>
      <c r="AD26" s="890">
        <f t="shared" si="22"/>
        <v>0</v>
      </c>
      <c r="AF26" s="872">
        <v>16</v>
      </c>
      <c r="AG26" s="881" t="s">
        <v>127</v>
      </c>
      <c r="AH26" s="888">
        <f t="shared" ref="AH26:AM26" si="23">+AH14+AH20+AH25</f>
        <v>0</v>
      </c>
      <c r="AI26" s="888">
        <f t="shared" si="23"/>
        <v>0</v>
      </c>
      <c r="AJ26" s="888">
        <f t="shared" si="23"/>
        <v>0</v>
      </c>
      <c r="AK26" s="888">
        <f t="shared" si="23"/>
        <v>0</v>
      </c>
      <c r="AL26" s="888">
        <f t="shared" si="23"/>
        <v>0</v>
      </c>
      <c r="AM26" s="890">
        <f t="shared" si="23"/>
        <v>0</v>
      </c>
      <c r="AO26" s="872">
        <v>16</v>
      </c>
      <c r="AP26" s="881" t="s">
        <v>127</v>
      </c>
      <c r="AQ26" s="888">
        <f t="shared" ref="AQ26:AV26" si="24">+AQ14+AQ20+AQ25</f>
        <v>0</v>
      </c>
      <c r="AR26" s="888">
        <f t="shared" si="24"/>
        <v>0</v>
      </c>
      <c r="AS26" s="888">
        <f t="shared" si="24"/>
        <v>0</v>
      </c>
      <c r="AT26" s="888">
        <f t="shared" si="24"/>
        <v>0</v>
      </c>
      <c r="AU26" s="888">
        <f t="shared" si="24"/>
        <v>0</v>
      </c>
      <c r="AV26" s="890">
        <f t="shared" si="24"/>
        <v>0</v>
      </c>
    </row>
    <row r="27" spans="1:48" x14ac:dyDescent="0.25">
      <c r="I27" s="973">
        <f>+H26-U26-AD26-AV26-AM26</f>
        <v>0</v>
      </c>
      <c r="J27" s="1088" t="str">
        <f>IF(ABS(I27)&lt;1,"","Error, all programs do not equal the  total ")</f>
        <v/>
      </c>
      <c r="K27" s="1088"/>
      <c r="L27" s="1088"/>
    </row>
    <row r="28" spans="1:48" ht="15.75" customHeight="1" x14ac:dyDescent="0.25">
      <c r="B28" s="1077" t="s">
        <v>820</v>
      </c>
      <c r="C28" s="1053"/>
      <c r="D28" s="1053"/>
      <c r="E28" s="1053"/>
      <c r="F28" s="1053"/>
      <c r="G28" s="1053"/>
      <c r="H28" s="1053"/>
      <c r="J28" s="1088"/>
      <c r="K28" s="1088"/>
      <c r="L28" s="1088"/>
      <c r="O28" s="859" t="s">
        <v>234</v>
      </c>
      <c r="P28" s="859"/>
      <c r="Q28" s="859"/>
      <c r="R28" s="859"/>
      <c r="S28" s="859"/>
      <c r="T28" s="859"/>
      <c r="U28" s="859"/>
      <c r="X28" s="859" t="s">
        <v>234</v>
      </c>
      <c r="Y28" s="859"/>
      <c r="Z28" s="859"/>
      <c r="AA28" s="859"/>
      <c r="AB28" s="859"/>
      <c r="AC28" s="859"/>
      <c r="AD28" s="859"/>
      <c r="AG28" s="859" t="s">
        <v>234</v>
      </c>
      <c r="AH28" s="859"/>
      <c r="AI28" s="859"/>
      <c r="AJ28" s="859"/>
      <c r="AK28" s="859"/>
      <c r="AL28" s="859"/>
      <c r="AM28" s="859"/>
      <c r="AP28" s="859" t="s">
        <v>234</v>
      </c>
      <c r="AQ28" s="859"/>
      <c r="AR28" s="859"/>
      <c r="AS28" s="859"/>
      <c r="AT28" s="859"/>
      <c r="AU28" s="859"/>
      <c r="AV28" s="859"/>
    </row>
    <row r="29" spans="1:48" x14ac:dyDescent="0.25">
      <c r="B29" s="1072"/>
      <c r="C29" s="1072"/>
      <c r="D29" s="1072"/>
      <c r="E29" s="1072"/>
      <c r="F29" s="1072"/>
      <c r="G29" s="1072"/>
      <c r="H29" s="1072"/>
      <c r="O29" s="860"/>
      <c r="P29" s="860"/>
      <c r="Q29" s="860"/>
      <c r="R29" s="860"/>
      <c r="S29" s="860"/>
      <c r="T29" s="860"/>
      <c r="U29" s="860"/>
      <c r="X29" s="860"/>
      <c r="Y29" s="860"/>
      <c r="Z29" s="860"/>
      <c r="AA29" s="860"/>
      <c r="AB29" s="860"/>
      <c r="AC29" s="860"/>
      <c r="AD29" s="860"/>
      <c r="AG29" s="860"/>
      <c r="AH29" s="860"/>
      <c r="AI29" s="860"/>
      <c r="AJ29" s="860"/>
      <c r="AK29" s="860"/>
      <c r="AL29" s="860"/>
      <c r="AM29" s="860"/>
      <c r="AP29" s="860"/>
      <c r="AQ29" s="860"/>
      <c r="AR29" s="860"/>
      <c r="AS29" s="860"/>
      <c r="AT29" s="860"/>
      <c r="AU29" s="860"/>
      <c r="AV29" s="860"/>
    </row>
    <row r="30" spans="1:48" x14ac:dyDescent="0.25">
      <c r="B30" s="1073"/>
      <c r="C30" s="1073"/>
      <c r="D30" s="1073"/>
      <c r="E30" s="1073"/>
      <c r="F30" s="1073"/>
      <c r="G30" s="1073"/>
      <c r="H30" s="1073"/>
      <c r="O30" s="861"/>
      <c r="P30" s="861"/>
      <c r="Q30" s="861"/>
      <c r="R30" s="861"/>
      <c r="S30" s="861"/>
      <c r="T30" s="861"/>
      <c r="U30" s="861"/>
      <c r="X30" s="861"/>
      <c r="Y30" s="861"/>
      <c r="Z30" s="861"/>
      <c r="AA30" s="861"/>
      <c r="AB30" s="861"/>
      <c r="AC30" s="861"/>
      <c r="AD30" s="861"/>
      <c r="AG30" s="861"/>
      <c r="AH30" s="861"/>
      <c r="AI30" s="861"/>
      <c r="AJ30" s="861"/>
      <c r="AK30" s="861"/>
      <c r="AL30" s="861"/>
      <c r="AM30" s="861"/>
      <c r="AP30" s="861"/>
      <c r="AQ30" s="861"/>
      <c r="AR30" s="861"/>
      <c r="AS30" s="861"/>
      <c r="AT30" s="861"/>
      <c r="AU30" s="861"/>
      <c r="AV30" s="861"/>
    </row>
    <row r="31" spans="1:48" x14ac:dyDescent="0.25">
      <c r="B31" s="1073"/>
      <c r="C31" s="1073"/>
      <c r="D31" s="1073"/>
      <c r="E31" s="1073"/>
      <c r="F31" s="1073"/>
      <c r="G31" s="1073"/>
      <c r="H31" s="1073"/>
      <c r="O31" s="861"/>
      <c r="P31" s="861"/>
      <c r="Q31" s="861"/>
      <c r="R31" s="861"/>
      <c r="S31" s="861"/>
      <c r="T31" s="861"/>
      <c r="U31" s="861"/>
      <c r="X31" s="861"/>
      <c r="Y31" s="861"/>
      <c r="Z31" s="861"/>
      <c r="AA31" s="861"/>
      <c r="AB31" s="861"/>
      <c r="AC31" s="861"/>
      <c r="AD31" s="861"/>
      <c r="AG31" s="861"/>
      <c r="AH31" s="861"/>
      <c r="AI31" s="861"/>
      <c r="AJ31" s="861"/>
      <c r="AK31" s="861"/>
      <c r="AL31" s="861"/>
      <c r="AM31" s="861"/>
      <c r="AP31" s="861"/>
      <c r="AQ31" s="861"/>
      <c r="AR31" s="861"/>
      <c r="AS31" s="861"/>
      <c r="AT31" s="861"/>
      <c r="AU31" s="861"/>
      <c r="AV31" s="861"/>
    </row>
    <row r="32" spans="1:48" x14ac:dyDescent="0.25">
      <c r="B32" s="1073"/>
      <c r="C32" s="1073"/>
      <c r="D32" s="1073"/>
      <c r="E32" s="1073"/>
      <c r="F32" s="1073"/>
      <c r="G32" s="1073"/>
      <c r="H32" s="1073"/>
      <c r="O32" s="861"/>
      <c r="P32" s="861"/>
      <c r="Q32" s="861"/>
      <c r="R32" s="861"/>
      <c r="S32" s="861"/>
      <c r="T32" s="861"/>
      <c r="U32" s="861"/>
      <c r="X32" s="861"/>
      <c r="Y32" s="861"/>
      <c r="Z32" s="861"/>
      <c r="AA32" s="861"/>
      <c r="AB32" s="861"/>
      <c r="AC32" s="861"/>
      <c r="AD32" s="861"/>
      <c r="AG32" s="861"/>
      <c r="AH32" s="861"/>
      <c r="AI32" s="861"/>
      <c r="AJ32" s="861"/>
      <c r="AK32" s="861"/>
      <c r="AL32" s="861"/>
      <c r="AM32" s="861"/>
      <c r="AP32" s="861"/>
      <c r="AQ32" s="861"/>
      <c r="AR32" s="861"/>
      <c r="AS32" s="861"/>
      <c r="AT32" s="861"/>
      <c r="AU32" s="861"/>
      <c r="AV32" s="861"/>
    </row>
    <row r="33" spans="1:48" x14ac:dyDescent="0.25">
      <c r="B33" s="55"/>
      <c r="C33" s="55"/>
      <c r="D33" s="55"/>
      <c r="E33" s="55"/>
      <c r="F33" s="55"/>
      <c r="G33" s="55"/>
      <c r="H33" s="55"/>
      <c r="O33" s="838"/>
      <c r="P33" s="838"/>
      <c r="Q33" s="838"/>
      <c r="R33" s="838"/>
      <c r="S33" s="838"/>
      <c r="T33" s="838"/>
      <c r="U33" s="838"/>
      <c r="X33" s="838"/>
      <c r="Y33" s="838"/>
      <c r="Z33" s="838"/>
      <c r="AA33" s="838"/>
      <c r="AB33" s="838"/>
      <c r="AC33" s="838"/>
      <c r="AD33" s="838"/>
      <c r="AG33" s="935"/>
      <c r="AH33" s="935"/>
      <c r="AI33" s="935"/>
      <c r="AJ33" s="935"/>
      <c r="AK33" s="935"/>
      <c r="AL33" s="935"/>
      <c r="AM33" s="935"/>
      <c r="AP33" s="838"/>
      <c r="AQ33" s="838"/>
      <c r="AR33" s="838"/>
      <c r="AS33" s="838"/>
      <c r="AT33" s="838"/>
      <c r="AU33" s="838"/>
      <c r="AV33" s="838"/>
    </row>
    <row r="34" spans="1:48" ht="17.399999999999999" x14ac:dyDescent="0.3">
      <c r="A34" s="1086" t="s">
        <v>363</v>
      </c>
      <c r="B34" s="1086"/>
      <c r="C34" s="1086"/>
      <c r="D34" s="1086"/>
      <c r="E34" s="1086"/>
      <c r="F34" s="1086"/>
      <c r="G34" s="1086"/>
      <c r="H34" s="1086"/>
      <c r="N34" s="840"/>
      <c r="O34" s="840"/>
      <c r="P34" s="840"/>
      <c r="Q34" s="840" t="s">
        <v>363</v>
      </c>
      <c r="R34" s="840"/>
      <c r="S34" s="840"/>
      <c r="T34" s="840"/>
      <c r="U34" s="840"/>
      <c r="V34" s="840"/>
      <c r="W34" s="840"/>
      <c r="X34" s="840"/>
      <c r="Y34" s="840"/>
      <c r="Z34" s="840" t="s">
        <v>363</v>
      </c>
      <c r="AA34" s="840"/>
      <c r="AB34" s="840"/>
      <c r="AC34" s="840"/>
      <c r="AD34" s="840"/>
      <c r="AF34" s="840"/>
      <c r="AG34" s="840"/>
      <c r="AH34" s="840"/>
      <c r="AI34" s="840" t="s">
        <v>363</v>
      </c>
      <c r="AJ34" s="840"/>
      <c r="AK34" s="840"/>
      <c r="AL34" s="840"/>
      <c r="AM34" s="840"/>
      <c r="AO34" s="840"/>
      <c r="AP34" s="840"/>
      <c r="AQ34" s="840"/>
      <c r="AR34" s="840" t="s">
        <v>363</v>
      </c>
      <c r="AS34" s="840"/>
      <c r="AT34" s="840"/>
      <c r="AU34" s="840"/>
      <c r="AV34" s="840"/>
    </row>
    <row r="35" spans="1:48" ht="17.399999999999999" x14ac:dyDescent="0.3">
      <c r="A35" s="1087" t="str">
        <f>+A3</f>
        <v xml:space="preserve">Year To Date Through    </v>
      </c>
      <c r="B35" s="1086"/>
      <c r="C35" s="1086"/>
      <c r="D35" s="1086"/>
      <c r="E35" s="1086"/>
      <c r="F35" s="1086"/>
      <c r="G35" s="1086"/>
      <c r="H35" s="1086"/>
      <c r="N35" s="839"/>
      <c r="O35" s="894"/>
      <c r="P35" s="840"/>
      <c r="Q35" s="839"/>
      <c r="R35" s="840"/>
      <c r="S35" s="840"/>
      <c r="T35" s="840"/>
      <c r="U35" s="840"/>
      <c r="V35" s="840"/>
      <c r="W35" s="840"/>
      <c r="X35" s="840"/>
      <c r="Y35" s="840"/>
      <c r="Z35" s="839"/>
      <c r="AA35" s="840"/>
      <c r="AB35" s="840"/>
      <c r="AC35" s="840"/>
      <c r="AD35" s="840"/>
      <c r="AF35" s="840"/>
      <c r="AG35" s="840"/>
      <c r="AH35" s="840"/>
      <c r="AI35" s="839"/>
      <c r="AJ35" s="840"/>
      <c r="AK35" s="840"/>
      <c r="AL35" s="840"/>
      <c r="AM35" s="840"/>
      <c r="AO35" s="840"/>
      <c r="AP35" s="840"/>
      <c r="AQ35" s="840"/>
      <c r="AR35" s="839"/>
      <c r="AS35" s="840"/>
      <c r="AT35" s="840"/>
      <c r="AU35" s="840"/>
      <c r="AV35" s="840"/>
    </row>
    <row r="36" spans="1:48" x14ac:dyDescent="0.25">
      <c r="A36" s="286"/>
      <c r="B36" s="287"/>
      <c r="C36" s="288">
        <v>1</v>
      </c>
      <c r="D36" s="288">
        <v>2</v>
      </c>
      <c r="E36" s="288">
        <v>3</v>
      </c>
      <c r="F36" s="288">
        <v>4</v>
      </c>
      <c r="G36" s="288">
        <v>5</v>
      </c>
      <c r="H36" s="288">
        <v>6</v>
      </c>
      <c r="N36" s="286"/>
      <c r="O36" s="287"/>
      <c r="P36" s="288">
        <v>1</v>
      </c>
      <c r="Q36" s="288">
        <v>2</v>
      </c>
      <c r="R36" s="288">
        <v>3</v>
      </c>
      <c r="S36" s="288">
        <v>4</v>
      </c>
      <c r="T36" s="288">
        <v>5</v>
      </c>
      <c r="U36" s="288">
        <v>6</v>
      </c>
      <c r="W36" s="286"/>
      <c r="X36" s="287"/>
      <c r="Y36" s="288">
        <v>1</v>
      </c>
      <c r="Z36" s="288">
        <v>2</v>
      </c>
      <c r="AA36" s="288">
        <v>3</v>
      </c>
      <c r="AB36" s="288">
        <v>4</v>
      </c>
      <c r="AC36" s="288">
        <v>5</v>
      </c>
      <c r="AD36" s="288">
        <v>6</v>
      </c>
      <c r="AF36" s="286"/>
      <c r="AG36" s="287"/>
      <c r="AH36" s="288">
        <v>1</v>
      </c>
      <c r="AI36" s="288">
        <v>2</v>
      </c>
      <c r="AJ36" s="288">
        <v>3</v>
      </c>
      <c r="AK36" s="288">
        <v>4</v>
      </c>
      <c r="AL36" s="288">
        <v>5</v>
      </c>
      <c r="AM36" s="288">
        <v>6</v>
      </c>
      <c r="AO36" s="286"/>
      <c r="AP36" s="287"/>
      <c r="AQ36" s="288">
        <v>1</v>
      </c>
      <c r="AR36" s="288">
        <v>2</v>
      </c>
      <c r="AS36" s="288">
        <v>3</v>
      </c>
      <c r="AT36" s="288">
        <v>4</v>
      </c>
      <c r="AU36" s="288">
        <v>5</v>
      </c>
      <c r="AV36" s="288">
        <v>6</v>
      </c>
    </row>
    <row r="37" spans="1:48" ht="21" x14ac:dyDescent="0.25">
      <c r="A37" s="289"/>
      <c r="B37" s="290"/>
      <c r="C37" s="291" t="s">
        <v>156</v>
      </c>
      <c r="D37" s="291" t="s">
        <v>157</v>
      </c>
      <c r="E37" s="291" t="s">
        <v>158</v>
      </c>
      <c r="F37" s="291" t="s">
        <v>217</v>
      </c>
      <c r="G37" s="291" t="s">
        <v>174</v>
      </c>
      <c r="H37" s="291" t="s">
        <v>127</v>
      </c>
      <c r="N37" s="289"/>
      <c r="O37" s="290"/>
      <c r="P37" s="291" t="s">
        <v>156</v>
      </c>
      <c r="Q37" s="291" t="s">
        <v>157</v>
      </c>
      <c r="R37" s="291" t="s">
        <v>158</v>
      </c>
      <c r="S37" s="291" t="s">
        <v>217</v>
      </c>
      <c r="T37" s="291" t="s">
        <v>174</v>
      </c>
      <c r="U37" s="291" t="s">
        <v>127</v>
      </c>
      <c r="W37" s="289"/>
      <c r="X37" s="290"/>
      <c r="Y37" s="291" t="s">
        <v>156</v>
      </c>
      <c r="Z37" s="291" t="s">
        <v>157</v>
      </c>
      <c r="AA37" s="291" t="s">
        <v>158</v>
      </c>
      <c r="AB37" s="291" t="s">
        <v>217</v>
      </c>
      <c r="AC37" s="291" t="s">
        <v>174</v>
      </c>
      <c r="AD37" s="291" t="s">
        <v>127</v>
      </c>
      <c r="AF37" s="289"/>
      <c r="AG37" s="290"/>
      <c r="AH37" s="291" t="s">
        <v>156</v>
      </c>
      <c r="AI37" s="291" t="s">
        <v>157</v>
      </c>
      <c r="AJ37" s="291" t="s">
        <v>158</v>
      </c>
      <c r="AK37" s="291" t="s">
        <v>217</v>
      </c>
      <c r="AL37" s="291" t="s">
        <v>174</v>
      </c>
      <c r="AM37" s="291" t="s">
        <v>127</v>
      </c>
      <c r="AO37" s="289"/>
      <c r="AP37" s="290"/>
      <c r="AQ37" s="291" t="s">
        <v>156</v>
      </c>
      <c r="AR37" s="291" t="s">
        <v>157</v>
      </c>
      <c r="AS37" s="291" t="s">
        <v>158</v>
      </c>
      <c r="AT37" s="291" t="s">
        <v>217</v>
      </c>
      <c r="AU37" s="291" t="s">
        <v>174</v>
      </c>
      <c r="AV37" s="291" t="s">
        <v>127</v>
      </c>
    </row>
    <row r="38" spans="1:48" x14ac:dyDescent="0.25">
      <c r="A38" s="292"/>
      <c r="B38" s="293"/>
      <c r="C38" s="294"/>
      <c r="D38" s="294"/>
      <c r="E38" s="294"/>
      <c r="F38" s="294"/>
      <c r="G38" s="294"/>
      <c r="H38" s="295"/>
      <c r="N38" s="292"/>
      <c r="O38" s="293"/>
      <c r="P38" s="294"/>
      <c r="Q38" s="294"/>
      <c r="R38" s="294"/>
      <c r="S38" s="294"/>
      <c r="T38" s="294"/>
      <c r="U38" s="295"/>
      <c r="W38" s="292"/>
      <c r="X38" s="293"/>
      <c r="Y38" s="294"/>
      <c r="Z38" s="294"/>
      <c r="AA38" s="294"/>
      <c r="AB38" s="294"/>
      <c r="AC38" s="294"/>
      <c r="AD38" s="295"/>
      <c r="AF38" s="292"/>
      <c r="AG38" s="293"/>
      <c r="AH38" s="294"/>
      <c r="AI38" s="294"/>
      <c r="AJ38" s="294"/>
      <c r="AK38" s="294"/>
      <c r="AL38" s="294"/>
      <c r="AM38" s="295"/>
      <c r="AO38" s="292"/>
      <c r="AP38" s="293"/>
      <c r="AQ38" s="294"/>
      <c r="AR38" s="294"/>
      <c r="AS38" s="294"/>
      <c r="AT38" s="294"/>
      <c r="AU38" s="294"/>
      <c r="AV38" s="295"/>
    </row>
    <row r="39" spans="1:48" ht="21" x14ac:dyDescent="0.25">
      <c r="A39" s="296">
        <v>1</v>
      </c>
      <c r="B39" s="452" t="s">
        <v>342</v>
      </c>
      <c r="C39" s="297"/>
      <c r="D39" s="297"/>
      <c r="E39" s="297"/>
      <c r="F39" s="297"/>
      <c r="G39" s="297"/>
      <c r="H39" s="298">
        <f t="shared" ref="H39:H44" si="25">SUM(C39:G39)</f>
        <v>0</v>
      </c>
      <c r="N39" s="296">
        <v>1</v>
      </c>
      <c r="O39" s="452" t="s">
        <v>342</v>
      </c>
      <c r="P39" s="297"/>
      <c r="Q39" s="297"/>
      <c r="R39" s="297"/>
      <c r="S39" s="297"/>
      <c r="T39" s="297"/>
      <c r="U39" s="298">
        <f t="shared" ref="U39:U44" si="26">SUM(P39:T39)</f>
        <v>0</v>
      </c>
      <c r="W39" s="296">
        <v>1</v>
      </c>
      <c r="X39" s="452" t="s">
        <v>342</v>
      </c>
      <c r="Y39" s="297"/>
      <c r="Z39" s="297"/>
      <c r="AA39" s="297"/>
      <c r="AB39" s="297"/>
      <c r="AC39" s="297"/>
      <c r="AD39" s="298">
        <f t="shared" ref="AD39:AD44" si="27">SUM(Y39:AC39)</f>
        <v>0</v>
      </c>
      <c r="AF39" s="296">
        <v>1</v>
      </c>
      <c r="AG39" s="452" t="s">
        <v>342</v>
      </c>
      <c r="AH39" s="297"/>
      <c r="AI39" s="297"/>
      <c r="AJ39" s="297"/>
      <c r="AK39" s="297"/>
      <c r="AL39" s="297"/>
      <c r="AM39" s="298">
        <f t="shared" ref="AM39:AM44" si="28">SUM(AH39:AL39)</f>
        <v>0</v>
      </c>
      <c r="AO39" s="296">
        <v>1</v>
      </c>
      <c r="AP39" s="452" t="s">
        <v>342</v>
      </c>
      <c r="AQ39" s="297"/>
      <c r="AR39" s="297"/>
      <c r="AS39" s="297"/>
      <c r="AT39" s="297"/>
      <c r="AU39" s="297"/>
      <c r="AV39" s="298">
        <f t="shared" ref="AV39:AV44" si="29">SUM(AQ39:AU39)</f>
        <v>0</v>
      </c>
    </row>
    <row r="40" spans="1:48" ht="21" x14ac:dyDescent="0.25">
      <c r="A40" s="296">
        <v>2</v>
      </c>
      <c r="B40" s="452" t="s">
        <v>343</v>
      </c>
      <c r="C40" s="297"/>
      <c r="D40" s="297"/>
      <c r="E40" s="297"/>
      <c r="F40" s="297"/>
      <c r="G40" s="297"/>
      <c r="H40" s="298">
        <f t="shared" si="25"/>
        <v>0</v>
      </c>
      <c r="K40" s="17"/>
      <c r="L40" s="17"/>
      <c r="M40" s="17"/>
      <c r="N40" s="296">
        <v>2</v>
      </c>
      <c r="O40" s="452" t="s">
        <v>343</v>
      </c>
      <c r="P40" s="297"/>
      <c r="Q40" s="297"/>
      <c r="R40" s="297"/>
      <c r="S40" s="297"/>
      <c r="T40" s="297"/>
      <c r="U40" s="298">
        <f t="shared" si="26"/>
        <v>0</v>
      </c>
      <c r="W40" s="296">
        <v>2</v>
      </c>
      <c r="X40" s="452" t="s">
        <v>343</v>
      </c>
      <c r="Y40" s="297"/>
      <c r="Z40" s="297"/>
      <c r="AA40" s="297"/>
      <c r="AB40" s="297"/>
      <c r="AC40" s="297"/>
      <c r="AD40" s="298">
        <f t="shared" si="27"/>
        <v>0</v>
      </c>
      <c r="AF40" s="296">
        <v>2</v>
      </c>
      <c r="AG40" s="452" t="s">
        <v>343</v>
      </c>
      <c r="AH40" s="297"/>
      <c r="AI40" s="297"/>
      <c r="AJ40" s="297"/>
      <c r="AK40" s="297"/>
      <c r="AL40" s="297"/>
      <c r="AM40" s="298">
        <f t="shared" si="28"/>
        <v>0</v>
      </c>
      <c r="AO40" s="296">
        <v>2</v>
      </c>
      <c r="AP40" s="452" t="s">
        <v>343</v>
      </c>
      <c r="AQ40" s="297"/>
      <c r="AR40" s="297"/>
      <c r="AS40" s="297"/>
      <c r="AT40" s="297"/>
      <c r="AU40" s="297"/>
      <c r="AV40" s="298">
        <f t="shared" si="29"/>
        <v>0</v>
      </c>
    </row>
    <row r="41" spans="1:48" ht="21" x14ac:dyDescent="0.25">
      <c r="A41" s="958">
        <v>3</v>
      </c>
      <c r="B41" s="961" t="s">
        <v>896</v>
      </c>
      <c r="C41" s="962"/>
      <c r="D41" s="962"/>
      <c r="E41" s="962"/>
      <c r="F41" s="962"/>
      <c r="G41" s="962"/>
      <c r="H41" s="963">
        <f t="shared" si="25"/>
        <v>0</v>
      </c>
      <c r="I41" s="796"/>
      <c r="K41" s="17"/>
      <c r="L41" s="17"/>
      <c r="M41" s="17"/>
      <c r="N41" s="958">
        <v>3</v>
      </c>
      <c r="O41" s="959" t="s">
        <v>896</v>
      </c>
      <c r="P41" s="960"/>
      <c r="Q41" s="960"/>
      <c r="R41" s="960"/>
      <c r="S41" s="960"/>
      <c r="T41" s="960"/>
      <c r="U41" s="298">
        <f t="shared" si="26"/>
        <v>0</v>
      </c>
      <c r="W41" s="958">
        <v>3</v>
      </c>
      <c r="X41" s="959" t="s">
        <v>896</v>
      </c>
      <c r="Y41" s="960"/>
      <c r="Z41" s="960"/>
      <c r="AA41" s="960"/>
      <c r="AB41" s="960"/>
      <c r="AC41" s="960"/>
      <c r="AD41" s="298">
        <f t="shared" si="27"/>
        <v>0</v>
      </c>
      <c r="AF41" s="958">
        <v>3</v>
      </c>
      <c r="AG41" s="959" t="s">
        <v>896</v>
      </c>
      <c r="AH41" s="960"/>
      <c r="AI41" s="960"/>
      <c r="AJ41" s="960"/>
      <c r="AK41" s="960"/>
      <c r="AL41" s="960"/>
      <c r="AM41" s="298">
        <f t="shared" si="28"/>
        <v>0</v>
      </c>
      <c r="AO41" s="958">
        <v>3</v>
      </c>
      <c r="AP41" s="959" t="s">
        <v>896</v>
      </c>
      <c r="AQ41" s="960"/>
      <c r="AR41" s="960"/>
      <c r="AS41" s="960"/>
      <c r="AT41" s="960"/>
      <c r="AU41" s="960"/>
      <c r="AV41" s="298">
        <f t="shared" si="29"/>
        <v>0</v>
      </c>
    </row>
    <row r="42" spans="1:48" ht="12.75" customHeight="1" x14ac:dyDescent="0.25">
      <c r="A42" s="296">
        <v>4</v>
      </c>
      <c r="B42" s="452" t="s">
        <v>362</v>
      </c>
      <c r="C42" s="297"/>
      <c r="D42" s="297"/>
      <c r="E42" s="297"/>
      <c r="F42" s="297"/>
      <c r="G42" s="297"/>
      <c r="H42" s="298">
        <f t="shared" si="25"/>
        <v>0</v>
      </c>
      <c r="I42" s="1085" t="str">
        <f>IF(ABS(H45-((SUM('Balance Sheet'!C48:C51,'Balance Sheet'!C59:C61,'Balance Sheet'!C65))))&lt;5,"","Error, column 6 total does not equal the Balance Sheet, column C")</f>
        <v/>
      </c>
      <c r="J42" s="1085"/>
      <c r="N42" s="296">
        <v>4</v>
      </c>
      <c r="O42" s="452" t="s">
        <v>362</v>
      </c>
      <c r="P42" s="297"/>
      <c r="Q42" s="297"/>
      <c r="R42" s="297"/>
      <c r="S42" s="297"/>
      <c r="T42" s="297"/>
      <c r="U42" s="298">
        <f t="shared" si="26"/>
        <v>0</v>
      </c>
      <c r="W42" s="296">
        <v>4</v>
      </c>
      <c r="X42" s="452" t="s">
        <v>362</v>
      </c>
      <c r="Y42" s="297"/>
      <c r="Z42" s="297"/>
      <c r="AA42" s="297"/>
      <c r="AB42" s="297"/>
      <c r="AC42" s="297"/>
      <c r="AD42" s="298">
        <f t="shared" si="27"/>
        <v>0</v>
      </c>
      <c r="AF42" s="296">
        <v>4</v>
      </c>
      <c r="AG42" s="452" t="s">
        <v>362</v>
      </c>
      <c r="AH42" s="297"/>
      <c r="AI42" s="297"/>
      <c r="AJ42" s="297"/>
      <c r="AK42" s="297"/>
      <c r="AL42" s="297"/>
      <c r="AM42" s="298">
        <f t="shared" si="28"/>
        <v>0</v>
      </c>
      <c r="AO42" s="296">
        <v>4</v>
      </c>
      <c r="AP42" s="452" t="s">
        <v>362</v>
      </c>
      <c r="AQ42" s="297"/>
      <c r="AR42" s="297"/>
      <c r="AS42" s="297"/>
      <c r="AT42" s="297"/>
      <c r="AU42" s="297"/>
      <c r="AV42" s="298">
        <f t="shared" si="29"/>
        <v>0</v>
      </c>
    </row>
    <row r="43" spans="1:48" ht="12.75" customHeight="1" x14ac:dyDescent="0.25">
      <c r="A43" s="296">
        <v>5</v>
      </c>
      <c r="B43" s="452" t="s">
        <v>591</v>
      </c>
      <c r="C43" s="297"/>
      <c r="D43" s="297"/>
      <c r="E43" s="297"/>
      <c r="F43" s="297"/>
      <c r="G43" s="297"/>
      <c r="H43" s="298">
        <f t="shared" si="25"/>
        <v>0</v>
      </c>
      <c r="I43" s="1085"/>
      <c r="J43" s="1085"/>
      <c r="K43" s="370"/>
      <c r="N43" s="296">
        <v>5</v>
      </c>
      <c r="O43" s="452" t="s">
        <v>591</v>
      </c>
      <c r="P43" s="297"/>
      <c r="Q43" s="297"/>
      <c r="R43" s="297"/>
      <c r="S43" s="297"/>
      <c r="T43" s="297"/>
      <c r="U43" s="298">
        <f t="shared" si="26"/>
        <v>0</v>
      </c>
      <c r="W43" s="296">
        <v>5</v>
      </c>
      <c r="X43" s="452" t="s">
        <v>591</v>
      </c>
      <c r="Y43" s="297"/>
      <c r="Z43" s="297"/>
      <c r="AA43" s="297"/>
      <c r="AB43" s="297"/>
      <c r="AC43" s="297"/>
      <c r="AD43" s="298">
        <f t="shared" si="27"/>
        <v>0</v>
      </c>
      <c r="AF43" s="296">
        <v>5</v>
      </c>
      <c r="AG43" s="452" t="s">
        <v>591</v>
      </c>
      <c r="AH43" s="297"/>
      <c r="AI43" s="297"/>
      <c r="AJ43" s="297"/>
      <c r="AK43" s="297"/>
      <c r="AL43" s="297"/>
      <c r="AM43" s="298">
        <f t="shared" si="28"/>
        <v>0</v>
      </c>
      <c r="AO43" s="296">
        <v>5</v>
      </c>
      <c r="AP43" s="452" t="s">
        <v>591</v>
      </c>
      <c r="AQ43" s="297"/>
      <c r="AR43" s="297"/>
      <c r="AS43" s="297"/>
      <c r="AT43" s="297"/>
      <c r="AU43" s="297"/>
      <c r="AV43" s="298">
        <f t="shared" si="29"/>
        <v>0</v>
      </c>
    </row>
    <row r="44" spans="1:48" ht="12.75" customHeight="1" x14ac:dyDescent="0.25">
      <c r="A44" s="681">
        <v>6</v>
      </c>
      <c r="B44" s="452" t="s">
        <v>771</v>
      </c>
      <c r="C44" s="297"/>
      <c r="D44" s="297"/>
      <c r="E44" s="297"/>
      <c r="F44" s="297"/>
      <c r="G44" s="297"/>
      <c r="H44" s="298">
        <f t="shared" si="25"/>
        <v>0</v>
      </c>
      <c r="I44" s="1085"/>
      <c r="J44" s="1085"/>
      <c r="K44" s="370"/>
      <c r="N44" s="681">
        <v>6</v>
      </c>
      <c r="O44" s="452" t="s">
        <v>771</v>
      </c>
      <c r="P44" s="297"/>
      <c r="Q44" s="297"/>
      <c r="R44" s="297"/>
      <c r="S44" s="297"/>
      <c r="T44" s="297"/>
      <c r="U44" s="298">
        <f t="shared" si="26"/>
        <v>0</v>
      </c>
      <c r="W44" s="681">
        <v>6</v>
      </c>
      <c r="X44" s="452" t="s">
        <v>771</v>
      </c>
      <c r="Y44" s="297"/>
      <c r="Z44" s="297"/>
      <c r="AA44" s="297"/>
      <c r="AB44" s="297"/>
      <c r="AC44" s="297"/>
      <c r="AD44" s="298">
        <f t="shared" si="27"/>
        <v>0</v>
      </c>
      <c r="AF44" s="681">
        <v>6</v>
      </c>
      <c r="AG44" s="452" t="s">
        <v>771</v>
      </c>
      <c r="AH44" s="297"/>
      <c r="AI44" s="297"/>
      <c r="AJ44" s="297"/>
      <c r="AK44" s="297"/>
      <c r="AL44" s="297"/>
      <c r="AM44" s="298">
        <f t="shared" si="28"/>
        <v>0</v>
      </c>
      <c r="AO44" s="681">
        <v>6</v>
      </c>
      <c r="AP44" s="452" t="s">
        <v>771</v>
      </c>
      <c r="AQ44" s="297"/>
      <c r="AR44" s="297"/>
      <c r="AS44" s="297"/>
      <c r="AT44" s="297"/>
      <c r="AU44" s="297"/>
      <c r="AV44" s="298">
        <f t="shared" si="29"/>
        <v>0</v>
      </c>
    </row>
    <row r="45" spans="1:48" ht="26.25" customHeight="1" x14ac:dyDescent="0.25">
      <c r="A45" s="296"/>
      <c r="B45" s="299" t="s">
        <v>366</v>
      </c>
      <c r="C45" s="300">
        <f>SUM(C39:C44)</f>
        <v>0</v>
      </c>
      <c r="D45" s="300">
        <f t="shared" ref="D45:G45" si="30">SUM(D39:D44)</f>
        <v>0</v>
      </c>
      <c r="E45" s="300">
        <f t="shared" si="30"/>
        <v>0</v>
      </c>
      <c r="F45" s="300">
        <f t="shared" si="30"/>
        <v>0</v>
      </c>
      <c r="G45" s="300">
        <f t="shared" si="30"/>
        <v>0</v>
      </c>
      <c r="H45" s="300">
        <f>SUM(H39:H44)</f>
        <v>0</v>
      </c>
      <c r="I45" s="1085"/>
      <c r="J45" s="1085"/>
      <c r="N45" s="296"/>
      <c r="O45" s="299" t="s">
        <v>366</v>
      </c>
      <c r="P45" s="300">
        <f>SUM(P39:P44)</f>
        <v>0</v>
      </c>
      <c r="Q45" s="300">
        <f t="shared" ref="Q45:U45" si="31">SUM(Q39:Q44)</f>
        <v>0</v>
      </c>
      <c r="R45" s="300">
        <f t="shared" si="31"/>
        <v>0</v>
      </c>
      <c r="S45" s="300">
        <f t="shared" si="31"/>
        <v>0</v>
      </c>
      <c r="T45" s="300">
        <f t="shared" si="31"/>
        <v>0</v>
      </c>
      <c r="U45" s="300">
        <f t="shared" si="31"/>
        <v>0</v>
      </c>
      <c r="W45" s="296"/>
      <c r="X45" s="299" t="s">
        <v>366</v>
      </c>
      <c r="Y45" s="300">
        <f>SUM(Y39:Y44)</f>
        <v>0</v>
      </c>
      <c r="Z45" s="300">
        <f t="shared" ref="Z45:AD45" si="32">SUM(Z39:Z44)</f>
        <v>0</v>
      </c>
      <c r="AA45" s="300">
        <f t="shared" si="32"/>
        <v>0</v>
      </c>
      <c r="AB45" s="300">
        <f t="shared" si="32"/>
        <v>0</v>
      </c>
      <c r="AC45" s="300">
        <f t="shared" si="32"/>
        <v>0</v>
      </c>
      <c r="AD45" s="300">
        <f t="shared" si="32"/>
        <v>0</v>
      </c>
      <c r="AF45" s="296"/>
      <c r="AG45" s="299" t="s">
        <v>366</v>
      </c>
      <c r="AH45" s="300">
        <f>SUM(AH39:AH44)</f>
        <v>0</v>
      </c>
      <c r="AI45" s="300">
        <f t="shared" ref="AI45:AM45" si="33">SUM(AI39:AI44)</f>
        <v>0</v>
      </c>
      <c r="AJ45" s="300">
        <f t="shared" si="33"/>
        <v>0</v>
      </c>
      <c r="AK45" s="300">
        <f t="shared" si="33"/>
        <v>0</v>
      </c>
      <c r="AL45" s="300">
        <f t="shared" si="33"/>
        <v>0</v>
      </c>
      <c r="AM45" s="300">
        <f t="shared" si="33"/>
        <v>0</v>
      </c>
      <c r="AO45" s="296"/>
      <c r="AP45" s="299" t="s">
        <v>366</v>
      </c>
      <c r="AQ45" s="300">
        <f>SUM(AQ39:AQ44)</f>
        <v>0</v>
      </c>
      <c r="AR45" s="300">
        <f t="shared" ref="AR45:AV45" si="34">SUM(AR39:AR44)</f>
        <v>0</v>
      </c>
      <c r="AS45" s="300">
        <f t="shared" si="34"/>
        <v>0</v>
      </c>
      <c r="AT45" s="300">
        <f t="shared" si="34"/>
        <v>0</v>
      </c>
      <c r="AU45" s="300">
        <f t="shared" si="34"/>
        <v>0</v>
      </c>
      <c r="AV45" s="300">
        <f t="shared" si="34"/>
        <v>0</v>
      </c>
    </row>
    <row r="46" spans="1:48" x14ac:dyDescent="0.25">
      <c r="A46" s="248"/>
      <c r="B46" s="254"/>
      <c r="C46" s="255"/>
      <c r="D46" s="255"/>
      <c r="E46" s="255"/>
      <c r="F46" s="255"/>
      <c r="G46" s="255"/>
      <c r="H46" s="255"/>
      <c r="I46" s="1085"/>
      <c r="J46" s="1085"/>
      <c r="N46" s="841"/>
      <c r="O46" s="841"/>
      <c r="P46" s="856"/>
      <c r="Q46" s="856"/>
      <c r="R46" s="856"/>
      <c r="S46" s="856"/>
      <c r="T46" s="856"/>
      <c r="U46" s="856"/>
      <c r="W46" s="841"/>
      <c r="X46" s="841"/>
      <c r="Y46" s="856"/>
      <c r="Z46" s="856"/>
      <c r="AA46" s="856"/>
      <c r="AB46" s="856"/>
      <c r="AC46" s="856"/>
      <c r="AD46" s="856"/>
      <c r="AF46" s="841"/>
      <c r="AG46" s="841"/>
      <c r="AH46" s="856"/>
      <c r="AI46" s="856"/>
      <c r="AJ46" s="856"/>
      <c r="AK46" s="856"/>
      <c r="AL46" s="856"/>
      <c r="AM46" s="856"/>
      <c r="AO46" s="841"/>
      <c r="AP46" s="841"/>
      <c r="AQ46" s="856"/>
      <c r="AR46" s="856"/>
      <c r="AS46" s="856"/>
      <c r="AT46" s="856"/>
      <c r="AU46" s="856"/>
      <c r="AV46" s="856"/>
    </row>
    <row r="47" spans="1:48" x14ac:dyDescent="0.25">
      <c r="B47" s="1077" t="s">
        <v>345</v>
      </c>
      <c r="C47" s="1053"/>
      <c r="D47" s="1053"/>
      <c r="E47" s="1053"/>
      <c r="F47" s="1053"/>
      <c r="G47" s="1053"/>
      <c r="H47" s="1053"/>
      <c r="O47" s="859" t="s">
        <v>345</v>
      </c>
      <c r="P47" s="859"/>
      <c r="Q47" s="859"/>
      <c r="R47" s="859"/>
      <c r="S47" s="859"/>
      <c r="T47" s="859"/>
      <c r="U47" s="859"/>
      <c r="X47" s="859" t="s">
        <v>345</v>
      </c>
      <c r="Y47" s="859"/>
      <c r="Z47" s="859"/>
      <c r="AA47" s="859"/>
      <c r="AB47" s="859"/>
      <c r="AC47" s="859"/>
      <c r="AD47" s="859"/>
      <c r="AG47" s="859" t="s">
        <v>345</v>
      </c>
      <c r="AH47" s="859"/>
      <c r="AI47" s="859"/>
      <c r="AJ47" s="859"/>
      <c r="AK47" s="859"/>
      <c r="AL47" s="859"/>
      <c r="AM47" s="859"/>
      <c r="AP47" s="859" t="s">
        <v>345</v>
      </c>
      <c r="AQ47" s="859"/>
      <c r="AR47" s="859"/>
      <c r="AS47" s="859"/>
      <c r="AT47" s="859"/>
      <c r="AU47" s="859"/>
      <c r="AV47" s="859"/>
    </row>
    <row r="48" spans="1:48" x14ac:dyDescent="0.25">
      <c r="B48" s="1072"/>
      <c r="C48" s="1072"/>
      <c r="D48" s="1072"/>
      <c r="E48" s="1072"/>
      <c r="F48" s="1072"/>
      <c r="G48" s="1072"/>
      <c r="H48" s="1072"/>
      <c r="O48" s="860"/>
      <c r="P48" s="860"/>
      <c r="Q48" s="860"/>
      <c r="R48" s="860"/>
      <c r="S48" s="860"/>
      <c r="T48" s="860"/>
      <c r="U48" s="860"/>
      <c r="X48" s="860"/>
      <c r="Y48" s="860"/>
      <c r="Z48" s="860"/>
      <c r="AA48" s="860"/>
      <c r="AB48" s="860"/>
      <c r="AC48" s="860"/>
      <c r="AD48" s="860"/>
      <c r="AG48" s="860"/>
      <c r="AH48" s="860"/>
      <c r="AI48" s="860"/>
      <c r="AJ48" s="860"/>
      <c r="AK48" s="860"/>
      <c r="AL48" s="860"/>
      <c r="AM48" s="860"/>
      <c r="AP48" s="860"/>
      <c r="AQ48" s="860"/>
      <c r="AR48" s="860"/>
      <c r="AS48" s="860"/>
      <c r="AT48" s="860"/>
      <c r="AU48" s="860"/>
      <c r="AV48" s="860"/>
    </row>
    <row r="49" spans="1:48" x14ac:dyDescent="0.25">
      <c r="B49" s="1073"/>
      <c r="C49" s="1073"/>
      <c r="D49" s="1073"/>
      <c r="E49" s="1073"/>
      <c r="F49" s="1073"/>
      <c r="G49" s="1073"/>
      <c r="H49" s="1073"/>
      <c r="O49" s="861"/>
      <c r="P49" s="861"/>
      <c r="Q49" s="861"/>
      <c r="R49" s="861"/>
      <c r="S49" s="861"/>
      <c r="T49" s="861"/>
      <c r="U49" s="861"/>
      <c r="X49" s="861"/>
      <c r="Y49" s="861"/>
      <c r="Z49" s="861"/>
      <c r="AA49" s="861"/>
      <c r="AB49" s="861"/>
      <c r="AC49" s="861"/>
      <c r="AD49" s="861"/>
      <c r="AG49" s="861"/>
      <c r="AH49" s="861"/>
      <c r="AI49" s="861"/>
      <c r="AJ49" s="861"/>
      <c r="AK49" s="861"/>
      <c r="AL49" s="861"/>
      <c r="AM49" s="861"/>
      <c r="AP49" s="861"/>
      <c r="AQ49" s="861"/>
      <c r="AR49" s="861"/>
      <c r="AS49" s="861"/>
      <c r="AT49" s="861"/>
      <c r="AU49" s="861"/>
      <c r="AV49" s="861"/>
    </row>
    <row r="50" spans="1:48" x14ac:dyDescent="0.25">
      <c r="B50" s="1073"/>
      <c r="C50" s="1073"/>
      <c r="D50" s="1073"/>
      <c r="E50" s="1073"/>
      <c r="F50" s="1073"/>
      <c r="G50" s="1073"/>
      <c r="H50" s="1073"/>
      <c r="O50" s="861"/>
      <c r="P50" s="861"/>
      <c r="Q50" s="861"/>
      <c r="R50" s="861"/>
      <c r="S50" s="861"/>
      <c r="T50" s="861"/>
      <c r="U50" s="861"/>
      <c r="X50" s="861"/>
      <c r="Y50" s="861"/>
      <c r="Z50" s="861"/>
      <c r="AA50" s="861"/>
      <c r="AB50" s="861"/>
      <c r="AC50" s="861"/>
      <c r="AD50" s="861"/>
      <c r="AG50" s="861"/>
      <c r="AH50" s="861"/>
      <c r="AI50" s="861"/>
      <c r="AJ50" s="861"/>
      <c r="AK50" s="861"/>
      <c r="AL50" s="861"/>
      <c r="AM50" s="861"/>
      <c r="AP50" s="861"/>
      <c r="AQ50" s="861"/>
      <c r="AR50" s="861"/>
      <c r="AS50" s="861"/>
      <c r="AT50" s="861"/>
      <c r="AU50" s="861"/>
      <c r="AV50" s="861"/>
    </row>
    <row r="51" spans="1:48" x14ac:dyDescent="0.25">
      <c r="B51" s="1052"/>
      <c r="C51" s="1052"/>
      <c r="D51" s="1052"/>
      <c r="E51" s="1052"/>
      <c r="F51" s="1052"/>
      <c r="G51" s="1052"/>
      <c r="H51" s="1052"/>
      <c r="O51" s="862"/>
      <c r="P51" s="862"/>
      <c r="Q51" s="862"/>
      <c r="R51" s="862"/>
      <c r="S51" s="862"/>
      <c r="T51" s="862"/>
      <c r="U51" s="862"/>
      <c r="X51" s="862"/>
      <c r="Y51" s="862"/>
      <c r="Z51" s="862"/>
      <c r="AA51" s="862"/>
      <c r="AB51" s="862"/>
      <c r="AC51" s="862"/>
      <c r="AD51" s="862"/>
      <c r="AG51" s="862"/>
      <c r="AH51" s="862"/>
      <c r="AI51" s="862"/>
      <c r="AJ51" s="862"/>
      <c r="AK51" s="862"/>
      <c r="AL51" s="862"/>
      <c r="AM51" s="862"/>
      <c r="AP51" s="862"/>
      <c r="AQ51" s="862"/>
      <c r="AR51" s="862"/>
      <c r="AS51" s="862"/>
      <c r="AT51" s="862"/>
      <c r="AU51" s="862"/>
      <c r="AV51" s="862"/>
    </row>
    <row r="52" spans="1:48" x14ac:dyDescent="0.25">
      <c r="B52" s="55"/>
      <c r="C52" s="55"/>
      <c r="D52" s="55"/>
      <c r="E52" s="55"/>
      <c r="F52" s="55"/>
      <c r="G52" s="55"/>
      <c r="H52" s="55"/>
      <c r="O52" s="838"/>
      <c r="P52" s="838"/>
      <c r="Q52" s="838"/>
      <c r="R52" s="838"/>
      <c r="S52" s="838"/>
      <c r="T52" s="838"/>
      <c r="U52" s="838"/>
      <c r="Y52" s="838"/>
      <c r="Z52" s="838"/>
      <c r="AA52" s="838"/>
      <c r="AB52" s="838"/>
      <c r="AC52" s="838"/>
      <c r="AD52" s="838"/>
      <c r="AE52" s="838"/>
      <c r="AH52" s="935"/>
      <c r="AI52" s="935"/>
      <c r="AJ52" s="935"/>
      <c r="AK52" s="935"/>
      <c r="AL52" s="935"/>
      <c r="AM52" s="935"/>
      <c r="AN52" s="935"/>
    </row>
    <row r="53" spans="1:48" x14ac:dyDescent="0.25">
      <c r="A53" s="49"/>
      <c r="B53" s="146" t="s">
        <v>183</v>
      </c>
      <c r="C53" s="147"/>
      <c r="D53" s="147"/>
      <c r="E53" s="147"/>
      <c r="F53" s="147"/>
      <c r="G53" s="147"/>
      <c r="H53" s="147"/>
      <c r="N53" s="30"/>
      <c r="O53" s="31"/>
      <c r="P53" s="30"/>
      <c r="Q53" s="30"/>
      <c r="R53" s="30"/>
      <c r="S53" s="30"/>
      <c r="T53" s="30"/>
      <c r="U53" s="30"/>
      <c r="X53" s="30"/>
      <c r="Y53" s="31"/>
      <c r="Z53" s="30"/>
      <c r="AA53" s="30"/>
      <c r="AB53" s="30"/>
      <c r="AC53" s="30"/>
      <c r="AD53" s="30"/>
      <c r="AE53" s="30"/>
      <c r="AG53" s="30"/>
      <c r="AH53" s="31"/>
      <c r="AI53" s="30"/>
      <c r="AJ53" s="30"/>
      <c r="AK53" s="30"/>
      <c r="AL53" s="30"/>
      <c r="AM53" s="30"/>
      <c r="AN53" s="30"/>
    </row>
    <row r="54" spans="1:48" x14ac:dyDescent="0.25">
      <c r="A54" s="273" t="s">
        <v>185</v>
      </c>
      <c r="B54" s="4" t="s">
        <v>344</v>
      </c>
      <c r="C54" s="147"/>
      <c r="D54" s="147"/>
      <c r="E54" s="147"/>
      <c r="F54" s="147"/>
      <c r="G54" s="147"/>
      <c r="H54" s="147"/>
      <c r="N54" s="863"/>
      <c r="P54" s="30"/>
      <c r="Q54" s="30"/>
      <c r="R54" s="30"/>
      <c r="S54" s="30"/>
      <c r="T54" s="30"/>
      <c r="U54" s="30"/>
      <c r="X54" s="863"/>
      <c r="Z54" s="30"/>
      <c r="AA54" s="30"/>
      <c r="AB54" s="30"/>
      <c r="AC54" s="30"/>
      <c r="AD54" s="30"/>
      <c r="AE54" s="30"/>
      <c r="AG54" s="863"/>
      <c r="AI54" s="30"/>
      <c r="AJ54" s="30"/>
      <c r="AK54" s="30"/>
      <c r="AL54" s="30"/>
      <c r="AM54" s="30"/>
      <c r="AN54" s="30"/>
    </row>
    <row r="55" spans="1:48" x14ac:dyDescent="0.25">
      <c r="A55" s="273"/>
      <c r="B55" s="4"/>
      <c r="C55" s="147"/>
      <c r="D55" s="147"/>
      <c r="E55" s="147"/>
      <c r="F55" s="147"/>
      <c r="G55" s="147"/>
      <c r="H55" s="147"/>
      <c r="N55" s="863"/>
      <c r="P55" s="30"/>
      <c r="Q55" s="30"/>
      <c r="R55" s="30"/>
      <c r="S55" s="30"/>
      <c r="T55" s="30"/>
      <c r="U55" s="30"/>
      <c r="X55" s="863"/>
      <c r="Z55" s="30"/>
      <c r="AA55" s="30"/>
      <c r="AB55" s="30"/>
      <c r="AC55" s="30"/>
      <c r="AD55" s="30"/>
      <c r="AE55" s="30"/>
      <c r="AG55" s="863"/>
      <c r="AI55" s="30"/>
      <c r="AJ55" s="30"/>
      <c r="AK55" s="30"/>
      <c r="AL55" s="30"/>
      <c r="AM55" s="30"/>
      <c r="AN55" s="30"/>
    </row>
    <row r="56" spans="1:48" x14ac:dyDescent="0.25">
      <c r="A56" s="273" t="s">
        <v>186</v>
      </c>
      <c r="B56" s="4" t="s">
        <v>368</v>
      </c>
      <c r="C56" s="147"/>
      <c r="D56" s="147"/>
      <c r="E56" s="147"/>
      <c r="F56" s="147"/>
      <c r="G56" s="147"/>
      <c r="H56" s="147"/>
      <c r="N56" s="863"/>
      <c r="P56" s="30"/>
      <c r="Q56" s="30"/>
      <c r="R56" s="30"/>
      <c r="S56" s="30"/>
      <c r="T56" s="30"/>
      <c r="U56" s="30"/>
      <c r="X56" s="863"/>
      <c r="Z56" s="30"/>
      <c r="AA56" s="30"/>
      <c r="AB56" s="30"/>
      <c r="AC56" s="30"/>
      <c r="AD56" s="30"/>
      <c r="AE56" s="30"/>
      <c r="AG56" s="863"/>
      <c r="AI56" s="30"/>
      <c r="AJ56" s="30"/>
      <c r="AK56" s="30"/>
      <c r="AL56" s="30"/>
      <c r="AM56" s="30"/>
      <c r="AN56" s="30"/>
    </row>
    <row r="57" spans="1:48" x14ac:dyDescent="0.25">
      <c r="A57" s="273"/>
      <c r="B57" s="147"/>
      <c r="C57" s="147"/>
      <c r="D57" s="147"/>
      <c r="E57" s="147"/>
      <c r="F57" s="147"/>
      <c r="G57" s="147"/>
      <c r="H57" s="147"/>
      <c r="N57" s="863"/>
      <c r="O57" s="30"/>
      <c r="P57" s="30"/>
      <c r="Q57" s="30"/>
      <c r="R57" s="30"/>
      <c r="S57" s="30"/>
      <c r="T57" s="30"/>
      <c r="U57" s="30"/>
      <c r="X57" s="863"/>
      <c r="Y57" s="30"/>
      <c r="Z57" s="30"/>
      <c r="AA57" s="30"/>
      <c r="AB57" s="30"/>
      <c r="AC57" s="30"/>
      <c r="AD57" s="30"/>
      <c r="AE57" s="30"/>
      <c r="AG57" s="863"/>
      <c r="AH57" s="30"/>
      <c r="AI57" s="30"/>
      <c r="AJ57" s="30"/>
      <c r="AK57" s="30"/>
      <c r="AL57" s="30"/>
      <c r="AM57" s="30"/>
      <c r="AN57" s="30"/>
    </row>
    <row r="58" spans="1:48" ht="12.75" customHeight="1" x14ac:dyDescent="0.25">
      <c r="A58" s="303" t="s">
        <v>187</v>
      </c>
      <c r="B58" s="1075" t="s">
        <v>367</v>
      </c>
      <c r="C58" s="1076"/>
      <c r="D58" s="1076"/>
      <c r="E58" s="1076"/>
      <c r="F58" s="1076"/>
      <c r="G58" s="1076"/>
      <c r="H58" s="1076"/>
    </row>
    <row r="59" spans="1:48" x14ac:dyDescent="0.25">
      <c r="A59" s="273"/>
      <c r="B59" s="147"/>
      <c r="C59" s="147"/>
      <c r="D59" s="147"/>
      <c r="E59" s="147"/>
      <c r="F59" s="147"/>
      <c r="G59" s="147"/>
      <c r="H59" s="147"/>
    </row>
    <row r="60" spans="1:48" ht="39.75" customHeight="1" x14ac:dyDescent="0.25">
      <c r="A60" s="304" t="s">
        <v>191</v>
      </c>
      <c r="B60" s="1032" t="s">
        <v>339</v>
      </c>
      <c r="C60" s="1071"/>
      <c r="D60" s="1071"/>
      <c r="E60" s="1071"/>
      <c r="F60" s="1071"/>
      <c r="G60" s="1071"/>
      <c r="H60" s="1071"/>
    </row>
    <row r="61" spans="1:48" x14ac:dyDescent="0.25">
      <c r="A61" s="273"/>
      <c r="B61" s="147"/>
      <c r="C61" s="147"/>
      <c r="D61" s="147"/>
      <c r="E61" s="147"/>
      <c r="F61" s="147"/>
      <c r="G61" s="147"/>
      <c r="H61" s="147"/>
    </row>
    <row r="62" spans="1:48" ht="25.5" customHeight="1" x14ac:dyDescent="0.25">
      <c r="A62" s="305" t="s">
        <v>369</v>
      </c>
      <c r="B62" s="1071" t="s">
        <v>198</v>
      </c>
      <c r="C62" s="1071"/>
      <c r="D62" s="1071"/>
      <c r="E62" s="1071"/>
      <c r="F62" s="1071"/>
      <c r="G62" s="1071"/>
      <c r="H62" s="1071"/>
    </row>
  </sheetData>
  <sheetProtection algorithmName="SHA-512" hashValue="o2isDGaUE/RGr5uE7RofLrTedEZqpe7Ir2t4Nwsi5Irs/5Y67RfN6/meaGqrO9I/0vMZyasY24Gq+3DBD7dbyQ==" saltValue="SX6hMCQ/M+njii0VaFHwpw==" spinCount="100000" sheet="1" formatCells="0" formatColumns="0" formatRows="0"/>
  <mergeCells count="43">
    <mergeCell ref="X4:AB4"/>
    <mergeCell ref="O4:S4"/>
    <mergeCell ref="AP3:AT3"/>
    <mergeCell ref="AP4:AT4"/>
    <mergeCell ref="P2:S2"/>
    <mergeCell ref="Y2:AB2"/>
    <mergeCell ref="AQ2:AT2"/>
    <mergeCell ref="O3:S3"/>
    <mergeCell ref="X3:AB3"/>
    <mergeCell ref="AH2:AK2"/>
    <mergeCell ref="AG3:AK3"/>
    <mergeCell ref="AG4:AK4"/>
    <mergeCell ref="I24:K24"/>
    <mergeCell ref="B31:H31"/>
    <mergeCell ref="B48:H48"/>
    <mergeCell ref="B49:H49"/>
    <mergeCell ref="B28:H28"/>
    <mergeCell ref="I25:K26"/>
    <mergeCell ref="I42:J46"/>
    <mergeCell ref="A34:H34"/>
    <mergeCell ref="A35:H35"/>
    <mergeCell ref="J27:L28"/>
    <mergeCell ref="A1:H1"/>
    <mergeCell ref="I14:K15"/>
    <mergeCell ref="I13:K13"/>
    <mergeCell ref="I19:K19"/>
    <mergeCell ref="I20:K21"/>
    <mergeCell ref="A21:B21"/>
    <mergeCell ref="A15:B15"/>
    <mergeCell ref="A8:B8"/>
    <mergeCell ref="I17:K17"/>
    <mergeCell ref="B62:H62"/>
    <mergeCell ref="A2:H2"/>
    <mergeCell ref="A3:H3"/>
    <mergeCell ref="B60:H60"/>
    <mergeCell ref="B29:H29"/>
    <mergeCell ref="B30:H30"/>
    <mergeCell ref="A4:H4"/>
    <mergeCell ref="B50:H50"/>
    <mergeCell ref="B32:H32"/>
    <mergeCell ref="B58:H58"/>
    <mergeCell ref="B47:H47"/>
    <mergeCell ref="B51:H51"/>
  </mergeCells>
  <phoneticPr fontId="6" type="noConversion"/>
  <printOptions horizontalCentered="1"/>
  <pageMargins left="0" right="0" top="0.33" bottom="0.25" header="0.5" footer="0.5"/>
  <pageSetup scale="75" orientation="portrait" r:id="rId1"/>
  <headerFooter alignWithMargins="0"/>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05F66-C95F-4402-A57C-0D866597C7AC}">
  <sheetPr>
    <tabColor theme="9" tint="0.39997558519241921"/>
  </sheetPr>
  <dimension ref="A1:AZ106"/>
  <sheetViews>
    <sheetView workbookViewId="0">
      <selection activeCell="F62" sqref="F62"/>
    </sheetView>
  </sheetViews>
  <sheetFormatPr defaultColWidth="8.88671875" defaultRowHeight="13.2" x14ac:dyDescent="0.25"/>
  <cols>
    <col min="1" max="1" width="40.5546875" customWidth="1"/>
    <col min="2" max="2" width="11.33203125" customWidth="1"/>
    <col min="3" max="3" width="11.6640625" customWidth="1"/>
    <col min="4" max="4" width="10.6640625" customWidth="1"/>
    <col min="5" max="5" width="10.44140625" bestFit="1" customWidth="1"/>
    <col min="6" max="6" width="10.6640625" customWidth="1"/>
    <col min="7" max="7" width="11.6640625" customWidth="1"/>
    <col min="8" max="8" width="10.6640625" customWidth="1"/>
    <col min="9" max="9" width="56.109375" customWidth="1"/>
    <col min="14" max="52" width="8.88671875" style="16"/>
  </cols>
  <sheetData>
    <row r="1" spans="1:52" x14ac:dyDescent="0.25">
      <c r="A1" s="1095" t="s">
        <v>809</v>
      </c>
      <c r="B1" s="1096"/>
      <c r="C1" s="1096"/>
      <c r="D1" s="1096"/>
      <c r="E1" s="1096"/>
      <c r="F1" s="1096"/>
      <c r="G1" s="1096"/>
      <c r="H1" s="1096"/>
      <c r="I1" s="1096"/>
      <c r="J1" s="1096"/>
    </row>
    <row r="2" spans="1:52" ht="57.6" customHeight="1" x14ac:dyDescent="0.25">
      <c r="A2" s="1096"/>
      <c r="B2" s="1096"/>
      <c r="C2" s="1096"/>
      <c r="D2" s="1096"/>
      <c r="E2" s="1096"/>
      <c r="F2" s="1096"/>
      <c r="G2" s="1096"/>
      <c r="H2" s="1096"/>
      <c r="I2" s="1096"/>
      <c r="J2" s="1096"/>
      <c r="K2" s="16"/>
      <c r="L2" s="16"/>
      <c r="M2" s="16"/>
    </row>
    <row r="3" spans="1:52" s="278" customFormat="1" ht="12.75" customHeight="1" x14ac:dyDescent="0.25">
      <c r="A3" s="799"/>
      <c r="B3" s="329"/>
      <c r="C3" s="329"/>
      <c r="D3" s="329"/>
      <c r="E3" s="329"/>
      <c r="F3" s="329"/>
      <c r="G3" s="329"/>
      <c r="H3" s="329"/>
      <c r="I3" s="329"/>
      <c r="J3" s="329"/>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row>
    <row r="4" spans="1:52" x14ac:dyDescent="0.25">
      <c r="A4" s="1097">
        <f>+'Balance Sheet'!A1:E1</f>
        <v>0</v>
      </c>
      <c r="B4" s="1097"/>
      <c r="C4" s="1097"/>
      <c r="D4" s="1097"/>
      <c r="E4" s="1097"/>
      <c r="F4" s="1097"/>
      <c r="G4" s="1097"/>
      <c r="H4" s="1097"/>
      <c r="I4" s="1097"/>
      <c r="J4" s="328"/>
      <c r="K4" s="476"/>
      <c r="L4" s="16"/>
      <c r="M4" s="16"/>
    </row>
    <row r="5" spans="1:52" x14ac:dyDescent="0.25">
      <c r="A5" s="1098" t="s">
        <v>403</v>
      </c>
      <c r="B5" s="1098"/>
      <c r="C5" s="1098"/>
      <c r="D5" s="1098"/>
      <c r="E5" s="1098"/>
      <c r="F5" s="1098"/>
      <c r="G5" s="1098"/>
      <c r="H5" s="1098"/>
      <c r="I5" s="1098"/>
      <c r="K5" s="16"/>
      <c r="L5" s="16"/>
      <c r="M5" s="16"/>
    </row>
    <row r="6" spans="1:52" x14ac:dyDescent="0.25">
      <c r="A6" s="798"/>
      <c r="B6" s="798"/>
      <c r="C6" s="798"/>
      <c r="D6" s="798" t="s">
        <v>807</v>
      </c>
      <c r="E6" s="1099" t="str">
        <f>+'MCO ID &amp; Cross Checks'!D5</f>
        <v>Select Prog</v>
      </c>
      <c r="F6" s="1099"/>
      <c r="G6" s="1099"/>
      <c r="H6" s="798"/>
      <c r="I6" s="798"/>
      <c r="K6" s="16"/>
      <c r="L6" s="16"/>
      <c r="M6" s="16"/>
    </row>
    <row r="7" spans="1:52" x14ac:dyDescent="0.25">
      <c r="A7" s="1097" t="str">
        <f>+'Rev &amp; Exp All'!E4</f>
        <v xml:space="preserve">Year To Date Through    </v>
      </c>
      <c r="B7" s="1098"/>
      <c r="C7" s="1098"/>
      <c r="D7" s="1098"/>
      <c r="E7" s="1098"/>
      <c r="F7" s="1098"/>
      <c r="G7" s="1098"/>
      <c r="H7" s="1098"/>
      <c r="I7" s="1098"/>
      <c r="K7" s="16"/>
      <c r="L7" s="16"/>
      <c r="M7" s="16"/>
    </row>
    <row r="8" spans="1:52" x14ac:dyDescent="0.25">
      <c r="K8" s="16"/>
      <c r="L8" s="16"/>
      <c r="M8" s="16"/>
    </row>
    <row r="9" spans="1:52" ht="26.4" x14ac:dyDescent="0.25">
      <c r="A9" s="458" t="s">
        <v>612</v>
      </c>
      <c r="B9" s="459" t="s">
        <v>480</v>
      </c>
      <c r="C9" s="459" t="s">
        <v>611</v>
      </c>
      <c r="D9" s="459" t="s">
        <v>481</v>
      </c>
      <c r="E9" s="459" t="s">
        <v>482</v>
      </c>
      <c r="F9" s="460" t="s">
        <v>484</v>
      </c>
      <c r="G9" s="459" t="s">
        <v>481</v>
      </c>
      <c r="H9" s="459" t="s">
        <v>482</v>
      </c>
      <c r="I9" s="459" t="s">
        <v>618</v>
      </c>
      <c r="K9" s="16"/>
      <c r="L9" s="16"/>
      <c r="M9" s="16"/>
    </row>
    <row r="10" spans="1:52" x14ac:dyDescent="0.25">
      <c r="A10" s="331"/>
      <c r="J10" s="400"/>
      <c r="K10" s="16"/>
      <c r="L10" s="16"/>
      <c r="M10" s="16"/>
    </row>
    <row r="11" spans="1:52" ht="20.399999999999999" customHeight="1" x14ac:dyDescent="0.25">
      <c r="A11" s="1" t="s">
        <v>806</v>
      </c>
      <c r="B11" s="801"/>
      <c r="C11" s="786"/>
      <c r="D11" s="374">
        <f>+B11-C11</f>
        <v>0</v>
      </c>
      <c r="E11" s="373" t="e">
        <f>+D11/C11</f>
        <v>#DIV/0!</v>
      </c>
      <c r="F11" s="971"/>
      <c r="G11" s="972"/>
      <c r="H11" s="467"/>
      <c r="I11" s="480"/>
      <c r="J11" s="1094" t="str">
        <f t="shared" ref="J11:J31" si="0">IF(AND(I11=(""),ABS(H11)&gt;0.005),"Expl of Variance is Required","")</f>
        <v/>
      </c>
      <c r="K11" s="1094"/>
      <c r="L11" s="1094"/>
      <c r="M11" s="1094"/>
    </row>
    <row r="12" spans="1:52" x14ac:dyDescent="0.25">
      <c r="A12" s="1" t="s">
        <v>805</v>
      </c>
      <c r="B12" s="801"/>
      <c r="C12" s="806"/>
      <c r="D12" s="374">
        <f t="shared" ref="D12:D31" si="1">+B12-C12</f>
        <v>0</v>
      </c>
      <c r="E12" s="373" t="e">
        <f t="shared" ref="E12:E31" si="2">+D12/C12</f>
        <v>#DIV/0!</v>
      </c>
      <c r="F12" s="971"/>
      <c r="G12" s="972"/>
      <c r="H12" s="373"/>
      <c r="I12" s="469"/>
      <c r="J12" s="1094" t="str">
        <f t="shared" si="0"/>
        <v/>
      </c>
      <c r="K12" s="1094"/>
      <c r="L12" s="1094"/>
      <c r="M12" s="1094"/>
    </row>
    <row r="13" spans="1:52" x14ac:dyDescent="0.25">
      <c r="A13" s="1"/>
      <c r="B13" s="372"/>
      <c r="C13" s="468"/>
      <c r="D13" s="374"/>
      <c r="E13" s="373"/>
      <c r="F13" s="16"/>
      <c r="G13" s="374"/>
      <c r="H13" s="373"/>
      <c r="I13" s="469"/>
      <c r="J13" s="1094" t="str">
        <f t="shared" si="0"/>
        <v/>
      </c>
      <c r="K13" s="1094"/>
      <c r="L13" s="1094"/>
      <c r="M13" s="1094"/>
    </row>
    <row r="14" spans="1:52" x14ac:dyDescent="0.25">
      <c r="A14" s="1" t="s">
        <v>483</v>
      </c>
      <c r="B14" s="801"/>
      <c r="C14" s="806"/>
      <c r="D14" s="374">
        <f t="shared" si="1"/>
        <v>0</v>
      </c>
      <c r="E14" s="373" t="e">
        <f>+D14/C14</f>
        <v>#DIV/0!</v>
      </c>
      <c r="F14" s="971"/>
      <c r="G14" s="972"/>
      <c r="H14" s="373" t="e">
        <f>+E14</f>
        <v>#DIV/0!</v>
      </c>
      <c r="I14" s="469"/>
      <c r="J14" s="1094" t="e">
        <f t="shared" si="0"/>
        <v>#DIV/0!</v>
      </c>
      <c r="K14" s="1094"/>
      <c r="L14" s="1094"/>
      <c r="M14" s="1094"/>
    </row>
    <row r="15" spans="1:52" x14ac:dyDescent="0.25">
      <c r="A15" s="331"/>
      <c r="B15" s="372"/>
      <c r="C15" s="468"/>
      <c r="D15" s="374"/>
      <c r="E15" s="373"/>
      <c r="G15" s="374"/>
      <c r="H15" s="373"/>
      <c r="I15" s="469"/>
      <c r="J15" s="1094" t="str">
        <f t="shared" si="0"/>
        <v/>
      </c>
      <c r="K15" s="1094"/>
      <c r="L15" s="1094"/>
      <c r="M15" s="1094"/>
    </row>
    <row r="16" spans="1:52" x14ac:dyDescent="0.25">
      <c r="A16" s="496" t="s">
        <v>613</v>
      </c>
      <c r="B16" s="372"/>
      <c r="C16" s="468"/>
      <c r="D16" s="374"/>
      <c r="E16" s="373"/>
      <c r="G16" s="374"/>
      <c r="H16" s="373"/>
      <c r="I16" s="469"/>
      <c r="J16" s="1094" t="str">
        <f t="shared" si="0"/>
        <v/>
      </c>
      <c r="K16" s="1094"/>
      <c r="L16" s="1094"/>
      <c r="M16" s="1094"/>
    </row>
    <row r="17" spans="1:13" x14ac:dyDescent="0.25">
      <c r="A17" s="573"/>
      <c r="B17" s="801"/>
      <c r="C17" s="806"/>
      <c r="D17" s="374">
        <f t="shared" si="1"/>
        <v>0</v>
      </c>
      <c r="E17" s="373" t="e">
        <f t="shared" si="2"/>
        <v>#DIV/0!</v>
      </c>
      <c r="F17" s="802"/>
      <c r="G17" s="374">
        <f t="shared" ref="G17:G31" si="3">+D17-F17</f>
        <v>0</v>
      </c>
      <c r="H17" s="373" t="e">
        <f t="shared" ref="H17:H31" si="4">+G17/C17</f>
        <v>#DIV/0!</v>
      </c>
      <c r="I17" s="469"/>
      <c r="J17" s="1094" t="e">
        <f t="shared" si="0"/>
        <v>#DIV/0!</v>
      </c>
      <c r="K17" s="1094"/>
      <c r="L17" s="1094"/>
      <c r="M17" s="1094"/>
    </row>
    <row r="18" spans="1:13" s="16" customFormat="1" x14ac:dyDescent="0.25">
      <c r="A18" s="573"/>
      <c r="B18" s="802"/>
      <c r="C18" s="806"/>
      <c r="D18" s="374">
        <f t="shared" si="1"/>
        <v>0</v>
      </c>
      <c r="E18" s="373" t="e">
        <f t="shared" si="2"/>
        <v>#DIV/0!</v>
      </c>
      <c r="F18" s="804"/>
      <c r="G18" s="374">
        <f t="shared" si="3"/>
        <v>0</v>
      </c>
      <c r="H18" s="373" t="e">
        <f t="shared" si="4"/>
        <v>#DIV/0!</v>
      </c>
      <c r="I18" s="469"/>
      <c r="J18" s="1094" t="e">
        <f t="shared" si="0"/>
        <v>#DIV/0!</v>
      </c>
      <c r="K18" s="1094"/>
      <c r="L18" s="1094"/>
      <c r="M18" s="1094"/>
    </row>
    <row r="19" spans="1:13" s="16" customFormat="1" x14ac:dyDescent="0.25">
      <c r="A19" s="573"/>
      <c r="B19" s="802"/>
      <c r="C19" s="806"/>
      <c r="D19" s="374">
        <f t="shared" si="1"/>
        <v>0</v>
      </c>
      <c r="E19" s="373" t="e">
        <f t="shared" si="2"/>
        <v>#DIV/0!</v>
      </c>
      <c r="F19" s="804"/>
      <c r="G19" s="374">
        <f t="shared" si="3"/>
        <v>0</v>
      </c>
      <c r="H19" s="373" t="e">
        <f t="shared" si="4"/>
        <v>#DIV/0!</v>
      </c>
      <c r="I19" s="469"/>
      <c r="J19" s="1094" t="e">
        <f t="shared" si="0"/>
        <v>#DIV/0!</v>
      </c>
      <c r="K19" s="1094"/>
      <c r="L19" s="1094"/>
      <c r="M19" s="1094"/>
    </row>
    <row r="20" spans="1:13" s="16" customFormat="1" x14ac:dyDescent="0.25">
      <c r="A20" s="573"/>
      <c r="B20" s="802"/>
      <c r="C20" s="806"/>
      <c r="D20" s="374">
        <f t="shared" si="1"/>
        <v>0</v>
      </c>
      <c r="E20" s="373" t="e">
        <f t="shared" si="2"/>
        <v>#DIV/0!</v>
      </c>
      <c r="F20" s="804"/>
      <c r="G20" s="374">
        <f t="shared" si="3"/>
        <v>0</v>
      </c>
      <c r="H20" s="373" t="e">
        <f t="shared" si="4"/>
        <v>#DIV/0!</v>
      </c>
      <c r="I20" s="469" t="s">
        <v>126</v>
      </c>
      <c r="J20" s="1094" t="e">
        <f t="shared" si="0"/>
        <v>#DIV/0!</v>
      </c>
      <c r="K20" s="1094"/>
      <c r="L20" s="1094"/>
      <c r="M20" s="1094"/>
    </row>
    <row r="21" spans="1:13" s="16" customFormat="1" ht="13.2" customHeight="1" x14ac:dyDescent="0.25">
      <c r="A21" s="573"/>
      <c r="B21" s="802"/>
      <c r="C21" s="806"/>
      <c r="D21" s="374">
        <f t="shared" si="1"/>
        <v>0</v>
      </c>
      <c r="E21" s="373" t="e">
        <f t="shared" si="2"/>
        <v>#DIV/0!</v>
      </c>
      <c r="F21" s="804"/>
      <c r="G21" s="374">
        <f t="shared" si="3"/>
        <v>0</v>
      </c>
      <c r="H21" s="373" t="e">
        <f t="shared" si="4"/>
        <v>#DIV/0!</v>
      </c>
      <c r="I21" s="469"/>
      <c r="J21" s="1094" t="e">
        <f t="shared" si="0"/>
        <v>#DIV/0!</v>
      </c>
      <c r="K21" s="1094"/>
      <c r="L21" s="1094"/>
      <c r="M21" s="1094"/>
    </row>
    <row r="22" spans="1:13" s="16" customFormat="1" x14ac:dyDescent="0.25">
      <c r="A22" s="573"/>
      <c r="B22" s="802"/>
      <c r="C22" s="806"/>
      <c r="D22" s="374">
        <f t="shared" si="1"/>
        <v>0</v>
      </c>
      <c r="E22" s="373" t="e">
        <f t="shared" si="2"/>
        <v>#DIV/0!</v>
      </c>
      <c r="F22" s="804"/>
      <c r="G22" s="374">
        <f t="shared" si="3"/>
        <v>0</v>
      </c>
      <c r="H22" s="373" t="e">
        <f t="shared" si="4"/>
        <v>#DIV/0!</v>
      </c>
      <c r="I22" s="469"/>
      <c r="J22" s="1094" t="e">
        <f t="shared" si="0"/>
        <v>#DIV/0!</v>
      </c>
      <c r="K22" s="1094"/>
      <c r="L22" s="1094"/>
      <c r="M22" s="1094"/>
    </row>
    <row r="23" spans="1:13" s="16" customFormat="1" x14ac:dyDescent="0.25">
      <c r="A23" s="573"/>
      <c r="B23" s="802"/>
      <c r="C23" s="806"/>
      <c r="D23" s="374">
        <f t="shared" si="1"/>
        <v>0</v>
      </c>
      <c r="E23" s="373" t="e">
        <f t="shared" si="2"/>
        <v>#DIV/0!</v>
      </c>
      <c r="F23" s="804"/>
      <c r="G23" s="374">
        <f t="shared" si="3"/>
        <v>0</v>
      </c>
      <c r="H23" s="373" t="e">
        <f t="shared" si="4"/>
        <v>#DIV/0!</v>
      </c>
      <c r="I23" s="469"/>
      <c r="J23" s="1094" t="e">
        <f t="shared" si="0"/>
        <v>#DIV/0!</v>
      </c>
      <c r="K23" s="1094"/>
      <c r="L23" s="1094"/>
      <c r="M23" s="1094"/>
    </row>
    <row r="24" spans="1:13" s="16" customFormat="1" x14ac:dyDescent="0.25">
      <c r="A24" s="573"/>
      <c r="B24" s="802"/>
      <c r="C24" s="806"/>
      <c r="D24" s="374">
        <f t="shared" si="1"/>
        <v>0</v>
      </c>
      <c r="E24" s="373" t="e">
        <f t="shared" si="2"/>
        <v>#DIV/0!</v>
      </c>
      <c r="F24" s="804"/>
      <c r="G24" s="374">
        <f t="shared" si="3"/>
        <v>0</v>
      </c>
      <c r="H24" s="373" t="e">
        <f t="shared" si="4"/>
        <v>#DIV/0!</v>
      </c>
      <c r="I24" s="469"/>
      <c r="J24" s="1094" t="e">
        <f t="shared" si="0"/>
        <v>#DIV/0!</v>
      </c>
      <c r="K24" s="1094"/>
      <c r="L24" s="1094"/>
      <c r="M24" s="1094"/>
    </row>
    <row r="25" spans="1:13" s="16" customFormat="1" x14ac:dyDescent="0.25">
      <c r="A25" s="573"/>
      <c r="B25" s="802"/>
      <c r="C25" s="806"/>
      <c r="D25" s="374">
        <f t="shared" si="1"/>
        <v>0</v>
      </c>
      <c r="E25" s="373" t="e">
        <f>+D25/C25</f>
        <v>#DIV/0!</v>
      </c>
      <c r="F25" s="804"/>
      <c r="G25" s="374">
        <f t="shared" si="3"/>
        <v>0</v>
      </c>
      <c r="H25" s="373" t="e">
        <f t="shared" si="4"/>
        <v>#DIV/0!</v>
      </c>
      <c r="I25" s="469"/>
      <c r="J25" s="1094" t="e">
        <f t="shared" si="0"/>
        <v>#DIV/0!</v>
      </c>
      <c r="K25" s="1094"/>
      <c r="L25" s="1094"/>
      <c r="M25" s="1094"/>
    </row>
    <row r="26" spans="1:13" s="16" customFormat="1" x14ac:dyDescent="0.25">
      <c r="A26" s="573"/>
      <c r="B26" s="802"/>
      <c r="C26" s="786"/>
      <c r="D26" s="374">
        <f t="shared" si="1"/>
        <v>0</v>
      </c>
      <c r="E26" s="373" t="e">
        <f t="shared" si="2"/>
        <v>#DIV/0!</v>
      </c>
      <c r="F26" s="804"/>
      <c r="G26" s="374">
        <f t="shared" si="3"/>
        <v>0</v>
      </c>
      <c r="H26" s="373" t="e">
        <f t="shared" si="4"/>
        <v>#DIV/0!</v>
      </c>
      <c r="I26" s="469"/>
      <c r="J26" s="1094" t="e">
        <f t="shared" si="0"/>
        <v>#DIV/0!</v>
      </c>
      <c r="K26" s="1094"/>
      <c r="L26" s="1094"/>
      <c r="M26" s="1094"/>
    </row>
    <row r="27" spans="1:13" s="16" customFormat="1" x14ac:dyDescent="0.25">
      <c r="A27" s="802"/>
      <c r="B27" s="802"/>
      <c r="C27" s="806"/>
      <c r="D27" s="212">
        <f t="shared" si="1"/>
        <v>0</v>
      </c>
      <c r="E27" s="373" t="e">
        <f t="shared" si="2"/>
        <v>#DIV/0!</v>
      </c>
      <c r="F27" s="804"/>
      <c r="G27" s="374">
        <f t="shared" si="3"/>
        <v>0</v>
      </c>
      <c r="H27" s="373" t="e">
        <f t="shared" si="4"/>
        <v>#DIV/0!</v>
      </c>
      <c r="I27" s="469"/>
      <c r="J27" s="1094" t="e">
        <f t="shared" si="0"/>
        <v>#DIV/0!</v>
      </c>
      <c r="K27" s="1094"/>
      <c r="L27" s="1094"/>
      <c r="M27" s="1094"/>
    </row>
    <row r="28" spans="1:13" s="16" customFormat="1" x14ac:dyDescent="0.25">
      <c r="A28" s="802"/>
      <c r="B28" s="802"/>
      <c r="C28" s="806"/>
      <c r="D28" s="212">
        <f t="shared" si="1"/>
        <v>0</v>
      </c>
      <c r="E28" s="373" t="e">
        <f t="shared" si="2"/>
        <v>#DIV/0!</v>
      </c>
      <c r="F28" s="804"/>
      <c r="G28" s="374">
        <f t="shared" si="3"/>
        <v>0</v>
      </c>
      <c r="H28" s="373" t="e">
        <f t="shared" si="4"/>
        <v>#DIV/0!</v>
      </c>
      <c r="I28" s="469"/>
      <c r="J28" s="1094" t="e">
        <f t="shared" si="0"/>
        <v>#DIV/0!</v>
      </c>
      <c r="K28" s="1094"/>
      <c r="L28" s="1094"/>
      <c r="M28" s="1094"/>
    </row>
    <row r="29" spans="1:13" s="16" customFormat="1" x14ac:dyDescent="0.25">
      <c r="A29" s="802"/>
      <c r="B29" s="802"/>
      <c r="C29" s="806"/>
      <c r="D29" s="212">
        <f t="shared" si="1"/>
        <v>0</v>
      </c>
      <c r="E29" s="373" t="e">
        <f t="shared" si="2"/>
        <v>#DIV/0!</v>
      </c>
      <c r="F29" s="804"/>
      <c r="G29" s="374">
        <f t="shared" si="3"/>
        <v>0</v>
      </c>
      <c r="H29" s="373" t="e">
        <f t="shared" si="4"/>
        <v>#DIV/0!</v>
      </c>
      <c r="I29" s="469"/>
      <c r="J29" s="1094" t="e">
        <f t="shared" si="0"/>
        <v>#DIV/0!</v>
      </c>
      <c r="K29" s="1094"/>
      <c r="L29" s="1094"/>
      <c r="M29" s="1094"/>
    </row>
    <row r="30" spans="1:13" s="16" customFormat="1" x14ac:dyDescent="0.25">
      <c r="A30" s="802"/>
      <c r="B30" s="802"/>
      <c r="C30" s="806"/>
      <c r="D30" s="212">
        <f t="shared" si="1"/>
        <v>0</v>
      </c>
      <c r="E30" s="373" t="e">
        <f t="shared" si="2"/>
        <v>#DIV/0!</v>
      </c>
      <c r="F30" s="804"/>
      <c r="G30" s="374">
        <f t="shared" si="3"/>
        <v>0</v>
      </c>
      <c r="H30" s="373" t="e">
        <f t="shared" si="4"/>
        <v>#DIV/0!</v>
      </c>
      <c r="I30" s="469"/>
      <c r="J30" s="1094" t="e">
        <f t="shared" si="0"/>
        <v>#DIV/0!</v>
      </c>
      <c r="K30" s="1094"/>
      <c r="L30" s="1094"/>
      <c r="M30" s="1094"/>
    </row>
    <row r="31" spans="1:13" s="16" customFormat="1" x14ac:dyDescent="0.25">
      <c r="A31" s="828"/>
      <c r="B31" s="828"/>
      <c r="C31" s="828"/>
      <c r="D31" s="212">
        <f t="shared" si="1"/>
        <v>0</v>
      </c>
      <c r="E31" s="373" t="e">
        <f t="shared" si="2"/>
        <v>#DIV/0!</v>
      </c>
      <c r="F31" s="804"/>
      <c r="G31" s="374">
        <f t="shared" si="3"/>
        <v>0</v>
      </c>
      <c r="H31" s="373" t="e">
        <f t="shared" si="4"/>
        <v>#DIV/0!</v>
      </c>
      <c r="I31" s="469"/>
      <c r="J31" s="1094" t="e">
        <f t="shared" si="0"/>
        <v>#DIV/0!</v>
      </c>
      <c r="K31" s="1094"/>
      <c r="L31" s="1094"/>
      <c r="M31" s="1094"/>
    </row>
    <row r="32" spans="1:13" s="16" customFormat="1" x14ac:dyDescent="0.25">
      <c r="A32" s="1100"/>
      <c r="B32" s="1100"/>
      <c r="C32" s="1100"/>
      <c r="D32" s="1100"/>
      <c r="E32" s="373"/>
      <c r="F32" s="584">
        <f>SUM(F17:F31)</f>
        <v>0</v>
      </c>
      <c r="G32" s="374"/>
      <c r="H32" s="373"/>
      <c r="I32" s="469"/>
      <c r="J32" s="1094"/>
      <c r="K32" s="1094"/>
      <c r="L32" s="1094"/>
      <c r="M32" s="1094"/>
    </row>
    <row r="33" spans="1:13" s="16" customFormat="1" x14ac:dyDescent="0.25">
      <c r="A33"/>
      <c r="B33"/>
      <c r="C33"/>
      <c r="D33"/>
      <c r="E33"/>
      <c r="F33"/>
      <c r="G33"/>
      <c r="H33"/>
      <c r="I33" s="469"/>
      <c r="J33" s="1101"/>
      <c r="K33" s="1101"/>
      <c r="L33" s="1101"/>
      <c r="M33" s="1101"/>
    </row>
    <row r="34" spans="1:13" s="16" customFormat="1" x14ac:dyDescent="0.25">
      <c r="A34" s="496" t="s">
        <v>614</v>
      </c>
      <c r="B34"/>
      <c r="C34"/>
      <c r="D34"/>
      <c r="E34"/>
      <c r="F34"/>
      <c r="G34"/>
      <c r="H34"/>
      <c r="I34" s="469"/>
      <c r="J34" s="1101"/>
      <c r="K34" s="1101"/>
      <c r="L34" s="1101"/>
      <c r="M34" s="1101"/>
    </row>
    <row r="35" spans="1:13" s="16" customFormat="1" x14ac:dyDescent="0.25">
      <c r="A35" s="94" t="s">
        <v>615</v>
      </c>
      <c r="B35"/>
      <c r="C35"/>
      <c r="D35"/>
      <c r="E35"/>
      <c r="F35"/>
      <c r="G35"/>
      <c r="H35"/>
      <c r="I35" s="469"/>
      <c r="J35" s="1101"/>
      <c r="K35" s="1101"/>
      <c r="L35" s="1101"/>
      <c r="M35" s="1101"/>
    </row>
    <row r="36" spans="1:13" s="16" customFormat="1" x14ac:dyDescent="0.25">
      <c r="A36" s="6" t="str">
        <f>'Rev &amp; Exp All'!A32</f>
        <v>Dental</v>
      </c>
      <c r="B36" s="802"/>
      <c r="C36" s="806"/>
      <c r="D36" s="212">
        <f t="shared" ref="D36:D60" si="5">+B36-C36</f>
        <v>0</v>
      </c>
      <c r="E36" s="373" t="e">
        <f t="shared" ref="E36:E60" si="6">+D36/C36</f>
        <v>#DIV/0!</v>
      </c>
      <c r="F36" s="804"/>
      <c r="G36" s="374">
        <f t="shared" ref="G36:G59" si="7">+D36-F36</f>
        <v>0</v>
      </c>
      <c r="H36" s="373" t="e">
        <f t="shared" ref="H36:H59" si="8">+G36/C36</f>
        <v>#DIV/0!</v>
      </c>
      <c r="I36" s="469"/>
      <c r="J36" s="1094" t="e">
        <f t="shared" ref="J36:J58" si="9">IF(AND(I36=(""),ABS(H36)&gt;0.005),"Expl of Variance is Required","")</f>
        <v>#DIV/0!</v>
      </c>
      <c r="K36" s="1094"/>
      <c r="L36" s="1094"/>
      <c r="M36" s="1094"/>
    </row>
    <row r="37" spans="1:13" s="16" customFormat="1" x14ac:dyDescent="0.25">
      <c r="A37" s="6" t="s">
        <v>122</v>
      </c>
      <c r="B37" s="802"/>
      <c r="C37" s="806"/>
      <c r="D37" s="212">
        <f t="shared" si="5"/>
        <v>0</v>
      </c>
      <c r="E37" s="373" t="e">
        <f t="shared" si="6"/>
        <v>#DIV/0!</v>
      </c>
      <c r="F37" s="804"/>
      <c r="G37" s="374">
        <f t="shared" si="7"/>
        <v>0</v>
      </c>
      <c r="H37" s="373" t="e">
        <f t="shared" si="8"/>
        <v>#DIV/0!</v>
      </c>
      <c r="I37" s="469"/>
      <c r="J37" s="1094" t="e">
        <f t="shared" si="9"/>
        <v>#DIV/0!</v>
      </c>
      <c r="K37" s="1094"/>
      <c r="L37" s="1094"/>
      <c r="M37" s="1094"/>
    </row>
    <row r="38" spans="1:13" s="16" customFormat="1" x14ac:dyDescent="0.25">
      <c r="A38" s="6" t="s">
        <v>478</v>
      </c>
      <c r="B38" s="802"/>
      <c r="C38" s="806"/>
      <c r="D38" s="212">
        <f t="shared" si="5"/>
        <v>0</v>
      </c>
      <c r="E38" s="373" t="e">
        <f t="shared" si="6"/>
        <v>#DIV/0!</v>
      </c>
      <c r="F38" s="804"/>
      <c r="G38" s="374">
        <f t="shared" si="7"/>
        <v>0</v>
      </c>
      <c r="H38" s="373" t="e">
        <f t="shared" si="8"/>
        <v>#DIV/0!</v>
      </c>
      <c r="I38" s="469"/>
      <c r="J38" s="1094" t="e">
        <f t="shared" si="9"/>
        <v>#DIV/0!</v>
      </c>
      <c r="K38" s="1094"/>
      <c r="L38" s="1094"/>
      <c r="M38" s="1094"/>
    </row>
    <row r="39" spans="1:13" s="16" customFormat="1" x14ac:dyDescent="0.25">
      <c r="A39" s="6" t="s">
        <v>758</v>
      </c>
      <c r="B39" s="802"/>
      <c r="C39" s="806"/>
      <c r="D39" s="212">
        <f>+B39-C39</f>
        <v>0</v>
      </c>
      <c r="E39" s="682" t="e">
        <f>+D39/C39</f>
        <v>#DIV/0!</v>
      </c>
      <c r="F39" s="804"/>
      <c r="G39" s="374">
        <f t="shared" si="7"/>
        <v>0</v>
      </c>
      <c r="H39" s="682" t="e">
        <f>+G39/C39</f>
        <v>#DIV/0!</v>
      </c>
      <c r="I39" s="469"/>
      <c r="J39" s="1094" t="e">
        <f>IF(AND(I39=(""),ABS(H39)&gt;0.005),"Expl of Variance is Required","")</f>
        <v>#DIV/0!</v>
      </c>
      <c r="K39" s="1094"/>
      <c r="L39" s="1094"/>
      <c r="M39" s="1094"/>
    </row>
    <row r="40" spans="1:13" s="16" customFormat="1" x14ac:dyDescent="0.25">
      <c r="A40" s="6" t="s">
        <v>759</v>
      </c>
      <c r="B40" s="802"/>
      <c r="C40" s="806"/>
      <c r="D40" s="212">
        <f t="shared" ref="D40" si="10">+B40-C40</f>
        <v>0</v>
      </c>
      <c r="E40" s="373" t="e">
        <f t="shared" ref="E40" si="11">+D40/C40</f>
        <v>#DIV/0!</v>
      </c>
      <c r="F40" s="804"/>
      <c r="G40" s="374">
        <f t="shared" si="7"/>
        <v>0</v>
      </c>
      <c r="H40" s="373" t="e">
        <f t="shared" ref="H40" si="12">+G40/C40</f>
        <v>#DIV/0!</v>
      </c>
      <c r="I40" s="469"/>
      <c r="J40" s="1094" t="e">
        <f t="shared" ref="J40" si="13">IF(AND(I40=(""),ABS(H40)&gt;0.005),"Expl of Variance is Required","")</f>
        <v>#DIV/0!</v>
      </c>
      <c r="K40" s="1094"/>
      <c r="L40" s="1094"/>
      <c r="M40" s="1094"/>
    </row>
    <row r="41" spans="1:13" s="16" customFormat="1" x14ac:dyDescent="0.25">
      <c r="A41" s="4" t="s">
        <v>123</v>
      </c>
      <c r="B41" s="802"/>
      <c r="C41" s="806"/>
      <c r="D41" s="212">
        <f t="shared" si="5"/>
        <v>0</v>
      </c>
      <c r="E41" s="373" t="e">
        <f t="shared" si="6"/>
        <v>#DIV/0!</v>
      </c>
      <c r="F41" s="804"/>
      <c r="G41" s="374">
        <f t="shared" si="7"/>
        <v>0</v>
      </c>
      <c r="H41" s="373" t="e">
        <f t="shared" si="8"/>
        <v>#DIV/0!</v>
      </c>
      <c r="I41" s="469"/>
      <c r="J41" s="1094" t="e">
        <f t="shared" si="9"/>
        <v>#DIV/0!</v>
      </c>
      <c r="K41" s="1094"/>
      <c r="L41" s="1094"/>
      <c r="M41" s="1094"/>
    </row>
    <row r="42" spans="1:13" s="16" customFormat="1" x14ac:dyDescent="0.25">
      <c r="A42" s="4" t="s">
        <v>87</v>
      </c>
      <c r="B42" s="802"/>
      <c r="C42" s="806"/>
      <c r="D42" s="212">
        <f t="shared" si="5"/>
        <v>0</v>
      </c>
      <c r="E42" s="373" t="e">
        <f t="shared" si="6"/>
        <v>#DIV/0!</v>
      </c>
      <c r="F42" s="804"/>
      <c r="G42" s="374">
        <f t="shared" si="7"/>
        <v>0</v>
      </c>
      <c r="H42" s="373" t="e">
        <f t="shared" si="8"/>
        <v>#DIV/0!</v>
      </c>
      <c r="I42" s="469"/>
      <c r="J42" s="1094" t="e">
        <f t="shared" si="9"/>
        <v>#DIV/0!</v>
      </c>
      <c r="K42" s="1094"/>
      <c r="L42" s="1094"/>
      <c r="M42" s="1094"/>
    </row>
    <row r="43" spans="1:13" s="16" customFormat="1" x14ac:dyDescent="0.25">
      <c r="A43" s="6" t="s">
        <v>242</v>
      </c>
      <c r="B43" s="802"/>
      <c r="C43" s="806"/>
      <c r="D43" s="212">
        <f t="shared" si="5"/>
        <v>0</v>
      </c>
      <c r="E43" s="373" t="e">
        <f t="shared" si="6"/>
        <v>#DIV/0!</v>
      </c>
      <c r="F43" s="804"/>
      <c r="G43" s="374">
        <f t="shared" si="7"/>
        <v>0</v>
      </c>
      <c r="H43" s="373" t="e">
        <f t="shared" si="8"/>
        <v>#DIV/0!</v>
      </c>
      <c r="I43" s="469"/>
      <c r="J43" s="1094" t="e">
        <f t="shared" si="9"/>
        <v>#DIV/0!</v>
      </c>
      <c r="K43" s="1094"/>
      <c r="L43" s="1094"/>
      <c r="M43" s="1094"/>
    </row>
    <row r="44" spans="1:13" s="16" customFormat="1" x14ac:dyDescent="0.25">
      <c r="A44" s="6" t="s">
        <v>130</v>
      </c>
      <c r="B44" s="803"/>
      <c r="C44" s="807"/>
      <c r="D44" s="493">
        <f t="shared" si="5"/>
        <v>0</v>
      </c>
      <c r="E44" s="494" t="e">
        <f t="shared" si="6"/>
        <v>#DIV/0!</v>
      </c>
      <c r="F44" s="805"/>
      <c r="G44" s="495">
        <f t="shared" si="7"/>
        <v>0</v>
      </c>
      <c r="H44" s="494" t="e">
        <f t="shared" si="8"/>
        <v>#DIV/0!</v>
      </c>
      <c r="I44" s="469"/>
      <c r="J44" s="1094" t="e">
        <f t="shared" si="9"/>
        <v>#DIV/0!</v>
      </c>
      <c r="K44" s="1094"/>
      <c r="L44" s="1094"/>
      <c r="M44" s="1094"/>
    </row>
    <row r="45" spans="1:13" s="16" customFormat="1" x14ac:dyDescent="0.25">
      <c r="A45" s="6" t="s">
        <v>136</v>
      </c>
      <c r="B45" s="99">
        <f>SUM(B36:B44)</f>
        <v>0</v>
      </c>
      <c r="C45" s="211"/>
      <c r="D45" s="212">
        <f t="shared" si="5"/>
        <v>0</v>
      </c>
      <c r="E45" s="373" t="e">
        <f t="shared" si="6"/>
        <v>#DIV/0!</v>
      </c>
      <c r="F45" s="355">
        <f>SUM(F36:F44)</f>
        <v>0</v>
      </c>
      <c r="G45" s="374">
        <f t="shared" si="7"/>
        <v>0</v>
      </c>
      <c r="H45" s="373" t="e">
        <f t="shared" si="8"/>
        <v>#DIV/0!</v>
      </c>
      <c r="I45" s="469"/>
      <c r="J45" s="1094" t="e">
        <f t="shared" si="9"/>
        <v>#DIV/0!</v>
      </c>
      <c r="K45" s="1094"/>
      <c r="L45" s="1094"/>
      <c r="M45" s="1094"/>
    </row>
    <row r="46" spans="1:13" s="16" customFormat="1" x14ac:dyDescent="0.25">
      <c r="A46" s="94" t="s">
        <v>168</v>
      </c>
      <c r="B46" s="99"/>
      <c r="C46" s="211"/>
      <c r="D46" s="212"/>
      <c r="E46" s="373"/>
      <c r="G46" s="374"/>
      <c r="H46" s="373"/>
      <c r="I46" s="469"/>
      <c r="J46" s="1094"/>
      <c r="K46" s="1094"/>
      <c r="L46" s="1094"/>
      <c r="M46" s="1094"/>
    </row>
    <row r="47" spans="1:13" s="16" customFormat="1" x14ac:dyDescent="0.25">
      <c r="A47" s="5" t="s">
        <v>432</v>
      </c>
      <c r="B47" s="802"/>
      <c r="C47" s="806"/>
      <c r="D47" s="212">
        <f t="shared" si="5"/>
        <v>0</v>
      </c>
      <c r="E47" s="373" t="e">
        <f t="shared" si="6"/>
        <v>#DIV/0!</v>
      </c>
      <c r="F47" s="804"/>
      <c r="G47" s="374">
        <f t="shared" si="7"/>
        <v>0</v>
      </c>
      <c r="H47" s="373" t="e">
        <f t="shared" si="8"/>
        <v>#DIV/0!</v>
      </c>
      <c r="I47" s="469"/>
      <c r="J47" s="1094" t="e">
        <f t="shared" si="9"/>
        <v>#DIV/0!</v>
      </c>
      <c r="K47" s="1094"/>
      <c r="L47" s="1094"/>
      <c r="M47" s="1094"/>
    </row>
    <row r="48" spans="1:13" s="16" customFormat="1" x14ac:dyDescent="0.25">
      <c r="A48" s="170" t="s">
        <v>243</v>
      </c>
      <c r="B48" s="802"/>
      <c r="C48" s="806"/>
      <c r="D48" s="212">
        <f t="shared" si="5"/>
        <v>0</v>
      </c>
      <c r="E48" s="373" t="e">
        <f t="shared" si="6"/>
        <v>#DIV/0!</v>
      </c>
      <c r="F48" s="804"/>
      <c r="G48" s="374">
        <f t="shared" si="7"/>
        <v>0</v>
      </c>
      <c r="H48" s="373" t="e">
        <f t="shared" si="8"/>
        <v>#DIV/0!</v>
      </c>
      <c r="I48" s="469"/>
      <c r="J48" s="1094" t="e">
        <f t="shared" si="9"/>
        <v>#DIV/0!</v>
      </c>
      <c r="K48" s="1094"/>
      <c r="L48" s="1094"/>
      <c r="M48" s="1094"/>
    </row>
    <row r="49" spans="1:13" s="16" customFormat="1" x14ac:dyDescent="0.25">
      <c r="A49" s="170" t="s">
        <v>244</v>
      </c>
      <c r="B49" s="802"/>
      <c r="C49" s="806"/>
      <c r="D49" s="212">
        <f t="shared" si="5"/>
        <v>0</v>
      </c>
      <c r="E49" s="373" t="e">
        <f t="shared" si="6"/>
        <v>#DIV/0!</v>
      </c>
      <c r="F49" s="804"/>
      <c r="G49" s="374">
        <f t="shared" si="7"/>
        <v>0</v>
      </c>
      <c r="H49" s="373" t="e">
        <f t="shared" si="8"/>
        <v>#DIV/0!</v>
      </c>
      <c r="I49" s="469"/>
      <c r="J49" s="1094" t="e">
        <f t="shared" si="9"/>
        <v>#DIV/0!</v>
      </c>
      <c r="K49" s="1094"/>
      <c r="L49" s="1094"/>
      <c r="M49" s="1094"/>
    </row>
    <row r="50" spans="1:13" s="16" customFormat="1" x14ac:dyDescent="0.25">
      <c r="A50" s="170" t="s">
        <v>245</v>
      </c>
      <c r="B50" s="802"/>
      <c r="C50" s="806"/>
      <c r="D50" s="212">
        <f t="shared" si="5"/>
        <v>0</v>
      </c>
      <c r="E50" s="373" t="e">
        <f t="shared" si="6"/>
        <v>#DIV/0!</v>
      </c>
      <c r="F50" s="804"/>
      <c r="G50" s="374">
        <f t="shared" si="7"/>
        <v>0</v>
      </c>
      <c r="H50" s="373" t="e">
        <f t="shared" si="8"/>
        <v>#DIV/0!</v>
      </c>
      <c r="I50" s="469"/>
      <c r="J50" s="1094" t="e">
        <f t="shared" si="9"/>
        <v>#DIV/0!</v>
      </c>
      <c r="K50" s="1094"/>
      <c r="L50" s="1094"/>
      <c r="M50" s="1094"/>
    </row>
    <row r="51" spans="1:13" s="16" customFormat="1" x14ac:dyDescent="0.25">
      <c r="A51" s="170" t="s">
        <v>246</v>
      </c>
      <c r="B51" s="802"/>
      <c r="C51" s="806"/>
      <c r="D51" s="212">
        <f t="shared" si="5"/>
        <v>0</v>
      </c>
      <c r="E51" s="373" t="e">
        <f t="shared" si="6"/>
        <v>#DIV/0!</v>
      </c>
      <c r="F51" s="804"/>
      <c r="G51" s="374">
        <f t="shared" si="7"/>
        <v>0</v>
      </c>
      <c r="H51" s="373" t="e">
        <f t="shared" si="8"/>
        <v>#DIV/0!</v>
      </c>
      <c r="I51" s="469"/>
      <c r="J51" s="1094" t="e">
        <f t="shared" si="9"/>
        <v>#DIV/0!</v>
      </c>
      <c r="K51" s="1094"/>
      <c r="L51" s="1094"/>
      <c r="M51" s="1094"/>
    </row>
    <row r="52" spans="1:13" s="16" customFormat="1" x14ac:dyDescent="0.25">
      <c r="A52" s="6" t="s">
        <v>247</v>
      </c>
      <c r="B52" s="802"/>
      <c r="C52" s="806"/>
      <c r="D52" s="212">
        <f t="shared" si="5"/>
        <v>0</v>
      </c>
      <c r="E52" s="373" t="e">
        <f t="shared" si="6"/>
        <v>#DIV/0!</v>
      </c>
      <c r="F52" s="804"/>
      <c r="G52" s="374">
        <f t="shared" si="7"/>
        <v>0</v>
      </c>
      <c r="H52" s="373" t="e">
        <f t="shared" si="8"/>
        <v>#DIV/0!</v>
      </c>
      <c r="I52" s="469"/>
      <c r="J52" s="1094" t="e">
        <f t="shared" si="9"/>
        <v>#DIV/0!</v>
      </c>
      <c r="K52" s="1094"/>
      <c r="L52" s="1094"/>
      <c r="M52" s="1094"/>
    </row>
    <row r="53" spans="1:13" s="16" customFormat="1" x14ac:dyDescent="0.25">
      <c r="A53" s="6" t="s">
        <v>248</v>
      </c>
      <c r="B53" s="802"/>
      <c r="C53" s="806"/>
      <c r="D53" s="212">
        <f t="shared" si="5"/>
        <v>0</v>
      </c>
      <c r="E53" s="373" t="e">
        <f t="shared" si="6"/>
        <v>#DIV/0!</v>
      </c>
      <c r="F53" s="804"/>
      <c r="G53" s="374">
        <f t="shared" si="7"/>
        <v>0</v>
      </c>
      <c r="H53" s="373" t="e">
        <f t="shared" si="8"/>
        <v>#DIV/0!</v>
      </c>
      <c r="I53" s="469"/>
      <c r="J53" s="1094" t="e">
        <f t="shared" si="9"/>
        <v>#DIV/0!</v>
      </c>
      <c r="K53" s="1094"/>
      <c r="L53" s="1094"/>
      <c r="M53" s="1094"/>
    </row>
    <row r="54" spans="1:13" s="16" customFormat="1" x14ac:dyDescent="0.25">
      <c r="A54" s="6" t="s">
        <v>249</v>
      </c>
      <c r="B54" s="802"/>
      <c r="C54" s="806"/>
      <c r="D54" s="212">
        <f t="shared" si="5"/>
        <v>0</v>
      </c>
      <c r="E54" s="373" t="e">
        <f t="shared" si="6"/>
        <v>#DIV/0!</v>
      </c>
      <c r="F54" s="804"/>
      <c r="G54" s="374">
        <f t="shared" si="7"/>
        <v>0</v>
      </c>
      <c r="H54" s="373" t="e">
        <f t="shared" si="8"/>
        <v>#DIV/0!</v>
      </c>
      <c r="I54" s="469"/>
      <c r="J54" s="1094" t="e">
        <f t="shared" si="9"/>
        <v>#DIV/0!</v>
      </c>
      <c r="K54" s="1094"/>
      <c r="L54" s="1094"/>
      <c r="M54" s="1094"/>
    </row>
    <row r="55" spans="1:13" s="16" customFormat="1" x14ac:dyDescent="0.25">
      <c r="A55" s="170" t="s">
        <v>132</v>
      </c>
      <c r="B55" s="802"/>
      <c r="C55" s="806"/>
      <c r="D55" s="212">
        <f t="shared" si="5"/>
        <v>0</v>
      </c>
      <c r="E55" s="373" t="e">
        <f t="shared" si="6"/>
        <v>#DIV/0!</v>
      </c>
      <c r="F55" s="804"/>
      <c r="G55" s="374">
        <f t="shared" si="7"/>
        <v>0</v>
      </c>
      <c r="H55" s="373" t="e">
        <f t="shared" si="8"/>
        <v>#DIV/0!</v>
      </c>
      <c r="I55" s="469"/>
      <c r="J55" s="1094" t="e">
        <f t="shared" si="9"/>
        <v>#DIV/0!</v>
      </c>
      <c r="K55" s="1094"/>
      <c r="L55" s="1094"/>
      <c r="M55" s="1094"/>
    </row>
    <row r="56" spans="1:13" s="16" customFormat="1" x14ac:dyDescent="0.25">
      <c r="A56" s="6" t="s">
        <v>250</v>
      </c>
      <c r="B56" s="802"/>
      <c r="C56" s="806"/>
      <c r="D56" s="212">
        <f t="shared" si="5"/>
        <v>0</v>
      </c>
      <c r="E56" s="373" t="e">
        <f t="shared" si="6"/>
        <v>#DIV/0!</v>
      </c>
      <c r="F56" s="804"/>
      <c r="G56" s="374">
        <f t="shared" si="7"/>
        <v>0</v>
      </c>
      <c r="H56" s="373" t="e">
        <f t="shared" si="8"/>
        <v>#DIV/0!</v>
      </c>
      <c r="I56" s="469"/>
      <c r="J56" s="1094" t="e">
        <f t="shared" si="9"/>
        <v>#DIV/0!</v>
      </c>
      <c r="K56" s="1094"/>
      <c r="L56" s="1094"/>
      <c r="M56" s="1094"/>
    </row>
    <row r="57" spans="1:13" s="16" customFormat="1" x14ac:dyDescent="0.25">
      <c r="A57" s="6" t="s">
        <v>431</v>
      </c>
      <c r="B57" s="802"/>
      <c r="C57" s="806"/>
      <c r="D57" s="212">
        <f t="shared" si="5"/>
        <v>0</v>
      </c>
      <c r="E57" s="373" t="e">
        <f t="shared" si="6"/>
        <v>#DIV/0!</v>
      </c>
      <c r="F57" s="804"/>
      <c r="G57" s="374">
        <f t="shared" si="7"/>
        <v>0</v>
      </c>
      <c r="H57" s="373" t="e">
        <f t="shared" si="8"/>
        <v>#DIV/0!</v>
      </c>
      <c r="I57" s="469"/>
      <c r="J57" s="1094" t="e">
        <f t="shared" si="9"/>
        <v>#DIV/0!</v>
      </c>
      <c r="K57" s="1094"/>
      <c r="L57" s="1094"/>
      <c r="M57" s="1094"/>
    </row>
    <row r="58" spans="1:13" s="16" customFormat="1" x14ac:dyDescent="0.25">
      <c r="A58" s="6" t="s">
        <v>133</v>
      </c>
      <c r="B58" s="803"/>
      <c r="C58" s="807"/>
      <c r="D58" s="493">
        <f t="shared" si="5"/>
        <v>0</v>
      </c>
      <c r="E58" s="494" t="e">
        <f t="shared" si="6"/>
        <v>#DIV/0!</v>
      </c>
      <c r="F58" s="805"/>
      <c r="G58" s="495">
        <f t="shared" si="7"/>
        <v>0</v>
      </c>
      <c r="H58" s="494" t="e">
        <f t="shared" si="8"/>
        <v>#DIV/0!</v>
      </c>
      <c r="I58" s="469"/>
      <c r="J58" s="1094" t="e">
        <f t="shared" si="9"/>
        <v>#DIV/0!</v>
      </c>
      <c r="K58" s="1094"/>
      <c r="L58" s="1094"/>
      <c r="M58" s="1094"/>
    </row>
    <row r="59" spans="1:13" s="16" customFormat="1" x14ac:dyDescent="0.25">
      <c r="A59" s="6" t="s">
        <v>137</v>
      </c>
      <c r="B59" s="99">
        <f>SUM(B47:B58)</f>
        <v>0</v>
      </c>
      <c r="C59" s="211"/>
      <c r="D59" s="212">
        <f t="shared" si="5"/>
        <v>0</v>
      </c>
      <c r="E59" s="373" t="e">
        <f t="shared" si="6"/>
        <v>#DIV/0!</v>
      </c>
      <c r="F59" s="355">
        <f>SUM(F47:F58)</f>
        <v>0</v>
      </c>
      <c r="G59" s="374">
        <f t="shared" si="7"/>
        <v>0</v>
      </c>
      <c r="H59" s="373" t="e">
        <f t="shared" si="8"/>
        <v>#DIV/0!</v>
      </c>
      <c r="I59" s="469"/>
      <c r="J59" s="1094" t="e">
        <f>IF(AND(I59=(""),ABS(H59)&gt;0.005),"Expl of Variance is Required","")</f>
        <v>#DIV/0!</v>
      </c>
      <c r="K59" s="1094"/>
      <c r="L59" s="1094"/>
      <c r="M59" s="1094"/>
    </row>
    <row r="60" spans="1:13" s="16" customFormat="1" x14ac:dyDescent="0.25">
      <c r="A60" s="6" t="s">
        <v>135</v>
      </c>
      <c r="B60" s="802"/>
      <c r="C60" s="806"/>
      <c r="D60" s="212">
        <f t="shared" si="5"/>
        <v>0</v>
      </c>
      <c r="E60" s="373" t="e">
        <f t="shared" si="6"/>
        <v>#DIV/0!</v>
      </c>
      <c r="F60" s="804"/>
      <c r="G60" s="374">
        <f t="shared" ref="G60" si="14">+D60-F60</f>
        <v>0</v>
      </c>
      <c r="H60" s="373" t="e">
        <f t="shared" ref="H60" si="15">+G60/C60</f>
        <v>#DIV/0!</v>
      </c>
      <c r="J60" s="1094" t="e">
        <f>IF(AND(I60=(""),ABS(H60)&gt;0.005),"Expl of Variance is Required","")</f>
        <v>#DIV/0!</v>
      </c>
      <c r="K60" s="1094"/>
      <c r="L60" s="1094"/>
      <c r="M60" s="1094"/>
    </row>
    <row r="61" spans="1:13" s="16" customFormat="1" x14ac:dyDescent="0.25">
      <c r="A61" s="15"/>
      <c r="B61" s="641"/>
    </row>
    <row r="62" spans="1:13" s="16" customFormat="1" x14ac:dyDescent="0.25">
      <c r="A62" s="15"/>
      <c r="F62" s="641">
        <f>+F59+F45+F60</f>
        <v>0</v>
      </c>
      <c r="G62" s="638" t="s">
        <v>810</v>
      </c>
      <c r="H62" s="370"/>
      <c r="I62" s="370"/>
    </row>
    <row r="63" spans="1:13" s="16" customFormat="1" x14ac:dyDescent="0.25">
      <c r="F63" s="827">
        <f>+'Sch. of Serv Pmts'!F17</f>
        <v>0</v>
      </c>
      <c r="G63" s="864" t="str">
        <f>CONCATENATE(E6, "  CY IBNR from Sch of Service Payments, Program 1")</f>
        <v>Select Prog  CY IBNR from Sch of Service Payments, Program 1</v>
      </c>
      <c r="H63" s="435"/>
      <c r="I63" s="435"/>
    </row>
    <row r="64" spans="1:13" s="16" customFormat="1" ht="14.4" thickBot="1" x14ac:dyDescent="0.3">
      <c r="F64" s="964">
        <f>+F62-F63</f>
        <v>0</v>
      </c>
      <c r="G64" s="967" t="s">
        <v>899</v>
      </c>
      <c r="H64" s="965"/>
      <c r="I64" s="965"/>
    </row>
    <row r="65" spans="6:7" s="16" customFormat="1" ht="13.8" thickTop="1" x14ac:dyDescent="0.25"/>
    <row r="66" spans="6:7" s="16" customFormat="1" x14ac:dyDescent="0.25">
      <c r="F66" s="645">
        <f>+F32-F62</f>
        <v>0</v>
      </c>
      <c r="G66" s="638" t="s">
        <v>699</v>
      </c>
    </row>
    <row r="67" spans="6:7" s="16" customFormat="1" x14ac:dyDescent="0.25"/>
    <row r="68" spans="6:7" s="16" customFormat="1" x14ac:dyDescent="0.25"/>
    <row r="69" spans="6:7" s="16" customFormat="1" x14ac:dyDescent="0.25"/>
    <row r="70" spans="6:7" s="16" customFormat="1" x14ac:dyDescent="0.25"/>
    <row r="71" spans="6:7" s="16" customFormat="1" x14ac:dyDescent="0.25"/>
    <row r="72" spans="6:7" s="16" customFormat="1" x14ac:dyDescent="0.25"/>
    <row r="73" spans="6:7" s="16" customFormat="1" x14ac:dyDescent="0.25"/>
    <row r="74" spans="6:7" s="16" customFormat="1" x14ac:dyDescent="0.25"/>
    <row r="75" spans="6:7" s="16" customFormat="1" x14ac:dyDescent="0.25"/>
    <row r="76" spans="6:7" s="16" customFormat="1" x14ac:dyDescent="0.25"/>
    <row r="77" spans="6:7" s="16" customFormat="1" x14ac:dyDescent="0.25"/>
    <row r="78" spans="6:7" s="16" customFormat="1" x14ac:dyDescent="0.25"/>
    <row r="79" spans="6:7" s="16" customFormat="1" x14ac:dyDescent="0.25"/>
    <row r="80" spans="6:7" s="16" customFormat="1" x14ac:dyDescent="0.25"/>
    <row r="81" s="16" customFormat="1" x14ac:dyDescent="0.25"/>
    <row r="82" s="16" customFormat="1" x14ac:dyDescent="0.25"/>
    <row r="83" s="16" customFormat="1" x14ac:dyDescent="0.25"/>
    <row r="84" s="16" customFormat="1" x14ac:dyDescent="0.25"/>
    <row r="85" s="16" customFormat="1" x14ac:dyDescent="0.25"/>
    <row r="86" s="16" customFormat="1" x14ac:dyDescent="0.25"/>
    <row r="87" s="16" customFormat="1" x14ac:dyDescent="0.25"/>
    <row r="88" s="16" customFormat="1" x14ac:dyDescent="0.25"/>
    <row r="89" s="16" customFormat="1" x14ac:dyDescent="0.25"/>
    <row r="90" s="16" customFormat="1" x14ac:dyDescent="0.25"/>
    <row r="91" s="16" customFormat="1" x14ac:dyDescent="0.25"/>
    <row r="92" s="16" customFormat="1" x14ac:dyDescent="0.25"/>
    <row r="93" s="16" customFormat="1" x14ac:dyDescent="0.25"/>
    <row r="94" s="16" customFormat="1" x14ac:dyDescent="0.25"/>
    <row r="95" s="16" customFormat="1" x14ac:dyDescent="0.25"/>
    <row r="96" s="16" customFormat="1" x14ac:dyDescent="0.25"/>
    <row r="97" s="16" customFormat="1" x14ac:dyDescent="0.25"/>
    <row r="98" s="16" customFormat="1" x14ac:dyDescent="0.25"/>
    <row r="99" s="16" customFormat="1" x14ac:dyDescent="0.25"/>
    <row r="100" s="16" customFormat="1" x14ac:dyDescent="0.25"/>
    <row r="101" s="16" customFormat="1" x14ac:dyDescent="0.25"/>
    <row r="102" s="16" customFormat="1" x14ac:dyDescent="0.25"/>
    <row r="103" s="16" customFormat="1" x14ac:dyDescent="0.25"/>
    <row r="104" s="16" customFormat="1" x14ac:dyDescent="0.25"/>
    <row r="105" s="16" customFormat="1" x14ac:dyDescent="0.25"/>
    <row r="106" s="16" customFormat="1" x14ac:dyDescent="0.25"/>
  </sheetData>
  <sheetProtection algorithmName="SHA-512" hashValue="Seq6tis3Ypjre6yMp/suLWXVLojkctWrfXPD8ZcTVuA4m/07JXMY4b2r6vUB+5wGvrbyzqGa/I+etSpWf01AKQ==" saltValue="D+s3QxG+0IN3Ipo1x1cleg==" spinCount="100000" sheet="1" formatCells="0" formatColumns="0" formatRows="0" insertRows="0"/>
  <mergeCells count="56">
    <mergeCell ref="J59:M59"/>
    <mergeCell ref="J60:M60"/>
    <mergeCell ref="J53:M53"/>
    <mergeCell ref="J54:M54"/>
    <mergeCell ref="J55:M55"/>
    <mergeCell ref="J56:M56"/>
    <mergeCell ref="J57:M57"/>
    <mergeCell ref="J58:M58"/>
    <mergeCell ref="J52:M52"/>
    <mergeCell ref="J41:M41"/>
    <mergeCell ref="J42:M42"/>
    <mergeCell ref="J43:M43"/>
    <mergeCell ref="J44:M44"/>
    <mergeCell ref="J45:M45"/>
    <mergeCell ref="J46:M46"/>
    <mergeCell ref="J47:M47"/>
    <mergeCell ref="J48:M48"/>
    <mergeCell ref="J49:M49"/>
    <mergeCell ref="J50:M50"/>
    <mergeCell ref="J51:M51"/>
    <mergeCell ref="J40:M40"/>
    <mergeCell ref="J30:M30"/>
    <mergeCell ref="J31:M31"/>
    <mergeCell ref="A32:D32"/>
    <mergeCell ref="J32:M32"/>
    <mergeCell ref="J33:M33"/>
    <mergeCell ref="J34:M34"/>
    <mergeCell ref="J35:M35"/>
    <mergeCell ref="J36:M36"/>
    <mergeCell ref="J37:M37"/>
    <mergeCell ref="J38:M38"/>
    <mergeCell ref="J39:M39"/>
    <mergeCell ref="J29:M29"/>
    <mergeCell ref="J18:M18"/>
    <mergeCell ref="J19:M19"/>
    <mergeCell ref="J20:M20"/>
    <mergeCell ref="J21:M21"/>
    <mergeCell ref="J22:M22"/>
    <mergeCell ref="J23:M23"/>
    <mergeCell ref="J24:M24"/>
    <mergeCell ref="J25:M25"/>
    <mergeCell ref="J26:M26"/>
    <mergeCell ref="J27:M27"/>
    <mergeCell ref="J28:M28"/>
    <mergeCell ref="J17:M17"/>
    <mergeCell ref="A1:J2"/>
    <mergeCell ref="A4:I4"/>
    <mergeCell ref="A5:I5"/>
    <mergeCell ref="E6:G6"/>
    <mergeCell ref="A7:I7"/>
    <mergeCell ref="J11:M11"/>
    <mergeCell ref="J12:M12"/>
    <mergeCell ref="J13:M13"/>
    <mergeCell ref="J14:M14"/>
    <mergeCell ref="J15:M15"/>
    <mergeCell ref="J16:M16"/>
  </mergeCells>
  <printOptions horizontalCentered="1"/>
  <pageMargins left="0.2" right="0.2" top="0.75" bottom="0.75" header="0.3" footer="0.3"/>
  <pageSetup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E7DF5-BAD3-4C41-8F15-9B494B45A286}">
  <sheetPr>
    <tabColor theme="9" tint="0.39997558519241921"/>
  </sheetPr>
  <dimension ref="A1:AZ107"/>
  <sheetViews>
    <sheetView workbookViewId="0">
      <selection activeCell="F68" sqref="F68"/>
    </sheetView>
  </sheetViews>
  <sheetFormatPr defaultColWidth="8.88671875" defaultRowHeight="13.2" x14ac:dyDescent="0.25"/>
  <cols>
    <col min="1" max="1" width="40.5546875" customWidth="1"/>
    <col min="2" max="2" width="11.33203125" customWidth="1"/>
    <col min="3" max="3" width="11.6640625" customWidth="1"/>
    <col min="4" max="4" width="10.6640625" customWidth="1"/>
    <col min="5" max="5" width="10.44140625" bestFit="1" customWidth="1"/>
    <col min="6" max="6" width="10.6640625" customWidth="1"/>
    <col min="7" max="7" width="11.6640625" customWidth="1"/>
    <col min="8" max="8" width="10.6640625" customWidth="1"/>
    <col min="9" max="9" width="56.109375" customWidth="1"/>
    <col min="14" max="52" width="8.88671875" style="16"/>
  </cols>
  <sheetData>
    <row r="1" spans="1:52" ht="13.2" customHeight="1" x14ac:dyDescent="0.25">
      <c r="A1" s="1095" t="s">
        <v>808</v>
      </c>
      <c r="B1" s="1096"/>
      <c r="C1" s="1096"/>
      <c r="D1" s="1096"/>
      <c r="E1" s="1096"/>
      <c r="F1" s="1096"/>
      <c r="G1" s="1096"/>
      <c r="H1" s="1096"/>
      <c r="I1" s="1096"/>
      <c r="J1" s="1096"/>
    </row>
    <row r="2" spans="1:52" ht="51" customHeight="1" x14ac:dyDescent="0.25">
      <c r="A2" s="1096"/>
      <c r="B2" s="1096"/>
      <c r="C2" s="1096"/>
      <c r="D2" s="1096"/>
      <c r="E2" s="1096"/>
      <c r="F2" s="1096"/>
      <c r="G2" s="1096"/>
      <c r="H2" s="1096"/>
      <c r="I2" s="1096"/>
      <c r="J2" s="1096"/>
      <c r="K2" s="16"/>
      <c r="L2" s="16"/>
      <c r="M2" s="16"/>
    </row>
    <row r="3" spans="1:52" s="278" customFormat="1" ht="12.75" customHeight="1" x14ac:dyDescent="0.25">
      <c r="A3" s="329"/>
      <c r="B3" s="329"/>
      <c r="C3" s="329"/>
      <c r="D3" s="329"/>
      <c r="E3" s="329"/>
      <c r="F3" s="329"/>
      <c r="G3" s="329"/>
      <c r="H3" s="329"/>
      <c r="I3" s="329"/>
      <c r="J3" s="329"/>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row>
    <row r="4" spans="1:52" x14ac:dyDescent="0.25">
      <c r="A4" s="1097">
        <f>+'Balance Sheet'!A1:E1</f>
        <v>0</v>
      </c>
      <c r="B4" s="1097"/>
      <c r="C4" s="1097"/>
      <c r="D4" s="1097"/>
      <c r="E4" s="1097"/>
      <c r="F4" s="1097"/>
      <c r="G4" s="1097"/>
      <c r="H4" s="1097"/>
      <c r="I4" s="1097"/>
      <c r="J4" s="328"/>
      <c r="K4" s="476"/>
      <c r="L4" s="16"/>
      <c r="M4" s="16"/>
    </row>
    <row r="5" spans="1:52" x14ac:dyDescent="0.25">
      <c r="A5" s="1098" t="s">
        <v>403</v>
      </c>
      <c r="B5" s="1098"/>
      <c r="C5" s="1098"/>
      <c r="D5" s="1098"/>
      <c r="E5" s="1098"/>
      <c r="F5" s="1098"/>
      <c r="G5" s="1098"/>
      <c r="H5" s="1098"/>
      <c r="I5" s="1098"/>
      <c r="K5" s="16"/>
      <c r="L5" s="16"/>
      <c r="M5" s="16"/>
    </row>
    <row r="6" spans="1:52" x14ac:dyDescent="0.25">
      <c r="A6" s="798"/>
      <c r="B6" s="798"/>
      <c r="C6" s="798"/>
      <c r="D6" s="798" t="s">
        <v>807</v>
      </c>
      <c r="E6" s="1099" t="str">
        <f>+'MCO ID &amp; Cross Checks'!D6</f>
        <v>Select Prog</v>
      </c>
      <c r="F6" s="1099"/>
      <c r="G6" s="1099"/>
      <c r="H6" s="798"/>
      <c r="I6" s="798"/>
      <c r="K6" s="16"/>
      <c r="L6" s="16"/>
      <c r="M6" s="16"/>
    </row>
    <row r="7" spans="1:52" x14ac:dyDescent="0.25">
      <c r="A7" s="1097" t="str">
        <f>+'Rev &amp; Exp All'!E4</f>
        <v xml:space="preserve">Year To Date Through    </v>
      </c>
      <c r="B7" s="1098"/>
      <c r="C7" s="1098"/>
      <c r="D7" s="1098"/>
      <c r="E7" s="1098"/>
      <c r="F7" s="1098"/>
      <c r="G7" s="1098"/>
      <c r="H7" s="1098"/>
      <c r="I7" s="1098"/>
      <c r="K7" s="16"/>
      <c r="L7" s="16"/>
      <c r="M7" s="16"/>
    </row>
    <row r="8" spans="1:52" x14ac:dyDescent="0.25">
      <c r="K8" s="16"/>
      <c r="L8" s="16"/>
      <c r="M8" s="16"/>
    </row>
    <row r="9" spans="1:52" ht="26.4" x14ac:dyDescent="0.25">
      <c r="A9" s="458" t="s">
        <v>612</v>
      </c>
      <c r="B9" s="459" t="s">
        <v>480</v>
      </c>
      <c r="C9" s="459" t="s">
        <v>611</v>
      </c>
      <c r="D9" s="459" t="s">
        <v>481</v>
      </c>
      <c r="E9" s="459" t="s">
        <v>482</v>
      </c>
      <c r="F9" s="460" t="s">
        <v>484</v>
      </c>
      <c r="G9" s="459" t="s">
        <v>481</v>
      </c>
      <c r="H9" s="459" t="s">
        <v>482</v>
      </c>
      <c r="I9" s="459" t="s">
        <v>618</v>
      </c>
      <c r="K9" s="16"/>
      <c r="L9" s="16"/>
      <c r="M9" s="16"/>
    </row>
    <row r="10" spans="1:52" x14ac:dyDescent="0.25">
      <c r="A10" s="331"/>
      <c r="J10" s="400"/>
      <c r="K10" s="16"/>
      <c r="L10" s="16"/>
      <c r="M10" s="16"/>
    </row>
    <row r="11" spans="1:52" ht="20.399999999999999" customHeight="1" x14ac:dyDescent="0.25">
      <c r="A11" s="1" t="s">
        <v>806</v>
      </c>
      <c r="B11" s="801"/>
      <c r="C11" s="786"/>
      <c r="D11" s="374">
        <f>+B11-C11</f>
        <v>0</v>
      </c>
      <c r="E11" s="373" t="e">
        <f>+D11/C11</f>
        <v>#DIV/0!</v>
      </c>
      <c r="F11" s="971"/>
      <c r="G11" s="972"/>
      <c r="H11" s="467"/>
      <c r="I11" s="480"/>
      <c r="J11" s="1094" t="str">
        <f t="shared" ref="J11:J31" si="0">IF(AND(I11=(""),ABS(H11)&gt;0.005),"Expl of Variance is Required","")</f>
        <v/>
      </c>
      <c r="K11" s="1094"/>
      <c r="L11" s="1094"/>
      <c r="M11" s="1094"/>
    </row>
    <row r="12" spans="1:52" x14ac:dyDescent="0.25">
      <c r="A12" s="1" t="s">
        <v>805</v>
      </c>
      <c r="B12" s="801"/>
      <c r="C12" s="806"/>
      <c r="D12" s="374">
        <f t="shared" ref="D12:D31" si="1">+B12-C12</f>
        <v>0</v>
      </c>
      <c r="E12" s="373" t="e">
        <f t="shared" ref="E12:E31" si="2">+D12/C12</f>
        <v>#DIV/0!</v>
      </c>
      <c r="F12" s="971"/>
      <c r="G12" s="972"/>
      <c r="H12" s="373"/>
      <c r="I12" s="469"/>
      <c r="J12" s="1094" t="str">
        <f t="shared" si="0"/>
        <v/>
      </c>
      <c r="K12" s="1094"/>
      <c r="L12" s="1094"/>
      <c r="M12" s="1094"/>
    </row>
    <row r="13" spans="1:52" x14ac:dyDescent="0.25">
      <c r="A13" s="1"/>
      <c r="B13" s="372"/>
      <c r="C13" s="468"/>
      <c r="D13" s="374"/>
      <c r="E13" s="373"/>
      <c r="F13" s="16"/>
      <c r="G13" s="374"/>
      <c r="H13" s="373"/>
      <c r="I13" s="469"/>
      <c r="J13" s="1094" t="str">
        <f t="shared" si="0"/>
        <v/>
      </c>
      <c r="K13" s="1094"/>
      <c r="L13" s="1094"/>
      <c r="M13" s="1094"/>
    </row>
    <row r="14" spans="1:52" x14ac:dyDescent="0.25">
      <c r="A14" s="1" t="s">
        <v>483</v>
      </c>
      <c r="B14" s="801"/>
      <c r="C14" s="806"/>
      <c r="D14" s="374">
        <f t="shared" si="1"/>
        <v>0</v>
      </c>
      <c r="E14" s="373" t="e">
        <f>+D14/C14</f>
        <v>#DIV/0!</v>
      </c>
      <c r="F14" s="971"/>
      <c r="G14" s="972"/>
      <c r="H14" s="373" t="e">
        <f>+E14</f>
        <v>#DIV/0!</v>
      </c>
      <c r="I14" s="469"/>
      <c r="J14" s="1094" t="e">
        <f t="shared" si="0"/>
        <v>#DIV/0!</v>
      </c>
      <c r="K14" s="1094"/>
      <c r="L14" s="1094"/>
      <c r="M14" s="1094"/>
    </row>
    <row r="15" spans="1:52" x14ac:dyDescent="0.25">
      <c r="A15" s="331"/>
      <c r="B15" s="372"/>
      <c r="C15" s="468"/>
      <c r="D15" s="374"/>
      <c r="E15" s="373"/>
      <c r="G15" s="374"/>
      <c r="H15" s="373"/>
      <c r="I15" s="469"/>
      <c r="J15" s="1094" t="str">
        <f t="shared" si="0"/>
        <v/>
      </c>
      <c r="K15" s="1094"/>
      <c r="L15" s="1094"/>
      <c r="M15" s="1094"/>
    </row>
    <row r="16" spans="1:52" x14ac:dyDescent="0.25">
      <c r="A16" s="496" t="s">
        <v>613</v>
      </c>
      <c r="B16" s="372"/>
      <c r="C16" s="468"/>
      <c r="D16" s="374"/>
      <c r="E16" s="373"/>
      <c r="G16" s="374"/>
      <c r="H16" s="373"/>
      <c r="I16" s="469"/>
      <c r="J16" s="1094" t="str">
        <f t="shared" si="0"/>
        <v/>
      </c>
      <c r="K16" s="1094"/>
      <c r="L16" s="1094"/>
      <c r="M16" s="1094"/>
    </row>
    <row r="17" spans="1:13" x14ac:dyDescent="0.25">
      <c r="A17" s="573"/>
      <c r="B17" s="801"/>
      <c r="C17" s="806"/>
      <c r="D17" s="374">
        <f t="shared" si="1"/>
        <v>0</v>
      </c>
      <c r="E17" s="373" t="e">
        <f t="shared" si="2"/>
        <v>#DIV/0!</v>
      </c>
      <c r="F17" s="802"/>
      <c r="G17" s="374">
        <f t="shared" ref="G17:G31" si="3">+D17-F17</f>
        <v>0</v>
      </c>
      <c r="H17" s="373" t="e">
        <f t="shared" ref="H17:H31" si="4">+G17/C17</f>
        <v>#DIV/0!</v>
      </c>
      <c r="I17" s="469"/>
      <c r="J17" s="1094" t="e">
        <f t="shared" si="0"/>
        <v>#DIV/0!</v>
      </c>
      <c r="K17" s="1094"/>
      <c r="L17" s="1094"/>
      <c r="M17" s="1094"/>
    </row>
    <row r="18" spans="1:13" s="16" customFormat="1" x14ac:dyDescent="0.25">
      <c r="A18" s="573"/>
      <c r="B18" s="802"/>
      <c r="C18" s="806"/>
      <c r="D18" s="374">
        <f t="shared" si="1"/>
        <v>0</v>
      </c>
      <c r="E18" s="373" t="e">
        <f t="shared" si="2"/>
        <v>#DIV/0!</v>
      </c>
      <c r="F18" s="804"/>
      <c r="G18" s="374">
        <f t="shared" si="3"/>
        <v>0</v>
      </c>
      <c r="H18" s="373" t="e">
        <f t="shared" si="4"/>
        <v>#DIV/0!</v>
      </c>
      <c r="I18" s="469"/>
      <c r="J18" s="1094" t="e">
        <f t="shared" si="0"/>
        <v>#DIV/0!</v>
      </c>
      <c r="K18" s="1094"/>
      <c r="L18" s="1094"/>
      <c r="M18" s="1094"/>
    </row>
    <row r="19" spans="1:13" s="16" customFormat="1" x14ac:dyDescent="0.25">
      <c r="A19" s="573"/>
      <c r="B19" s="802"/>
      <c r="C19" s="806"/>
      <c r="D19" s="374">
        <f t="shared" si="1"/>
        <v>0</v>
      </c>
      <c r="E19" s="373" t="e">
        <f t="shared" si="2"/>
        <v>#DIV/0!</v>
      </c>
      <c r="F19" s="804"/>
      <c r="G19" s="374">
        <f t="shared" si="3"/>
        <v>0</v>
      </c>
      <c r="H19" s="373" t="e">
        <f t="shared" si="4"/>
        <v>#DIV/0!</v>
      </c>
      <c r="I19" s="469"/>
      <c r="J19" s="1094" t="e">
        <f t="shared" si="0"/>
        <v>#DIV/0!</v>
      </c>
      <c r="K19" s="1094"/>
      <c r="L19" s="1094"/>
      <c r="M19" s="1094"/>
    </row>
    <row r="20" spans="1:13" s="16" customFormat="1" x14ac:dyDescent="0.25">
      <c r="A20" s="573"/>
      <c r="B20" s="802"/>
      <c r="C20" s="806"/>
      <c r="D20" s="374">
        <f t="shared" si="1"/>
        <v>0</v>
      </c>
      <c r="E20" s="373" t="e">
        <f t="shared" si="2"/>
        <v>#DIV/0!</v>
      </c>
      <c r="F20" s="804"/>
      <c r="G20" s="374">
        <f t="shared" si="3"/>
        <v>0</v>
      </c>
      <c r="H20" s="373" t="e">
        <f t="shared" si="4"/>
        <v>#DIV/0!</v>
      </c>
      <c r="I20" s="469" t="s">
        <v>126</v>
      </c>
      <c r="J20" s="1094" t="e">
        <f t="shared" si="0"/>
        <v>#DIV/0!</v>
      </c>
      <c r="K20" s="1094"/>
      <c r="L20" s="1094"/>
      <c r="M20" s="1094"/>
    </row>
    <row r="21" spans="1:13" s="16" customFormat="1" ht="13.2" customHeight="1" x14ac:dyDescent="0.25">
      <c r="A21" s="573"/>
      <c r="B21" s="802"/>
      <c r="C21" s="806"/>
      <c r="D21" s="374">
        <f t="shared" si="1"/>
        <v>0</v>
      </c>
      <c r="E21" s="373" t="e">
        <f t="shared" si="2"/>
        <v>#DIV/0!</v>
      </c>
      <c r="F21" s="804"/>
      <c r="G21" s="374">
        <f t="shared" si="3"/>
        <v>0</v>
      </c>
      <c r="H21" s="373" t="e">
        <f t="shared" si="4"/>
        <v>#DIV/0!</v>
      </c>
      <c r="I21" s="469"/>
      <c r="J21" s="1094" t="e">
        <f t="shared" si="0"/>
        <v>#DIV/0!</v>
      </c>
      <c r="K21" s="1094"/>
      <c r="L21" s="1094"/>
      <c r="M21" s="1094"/>
    </row>
    <row r="22" spans="1:13" s="16" customFormat="1" x14ac:dyDescent="0.25">
      <c r="A22" s="573"/>
      <c r="B22" s="802"/>
      <c r="C22" s="806"/>
      <c r="D22" s="374">
        <f t="shared" si="1"/>
        <v>0</v>
      </c>
      <c r="E22" s="373" t="e">
        <f t="shared" si="2"/>
        <v>#DIV/0!</v>
      </c>
      <c r="F22" s="804"/>
      <c r="G22" s="374">
        <f t="shared" si="3"/>
        <v>0</v>
      </c>
      <c r="H22" s="373" t="e">
        <f t="shared" si="4"/>
        <v>#DIV/0!</v>
      </c>
      <c r="I22" s="469"/>
      <c r="J22" s="1094" t="e">
        <f t="shared" si="0"/>
        <v>#DIV/0!</v>
      </c>
      <c r="K22" s="1094"/>
      <c r="L22" s="1094"/>
      <c r="M22" s="1094"/>
    </row>
    <row r="23" spans="1:13" s="16" customFormat="1" x14ac:dyDescent="0.25">
      <c r="A23" s="573"/>
      <c r="B23" s="802"/>
      <c r="C23" s="806"/>
      <c r="D23" s="374">
        <f t="shared" si="1"/>
        <v>0</v>
      </c>
      <c r="E23" s="373" t="e">
        <f t="shared" si="2"/>
        <v>#DIV/0!</v>
      </c>
      <c r="F23" s="804"/>
      <c r="G23" s="374">
        <f t="shared" si="3"/>
        <v>0</v>
      </c>
      <c r="H23" s="373" t="e">
        <f t="shared" si="4"/>
        <v>#DIV/0!</v>
      </c>
      <c r="I23" s="469"/>
      <c r="J23" s="1094" t="e">
        <f t="shared" si="0"/>
        <v>#DIV/0!</v>
      </c>
      <c r="K23" s="1094"/>
      <c r="L23" s="1094"/>
      <c r="M23" s="1094"/>
    </row>
    <row r="24" spans="1:13" s="16" customFormat="1" x14ac:dyDescent="0.25">
      <c r="A24" s="573"/>
      <c r="B24" s="802"/>
      <c r="C24" s="806"/>
      <c r="D24" s="374">
        <f t="shared" si="1"/>
        <v>0</v>
      </c>
      <c r="E24" s="373" t="e">
        <f t="shared" si="2"/>
        <v>#DIV/0!</v>
      </c>
      <c r="F24" s="804"/>
      <c r="G24" s="374">
        <f t="shared" si="3"/>
        <v>0</v>
      </c>
      <c r="H24" s="373" t="e">
        <f t="shared" si="4"/>
        <v>#DIV/0!</v>
      </c>
      <c r="I24" s="469"/>
      <c r="J24" s="1094" t="e">
        <f t="shared" si="0"/>
        <v>#DIV/0!</v>
      </c>
      <c r="K24" s="1094"/>
      <c r="L24" s="1094"/>
      <c r="M24" s="1094"/>
    </row>
    <row r="25" spans="1:13" s="16" customFormat="1" x14ac:dyDescent="0.25">
      <c r="A25" s="573"/>
      <c r="B25" s="802"/>
      <c r="C25" s="806"/>
      <c r="D25" s="374">
        <f t="shared" si="1"/>
        <v>0</v>
      </c>
      <c r="E25" s="373" t="e">
        <f>+D25/C25</f>
        <v>#DIV/0!</v>
      </c>
      <c r="F25" s="804"/>
      <c r="G25" s="374">
        <f t="shared" si="3"/>
        <v>0</v>
      </c>
      <c r="H25" s="373" t="e">
        <f t="shared" si="4"/>
        <v>#DIV/0!</v>
      </c>
      <c r="I25" s="469"/>
      <c r="J25" s="1094" t="e">
        <f t="shared" si="0"/>
        <v>#DIV/0!</v>
      </c>
      <c r="K25" s="1094"/>
      <c r="L25" s="1094"/>
      <c r="M25" s="1094"/>
    </row>
    <row r="26" spans="1:13" s="16" customFormat="1" x14ac:dyDescent="0.25">
      <c r="A26" s="573"/>
      <c r="B26" s="802"/>
      <c r="C26" s="786"/>
      <c r="D26" s="374">
        <f t="shared" si="1"/>
        <v>0</v>
      </c>
      <c r="E26" s="373" t="e">
        <f t="shared" si="2"/>
        <v>#DIV/0!</v>
      </c>
      <c r="F26" s="804"/>
      <c r="G26" s="374">
        <f t="shared" si="3"/>
        <v>0</v>
      </c>
      <c r="H26" s="373" t="e">
        <f t="shared" si="4"/>
        <v>#DIV/0!</v>
      </c>
      <c r="I26" s="469"/>
      <c r="J26" s="1094" t="e">
        <f t="shared" si="0"/>
        <v>#DIV/0!</v>
      </c>
      <c r="K26" s="1094"/>
      <c r="L26" s="1094"/>
      <c r="M26" s="1094"/>
    </row>
    <row r="27" spans="1:13" s="16" customFormat="1" x14ac:dyDescent="0.25">
      <c r="A27" s="802"/>
      <c r="B27" s="802"/>
      <c r="C27" s="806"/>
      <c r="D27" s="212">
        <f t="shared" si="1"/>
        <v>0</v>
      </c>
      <c r="E27" s="373" t="e">
        <f t="shared" si="2"/>
        <v>#DIV/0!</v>
      </c>
      <c r="F27" s="804"/>
      <c r="G27" s="374">
        <f t="shared" si="3"/>
        <v>0</v>
      </c>
      <c r="H27" s="373" t="e">
        <f t="shared" si="4"/>
        <v>#DIV/0!</v>
      </c>
      <c r="I27" s="469"/>
      <c r="J27" s="1094" t="e">
        <f t="shared" si="0"/>
        <v>#DIV/0!</v>
      </c>
      <c r="K27" s="1094"/>
      <c r="L27" s="1094"/>
      <c r="M27" s="1094"/>
    </row>
    <row r="28" spans="1:13" s="16" customFormat="1" x14ac:dyDescent="0.25">
      <c r="A28" s="802"/>
      <c r="B28" s="802"/>
      <c r="C28" s="806"/>
      <c r="D28" s="212">
        <f t="shared" si="1"/>
        <v>0</v>
      </c>
      <c r="E28" s="373" t="e">
        <f t="shared" si="2"/>
        <v>#DIV/0!</v>
      </c>
      <c r="F28" s="804"/>
      <c r="G28" s="374">
        <f t="shared" si="3"/>
        <v>0</v>
      </c>
      <c r="H28" s="373" t="e">
        <f t="shared" si="4"/>
        <v>#DIV/0!</v>
      </c>
      <c r="I28" s="469"/>
      <c r="J28" s="1094" t="e">
        <f t="shared" si="0"/>
        <v>#DIV/0!</v>
      </c>
      <c r="K28" s="1094"/>
      <c r="L28" s="1094"/>
      <c r="M28" s="1094"/>
    </row>
    <row r="29" spans="1:13" s="16" customFormat="1" x14ac:dyDescent="0.25">
      <c r="A29" s="802"/>
      <c r="B29" s="802"/>
      <c r="C29" s="806"/>
      <c r="D29" s="212">
        <f t="shared" si="1"/>
        <v>0</v>
      </c>
      <c r="E29" s="373" t="e">
        <f t="shared" si="2"/>
        <v>#DIV/0!</v>
      </c>
      <c r="F29" s="804"/>
      <c r="G29" s="374">
        <f t="shared" si="3"/>
        <v>0</v>
      </c>
      <c r="H29" s="373" t="e">
        <f t="shared" si="4"/>
        <v>#DIV/0!</v>
      </c>
      <c r="I29" s="469"/>
      <c r="J29" s="1094" t="e">
        <f t="shared" si="0"/>
        <v>#DIV/0!</v>
      </c>
      <c r="K29" s="1094"/>
      <c r="L29" s="1094"/>
      <c r="M29" s="1094"/>
    </row>
    <row r="30" spans="1:13" s="16" customFormat="1" x14ac:dyDescent="0.25">
      <c r="A30" s="802"/>
      <c r="B30" s="802"/>
      <c r="C30" s="806"/>
      <c r="D30" s="212">
        <f t="shared" si="1"/>
        <v>0</v>
      </c>
      <c r="E30" s="373" t="e">
        <f t="shared" si="2"/>
        <v>#DIV/0!</v>
      </c>
      <c r="F30" s="804"/>
      <c r="G30" s="374">
        <f t="shared" si="3"/>
        <v>0</v>
      </c>
      <c r="H30" s="373" t="e">
        <f t="shared" si="4"/>
        <v>#DIV/0!</v>
      </c>
      <c r="I30" s="469"/>
      <c r="J30" s="1094" t="e">
        <f t="shared" si="0"/>
        <v>#DIV/0!</v>
      </c>
      <c r="K30" s="1094"/>
      <c r="L30" s="1094"/>
      <c r="M30" s="1094"/>
    </row>
    <row r="31" spans="1:13" s="16" customFormat="1" x14ac:dyDescent="0.25">
      <c r="A31" s="802"/>
      <c r="B31" s="802"/>
      <c r="C31" s="806"/>
      <c r="D31" s="212">
        <f t="shared" si="1"/>
        <v>0</v>
      </c>
      <c r="E31" s="373" t="e">
        <f t="shared" si="2"/>
        <v>#DIV/0!</v>
      </c>
      <c r="F31" s="804"/>
      <c r="G31" s="374">
        <f t="shared" si="3"/>
        <v>0</v>
      </c>
      <c r="H31" s="373" t="e">
        <f t="shared" si="4"/>
        <v>#DIV/0!</v>
      </c>
      <c r="I31" s="469"/>
      <c r="J31" s="1094" t="e">
        <f t="shared" si="0"/>
        <v>#DIV/0!</v>
      </c>
      <c r="K31" s="1094"/>
      <c r="L31" s="1094"/>
      <c r="M31" s="1094"/>
    </row>
    <row r="32" spans="1:13" s="16" customFormat="1" x14ac:dyDescent="0.25">
      <c r="A32" s="1100"/>
      <c r="B32" s="1100"/>
      <c r="C32" s="1100"/>
      <c r="D32" s="1100"/>
      <c r="E32" s="373"/>
      <c r="F32" s="584">
        <f>SUM(F17:F31)</f>
        <v>0</v>
      </c>
      <c r="G32" s="374"/>
      <c r="H32" s="373"/>
      <c r="I32" s="469"/>
      <c r="J32" s="1094"/>
      <c r="K32" s="1094"/>
      <c r="L32" s="1094"/>
      <c r="M32" s="1094"/>
    </row>
    <row r="33" spans="1:13" s="16" customFormat="1" x14ac:dyDescent="0.25">
      <c r="A33"/>
      <c r="B33"/>
      <c r="C33"/>
      <c r="D33"/>
      <c r="E33"/>
      <c r="F33"/>
      <c r="G33"/>
      <c r="H33"/>
      <c r="I33" s="469"/>
      <c r="J33" s="1101"/>
      <c r="K33" s="1101"/>
      <c r="L33" s="1101"/>
      <c r="M33" s="1101"/>
    </row>
    <row r="34" spans="1:13" s="16" customFormat="1" x14ac:dyDescent="0.25">
      <c r="A34" s="496" t="s">
        <v>614</v>
      </c>
      <c r="B34"/>
      <c r="C34"/>
      <c r="D34"/>
      <c r="E34"/>
      <c r="F34"/>
      <c r="G34"/>
      <c r="H34"/>
      <c r="I34" s="469"/>
      <c r="J34" s="1101"/>
      <c r="K34" s="1101"/>
      <c r="L34" s="1101"/>
      <c r="M34" s="1101"/>
    </row>
    <row r="35" spans="1:13" s="16" customFormat="1" x14ac:dyDescent="0.25">
      <c r="A35" s="94" t="s">
        <v>615</v>
      </c>
      <c r="B35"/>
      <c r="C35"/>
      <c r="D35"/>
      <c r="E35"/>
      <c r="F35"/>
      <c r="G35"/>
      <c r="H35"/>
      <c r="I35" s="469"/>
      <c r="J35" s="1101"/>
      <c r="K35" s="1101"/>
      <c r="L35" s="1101"/>
      <c r="M35" s="1101"/>
    </row>
    <row r="36" spans="1:13" s="16" customFormat="1" x14ac:dyDescent="0.25">
      <c r="A36" s="6" t="str">
        <f>'Rev &amp; Exp All'!A32</f>
        <v>Dental</v>
      </c>
      <c r="B36" s="802"/>
      <c r="C36" s="806"/>
      <c r="D36" s="212">
        <f t="shared" ref="D36:D60" si="5">+B36-C36</f>
        <v>0</v>
      </c>
      <c r="E36" s="373" t="e">
        <f t="shared" ref="E36:E60" si="6">+D36/C36</f>
        <v>#DIV/0!</v>
      </c>
      <c r="F36" s="804"/>
      <c r="G36" s="374">
        <f t="shared" ref="G36:G60" si="7">+D36-F36</f>
        <v>0</v>
      </c>
      <c r="H36" s="373" t="e">
        <f t="shared" ref="H36:H60" si="8">+G36/C36</f>
        <v>#DIV/0!</v>
      </c>
      <c r="I36" s="469"/>
      <c r="J36" s="1094" t="e">
        <f t="shared" ref="J36:J58" si="9">IF(AND(I36=(""),ABS(H36)&gt;0.005),"Expl of Variance is Required","")</f>
        <v>#DIV/0!</v>
      </c>
      <c r="K36" s="1094"/>
      <c r="L36" s="1094"/>
      <c r="M36" s="1094"/>
    </row>
    <row r="37" spans="1:13" s="16" customFormat="1" x14ac:dyDescent="0.25">
      <c r="A37" s="6" t="s">
        <v>122</v>
      </c>
      <c r="B37" s="802"/>
      <c r="C37" s="806"/>
      <c r="D37" s="212">
        <f t="shared" si="5"/>
        <v>0</v>
      </c>
      <c r="E37" s="373" t="e">
        <f t="shared" si="6"/>
        <v>#DIV/0!</v>
      </c>
      <c r="F37" s="804"/>
      <c r="G37" s="374">
        <f t="shared" si="7"/>
        <v>0</v>
      </c>
      <c r="H37" s="373" t="e">
        <f t="shared" si="8"/>
        <v>#DIV/0!</v>
      </c>
      <c r="I37" s="469"/>
      <c r="J37" s="1094" t="e">
        <f t="shared" si="9"/>
        <v>#DIV/0!</v>
      </c>
      <c r="K37" s="1094"/>
      <c r="L37" s="1094"/>
      <c r="M37" s="1094"/>
    </row>
    <row r="38" spans="1:13" s="16" customFormat="1" x14ac:dyDescent="0.25">
      <c r="A38" s="6" t="s">
        <v>478</v>
      </c>
      <c r="B38" s="802"/>
      <c r="C38" s="806"/>
      <c r="D38" s="212">
        <f t="shared" si="5"/>
        <v>0</v>
      </c>
      <c r="E38" s="373" t="e">
        <f t="shared" si="6"/>
        <v>#DIV/0!</v>
      </c>
      <c r="F38" s="804"/>
      <c r="G38" s="374">
        <f t="shared" si="7"/>
        <v>0</v>
      </c>
      <c r="H38" s="373" t="e">
        <f t="shared" si="8"/>
        <v>#DIV/0!</v>
      </c>
      <c r="I38" s="469"/>
      <c r="J38" s="1094" t="e">
        <f t="shared" si="9"/>
        <v>#DIV/0!</v>
      </c>
      <c r="K38" s="1094"/>
      <c r="L38" s="1094"/>
      <c r="M38" s="1094"/>
    </row>
    <row r="39" spans="1:13" s="16" customFormat="1" x14ac:dyDescent="0.25">
      <c r="A39" s="6" t="s">
        <v>758</v>
      </c>
      <c r="B39" s="802"/>
      <c r="C39" s="806"/>
      <c r="D39" s="212">
        <f>+B39-C39</f>
        <v>0</v>
      </c>
      <c r="E39" s="682" t="e">
        <f>+D39/C39</f>
        <v>#DIV/0!</v>
      </c>
      <c r="F39" s="804"/>
      <c r="G39" s="374">
        <f t="shared" si="7"/>
        <v>0</v>
      </c>
      <c r="H39" s="682" t="e">
        <f>+G39/C39</f>
        <v>#DIV/0!</v>
      </c>
      <c r="I39" s="469"/>
      <c r="J39" s="1094" t="e">
        <f>IF(AND(I39=(""),ABS(H39)&gt;0.005),"Expl of Variance is Required","")</f>
        <v>#DIV/0!</v>
      </c>
      <c r="K39" s="1094"/>
      <c r="L39" s="1094"/>
      <c r="M39" s="1094"/>
    </row>
    <row r="40" spans="1:13" s="16" customFormat="1" x14ac:dyDescent="0.25">
      <c r="A40" s="6" t="s">
        <v>759</v>
      </c>
      <c r="B40" s="802"/>
      <c r="C40" s="806"/>
      <c r="D40" s="212">
        <f t="shared" ref="D40" si="10">+B40-C40</f>
        <v>0</v>
      </c>
      <c r="E40" s="373" t="e">
        <f t="shared" ref="E40" si="11">+D40/C40</f>
        <v>#DIV/0!</v>
      </c>
      <c r="F40" s="804"/>
      <c r="G40" s="374">
        <f t="shared" si="7"/>
        <v>0</v>
      </c>
      <c r="H40" s="373" t="e">
        <f t="shared" ref="H40" si="12">+G40/C40</f>
        <v>#DIV/0!</v>
      </c>
      <c r="I40" s="469"/>
      <c r="J40" s="1094" t="e">
        <f t="shared" ref="J40" si="13">IF(AND(I40=(""),ABS(H40)&gt;0.005),"Expl of Variance is Required","")</f>
        <v>#DIV/0!</v>
      </c>
      <c r="K40" s="1094"/>
      <c r="L40" s="1094"/>
      <c r="M40" s="1094"/>
    </row>
    <row r="41" spans="1:13" s="16" customFormat="1" x14ac:dyDescent="0.25">
      <c r="A41" s="4" t="s">
        <v>123</v>
      </c>
      <c r="B41" s="802"/>
      <c r="C41" s="806"/>
      <c r="D41" s="212">
        <f t="shared" si="5"/>
        <v>0</v>
      </c>
      <c r="E41" s="373" t="e">
        <f t="shared" si="6"/>
        <v>#DIV/0!</v>
      </c>
      <c r="F41" s="804"/>
      <c r="G41" s="374">
        <f t="shared" si="7"/>
        <v>0</v>
      </c>
      <c r="H41" s="373" t="e">
        <f t="shared" si="8"/>
        <v>#DIV/0!</v>
      </c>
      <c r="I41" s="469"/>
      <c r="J41" s="1094" t="e">
        <f t="shared" si="9"/>
        <v>#DIV/0!</v>
      </c>
      <c r="K41" s="1094"/>
      <c r="L41" s="1094"/>
      <c r="M41" s="1094"/>
    </row>
    <row r="42" spans="1:13" s="16" customFormat="1" x14ac:dyDescent="0.25">
      <c r="A42" s="4" t="s">
        <v>87</v>
      </c>
      <c r="B42" s="802"/>
      <c r="C42" s="806"/>
      <c r="D42" s="212">
        <f t="shared" si="5"/>
        <v>0</v>
      </c>
      <c r="E42" s="373" t="e">
        <f t="shared" si="6"/>
        <v>#DIV/0!</v>
      </c>
      <c r="F42" s="804"/>
      <c r="G42" s="374">
        <f t="shared" si="7"/>
        <v>0</v>
      </c>
      <c r="H42" s="373" t="e">
        <f t="shared" si="8"/>
        <v>#DIV/0!</v>
      </c>
      <c r="I42" s="469"/>
      <c r="J42" s="1094" t="e">
        <f t="shared" si="9"/>
        <v>#DIV/0!</v>
      </c>
      <c r="K42" s="1094"/>
      <c r="L42" s="1094"/>
      <c r="M42" s="1094"/>
    </row>
    <row r="43" spans="1:13" s="16" customFormat="1" x14ac:dyDescent="0.25">
      <c r="A43" s="6" t="s">
        <v>242</v>
      </c>
      <c r="B43" s="802"/>
      <c r="C43" s="806"/>
      <c r="D43" s="212">
        <f t="shared" si="5"/>
        <v>0</v>
      </c>
      <c r="E43" s="373" t="e">
        <f t="shared" si="6"/>
        <v>#DIV/0!</v>
      </c>
      <c r="F43" s="804"/>
      <c r="G43" s="374">
        <f t="shared" si="7"/>
        <v>0</v>
      </c>
      <c r="H43" s="373" t="e">
        <f t="shared" si="8"/>
        <v>#DIV/0!</v>
      </c>
      <c r="I43" s="469"/>
      <c r="J43" s="1094" t="e">
        <f t="shared" si="9"/>
        <v>#DIV/0!</v>
      </c>
      <c r="K43" s="1094"/>
      <c r="L43" s="1094"/>
      <c r="M43" s="1094"/>
    </row>
    <row r="44" spans="1:13" s="16" customFormat="1" x14ac:dyDescent="0.25">
      <c r="A44" s="6" t="s">
        <v>130</v>
      </c>
      <c r="B44" s="803"/>
      <c r="C44" s="807"/>
      <c r="D44" s="493">
        <f t="shared" si="5"/>
        <v>0</v>
      </c>
      <c r="E44" s="494" t="e">
        <f t="shared" si="6"/>
        <v>#DIV/0!</v>
      </c>
      <c r="F44" s="805"/>
      <c r="G44" s="495">
        <f t="shared" si="7"/>
        <v>0</v>
      </c>
      <c r="H44" s="494" t="e">
        <f t="shared" si="8"/>
        <v>#DIV/0!</v>
      </c>
      <c r="I44" s="469"/>
      <c r="J44" s="1094" t="e">
        <f t="shared" si="9"/>
        <v>#DIV/0!</v>
      </c>
      <c r="K44" s="1094"/>
      <c r="L44" s="1094"/>
      <c r="M44" s="1094"/>
    </row>
    <row r="45" spans="1:13" s="16" customFormat="1" x14ac:dyDescent="0.25">
      <c r="A45" s="6" t="s">
        <v>136</v>
      </c>
      <c r="B45" s="99">
        <f>SUM(B36:B44)</f>
        <v>0</v>
      </c>
      <c r="C45" s="211"/>
      <c r="D45" s="212">
        <f t="shared" si="5"/>
        <v>0</v>
      </c>
      <c r="E45" s="373" t="e">
        <f t="shared" si="6"/>
        <v>#DIV/0!</v>
      </c>
      <c r="F45" s="355">
        <f>SUM(F36:F44)</f>
        <v>0</v>
      </c>
      <c r="G45" s="374">
        <f t="shared" si="7"/>
        <v>0</v>
      </c>
      <c r="H45" s="373" t="e">
        <f t="shared" si="8"/>
        <v>#DIV/0!</v>
      </c>
      <c r="I45" s="469"/>
      <c r="J45" s="1094" t="e">
        <f t="shared" si="9"/>
        <v>#DIV/0!</v>
      </c>
      <c r="K45" s="1094"/>
      <c r="L45" s="1094"/>
      <c r="M45" s="1094"/>
    </row>
    <row r="46" spans="1:13" s="16" customFormat="1" x14ac:dyDescent="0.25">
      <c r="A46" s="94" t="s">
        <v>168</v>
      </c>
      <c r="B46" s="99"/>
      <c r="C46" s="211"/>
      <c r="D46" s="212"/>
      <c r="E46" s="373"/>
      <c r="G46" s="374"/>
      <c r="H46" s="373"/>
      <c r="I46" s="469"/>
      <c r="J46" s="1094"/>
      <c r="K46" s="1094"/>
      <c r="L46" s="1094"/>
      <c r="M46" s="1094"/>
    </row>
    <row r="47" spans="1:13" s="16" customFormat="1" x14ac:dyDescent="0.25">
      <c r="A47" s="5" t="s">
        <v>432</v>
      </c>
      <c r="B47" s="802"/>
      <c r="C47" s="806"/>
      <c r="D47" s="212">
        <f t="shared" si="5"/>
        <v>0</v>
      </c>
      <c r="E47" s="373" t="e">
        <f t="shared" si="6"/>
        <v>#DIV/0!</v>
      </c>
      <c r="F47" s="804"/>
      <c r="G47" s="374">
        <f t="shared" si="7"/>
        <v>0</v>
      </c>
      <c r="H47" s="373" t="e">
        <f t="shared" si="8"/>
        <v>#DIV/0!</v>
      </c>
      <c r="I47" s="469"/>
      <c r="J47" s="1094" t="e">
        <f t="shared" si="9"/>
        <v>#DIV/0!</v>
      </c>
      <c r="K47" s="1094"/>
      <c r="L47" s="1094"/>
      <c r="M47" s="1094"/>
    </row>
    <row r="48" spans="1:13" s="16" customFormat="1" x14ac:dyDescent="0.25">
      <c r="A48" s="170" t="s">
        <v>243</v>
      </c>
      <c r="B48" s="802"/>
      <c r="C48" s="806"/>
      <c r="D48" s="212">
        <f t="shared" si="5"/>
        <v>0</v>
      </c>
      <c r="E48" s="373" t="e">
        <f t="shared" si="6"/>
        <v>#DIV/0!</v>
      </c>
      <c r="F48" s="804"/>
      <c r="G48" s="374">
        <f t="shared" si="7"/>
        <v>0</v>
      </c>
      <c r="H48" s="373" t="e">
        <f t="shared" si="8"/>
        <v>#DIV/0!</v>
      </c>
      <c r="I48" s="469"/>
      <c r="J48" s="1094" t="e">
        <f t="shared" si="9"/>
        <v>#DIV/0!</v>
      </c>
      <c r="K48" s="1094"/>
      <c r="L48" s="1094"/>
      <c r="M48" s="1094"/>
    </row>
    <row r="49" spans="1:13" s="16" customFormat="1" x14ac:dyDescent="0.25">
      <c r="A49" s="170" t="s">
        <v>244</v>
      </c>
      <c r="B49" s="802"/>
      <c r="C49" s="806"/>
      <c r="D49" s="212">
        <f t="shared" si="5"/>
        <v>0</v>
      </c>
      <c r="E49" s="373" t="e">
        <f t="shared" si="6"/>
        <v>#DIV/0!</v>
      </c>
      <c r="F49" s="804"/>
      <c r="G49" s="374">
        <f t="shared" si="7"/>
        <v>0</v>
      </c>
      <c r="H49" s="373" t="e">
        <f t="shared" si="8"/>
        <v>#DIV/0!</v>
      </c>
      <c r="I49" s="469"/>
      <c r="J49" s="1094" t="e">
        <f t="shared" si="9"/>
        <v>#DIV/0!</v>
      </c>
      <c r="K49" s="1094"/>
      <c r="L49" s="1094"/>
      <c r="M49" s="1094"/>
    </row>
    <row r="50" spans="1:13" s="16" customFormat="1" x14ac:dyDescent="0.25">
      <c r="A50" s="170" t="s">
        <v>245</v>
      </c>
      <c r="B50" s="802"/>
      <c r="C50" s="806"/>
      <c r="D50" s="212">
        <f t="shared" si="5"/>
        <v>0</v>
      </c>
      <c r="E50" s="373" t="e">
        <f t="shared" si="6"/>
        <v>#DIV/0!</v>
      </c>
      <c r="F50" s="804"/>
      <c r="G50" s="374">
        <f t="shared" si="7"/>
        <v>0</v>
      </c>
      <c r="H50" s="373" t="e">
        <f t="shared" si="8"/>
        <v>#DIV/0!</v>
      </c>
      <c r="I50" s="469"/>
      <c r="J50" s="1094" t="e">
        <f t="shared" si="9"/>
        <v>#DIV/0!</v>
      </c>
      <c r="K50" s="1094"/>
      <c r="L50" s="1094"/>
      <c r="M50" s="1094"/>
    </row>
    <row r="51" spans="1:13" s="16" customFormat="1" x14ac:dyDescent="0.25">
      <c r="A51" s="170" t="s">
        <v>246</v>
      </c>
      <c r="B51" s="802"/>
      <c r="C51" s="806"/>
      <c r="D51" s="212">
        <f t="shared" si="5"/>
        <v>0</v>
      </c>
      <c r="E51" s="373" t="e">
        <f t="shared" si="6"/>
        <v>#DIV/0!</v>
      </c>
      <c r="F51" s="804"/>
      <c r="G51" s="374">
        <f t="shared" si="7"/>
        <v>0</v>
      </c>
      <c r="H51" s="373" t="e">
        <f t="shared" si="8"/>
        <v>#DIV/0!</v>
      </c>
      <c r="I51" s="469"/>
      <c r="J51" s="1094" t="e">
        <f t="shared" si="9"/>
        <v>#DIV/0!</v>
      </c>
      <c r="K51" s="1094"/>
      <c r="L51" s="1094"/>
      <c r="M51" s="1094"/>
    </row>
    <row r="52" spans="1:13" s="16" customFormat="1" x14ac:dyDescent="0.25">
      <c r="A52" s="6" t="s">
        <v>247</v>
      </c>
      <c r="B52" s="802"/>
      <c r="C52" s="806"/>
      <c r="D52" s="212">
        <f t="shared" si="5"/>
        <v>0</v>
      </c>
      <c r="E52" s="373" t="e">
        <f t="shared" si="6"/>
        <v>#DIV/0!</v>
      </c>
      <c r="F52" s="804"/>
      <c r="G52" s="374">
        <f t="shared" si="7"/>
        <v>0</v>
      </c>
      <c r="H52" s="373" t="e">
        <f t="shared" si="8"/>
        <v>#DIV/0!</v>
      </c>
      <c r="I52" s="469"/>
      <c r="J52" s="1094" t="e">
        <f t="shared" si="9"/>
        <v>#DIV/0!</v>
      </c>
      <c r="K52" s="1094"/>
      <c r="L52" s="1094"/>
      <c r="M52" s="1094"/>
    </row>
    <row r="53" spans="1:13" s="16" customFormat="1" x14ac:dyDescent="0.25">
      <c r="A53" s="6" t="s">
        <v>248</v>
      </c>
      <c r="B53" s="802"/>
      <c r="C53" s="806"/>
      <c r="D53" s="212">
        <f t="shared" si="5"/>
        <v>0</v>
      </c>
      <c r="E53" s="373" t="e">
        <f t="shared" si="6"/>
        <v>#DIV/0!</v>
      </c>
      <c r="F53" s="804"/>
      <c r="G53" s="374">
        <f t="shared" si="7"/>
        <v>0</v>
      </c>
      <c r="H53" s="373" t="e">
        <f t="shared" si="8"/>
        <v>#DIV/0!</v>
      </c>
      <c r="I53" s="469"/>
      <c r="J53" s="1094" t="e">
        <f t="shared" si="9"/>
        <v>#DIV/0!</v>
      </c>
      <c r="K53" s="1094"/>
      <c r="L53" s="1094"/>
      <c r="M53" s="1094"/>
    </row>
    <row r="54" spans="1:13" s="16" customFormat="1" x14ac:dyDescent="0.25">
      <c r="A54" s="6" t="s">
        <v>249</v>
      </c>
      <c r="B54" s="802"/>
      <c r="C54" s="806"/>
      <c r="D54" s="212">
        <f t="shared" si="5"/>
        <v>0</v>
      </c>
      <c r="E54" s="373" t="e">
        <f t="shared" si="6"/>
        <v>#DIV/0!</v>
      </c>
      <c r="F54" s="804"/>
      <c r="G54" s="374">
        <f t="shared" si="7"/>
        <v>0</v>
      </c>
      <c r="H54" s="373" t="e">
        <f t="shared" si="8"/>
        <v>#DIV/0!</v>
      </c>
      <c r="I54" s="469"/>
      <c r="J54" s="1094" t="e">
        <f t="shared" si="9"/>
        <v>#DIV/0!</v>
      </c>
      <c r="K54" s="1094"/>
      <c r="L54" s="1094"/>
      <c r="M54" s="1094"/>
    </row>
    <row r="55" spans="1:13" s="16" customFormat="1" x14ac:dyDescent="0.25">
      <c r="A55" s="170" t="s">
        <v>132</v>
      </c>
      <c r="B55" s="802"/>
      <c r="C55" s="806"/>
      <c r="D55" s="212">
        <f t="shared" si="5"/>
        <v>0</v>
      </c>
      <c r="E55" s="373" t="e">
        <f t="shared" si="6"/>
        <v>#DIV/0!</v>
      </c>
      <c r="F55" s="804"/>
      <c r="G55" s="374">
        <f t="shared" si="7"/>
        <v>0</v>
      </c>
      <c r="H55" s="373" t="e">
        <f t="shared" si="8"/>
        <v>#DIV/0!</v>
      </c>
      <c r="I55" s="469"/>
      <c r="J55" s="1094" t="e">
        <f t="shared" si="9"/>
        <v>#DIV/0!</v>
      </c>
      <c r="K55" s="1094"/>
      <c r="L55" s="1094"/>
      <c r="M55" s="1094"/>
    </row>
    <row r="56" spans="1:13" s="16" customFormat="1" x14ac:dyDescent="0.25">
      <c r="A56" s="6" t="s">
        <v>250</v>
      </c>
      <c r="B56" s="802"/>
      <c r="C56" s="806"/>
      <c r="D56" s="212">
        <f t="shared" si="5"/>
        <v>0</v>
      </c>
      <c r="E56" s="373" t="e">
        <f t="shared" si="6"/>
        <v>#DIV/0!</v>
      </c>
      <c r="F56" s="804"/>
      <c r="G56" s="374">
        <f t="shared" si="7"/>
        <v>0</v>
      </c>
      <c r="H56" s="373" t="e">
        <f t="shared" si="8"/>
        <v>#DIV/0!</v>
      </c>
      <c r="I56" s="469"/>
      <c r="J56" s="1094" t="e">
        <f t="shared" si="9"/>
        <v>#DIV/0!</v>
      </c>
      <c r="K56" s="1094"/>
      <c r="L56" s="1094"/>
      <c r="M56" s="1094"/>
    </row>
    <row r="57" spans="1:13" s="16" customFormat="1" x14ac:dyDescent="0.25">
      <c r="A57" s="6" t="s">
        <v>431</v>
      </c>
      <c r="B57" s="802"/>
      <c r="C57" s="806"/>
      <c r="D57" s="212">
        <f t="shared" si="5"/>
        <v>0</v>
      </c>
      <c r="E57" s="373" t="e">
        <f t="shared" si="6"/>
        <v>#DIV/0!</v>
      </c>
      <c r="F57" s="804"/>
      <c r="G57" s="374">
        <f t="shared" si="7"/>
        <v>0</v>
      </c>
      <c r="H57" s="373" t="e">
        <f t="shared" si="8"/>
        <v>#DIV/0!</v>
      </c>
      <c r="I57" s="469"/>
      <c r="J57" s="1094" t="e">
        <f t="shared" si="9"/>
        <v>#DIV/0!</v>
      </c>
      <c r="K57" s="1094"/>
      <c r="L57" s="1094"/>
      <c r="M57" s="1094"/>
    </row>
    <row r="58" spans="1:13" s="16" customFormat="1" x14ac:dyDescent="0.25">
      <c r="A58" s="6" t="s">
        <v>133</v>
      </c>
      <c r="B58" s="803"/>
      <c r="C58" s="807"/>
      <c r="D58" s="493">
        <f t="shared" si="5"/>
        <v>0</v>
      </c>
      <c r="E58" s="494" t="e">
        <f t="shared" si="6"/>
        <v>#DIV/0!</v>
      </c>
      <c r="F58" s="805"/>
      <c r="G58" s="495">
        <f t="shared" si="7"/>
        <v>0</v>
      </c>
      <c r="H58" s="494" t="e">
        <f t="shared" si="8"/>
        <v>#DIV/0!</v>
      </c>
      <c r="I58" s="469"/>
      <c r="J58" s="1094" t="e">
        <f t="shared" si="9"/>
        <v>#DIV/0!</v>
      </c>
      <c r="K58" s="1094"/>
      <c r="L58" s="1094"/>
      <c r="M58" s="1094"/>
    </row>
    <row r="59" spans="1:13" s="16" customFormat="1" x14ac:dyDescent="0.25">
      <c r="A59" s="6" t="s">
        <v>137</v>
      </c>
      <c r="B59" s="99">
        <f>SUM(B47:B58)</f>
        <v>0</v>
      </c>
      <c r="C59" s="211"/>
      <c r="D59" s="212">
        <f t="shared" si="5"/>
        <v>0</v>
      </c>
      <c r="E59" s="373" t="e">
        <f t="shared" si="6"/>
        <v>#DIV/0!</v>
      </c>
      <c r="F59" s="355">
        <f>SUM(F47:F58)</f>
        <v>0</v>
      </c>
      <c r="G59" s="374">
        <f t="shared" si="7"/>
        <v>0</v>
      </c>
      <c r="H59" s="373" t="e">
        <f t="shared" si="8"/>
        <v>#DIV/0!</v>
      </c>
      <c r="I59" s="469"/>
      <c r="J59" s="1094" t="e">
        <f>IF(AND(I59=(""),ABS(H59)&gt;0.005),"Expl of Variance is Required","")</f>
        <v>#DIV/0!</v>
      </c>
      <c r="K59" s="1094"/>
      <c r="L59" s="1094"/>
      <c r="M59" s="1094"/>
    </row>
    <row r="60" spans="1:13" s="16" customFormat="1" x14ac:dyDescent="0.25">
      <c r="A60" s="6" t="s">
        <v>135</v>
      </c>
      <c r="B60" s="802"/>
      <c r="C60" s="806"/>
      <c r="D60" s="212">
        <f t="shared" si="5"/>
        <v>0</v>
      </c>
      <c r="E60" s="373" t="e">
        <f t="shared" si="6"/>
        <v>#DIV/0!</v>
      </c>
      <c r="F60" s="804"/>
      <c r="G60" s="374">
        <f t="shared" si="7"/>
        <v>0</v>
      </c>
      <c r="H60" s="373" t="e">
        <f t="shared" si="8"/>
        <v>#DIV/0!</v>
      </c>
      <c r="J60" s="1094" t="e">
        <f>IF(AND(I60=(""),ABS(H60)&gt;0.005),"Expl of Variance is Required","")</f>
        <v>#DIV/0!</v>
      </c>
      <c r="K60" s="1094"/>
      <c r="L60" s="1094"/>
      <c r="M60" s="1094"/>
    </row>
    <row r="61" spans="1:13" s="16" customFormat="1" x14ac:dyDescent="0.25">
      <c r="A61" s="6"/>
      <c r="B61" s="6"/>
      <c r="C61" s="6"/>
      <c r="D61" s="6"/>
      <c r="E61" s="6"/>
      <c r="F61" s="6"/>
      <c r="G61" s="6"/>
      <c r="H61" s="373"/>
      <c r="J61" s="800"/>
      <c r="K61" s="800"/>
      <c r="L61" s="800"/>
      <c r="M61" s="800"/>
    </row>
    <row r="62" spans="1:13" s="16" customFormat="1" x14ac:dyDescent="0.25">
      <c r="A62" s="15"/>
      <c r="F62" s="641">
        <f>+F59+F45+F60</f>
        <v>0</v>
      </c>
      <c r="G62" s="638" t="s">
        <v>811</v>
      </c>
      <c r="H62" s="370"/>
      <c r="I62" s="370"/>
    </row>
    <row r="63" spans="1:13" s="16" customFormat="1" x14ac:dyDescent="0.25">
      <c r="F63" s="827">
        <f>+'Sch. of Serv Pmts'!F26</f>
        <v>0</v>
      </c>
      <c r="G63" s="638" t="str">
        <f>CONCATENATE(E6, "  CY IBNR from Sch of Service Payments, Program 2")</f>
        <v>Select Prog  CY IBNR from Sch of Service Payments, Program 2</v>
      </c>
      <c r="H63" s="370"/>
      <c r="I63" s="370"/>
    </row>
    <row r="64" spans="1:13" s="16" customFormat="1" ht="14.4" thickBot="1" x14ac:dyDescent="0.3">
      <c r="F64" s="964">
        <f>+F62-F63</f>
        <v>0</v>
      </c>
      <c r="G64" s="967" t="s">
        <v>898</v>
      </c>
      <c r="H64" s="965"/>
      <c r="I64" s="965"/>
    </row>
    <row r="65" spans="6:9" s="16" customFormat="1" ht="13.8" thickTop="1" x14ac:dyDescent="0.25">
      <c r="F65" s="370"/>
      <c r="G65" s="370"/>
      <c r="H65" s="370"/>
      <c r="I65" s="370"/>
    </row>
    <row r="66" spans="6:9" s="16" customFormat="1" x14ac:dyDescent="0.25"/>
    <row r="67" spans="6:9" s="16" customFormat="1" x14ac:dyDescent="0.25"/>
    <row r="68" spans="6:9" s="16" customFormat="1" x14ac:dyDescent="0.25">
      <c r="F68" s="645">
        <f>+F32-F62</f>
        <v>0</v>
      </c>
      <c r="G68" s="638" t="s">
        <v>699</v>
      </c>
    </row>
    <row r="69" spans="6:9" s="16" customFormat="1" x14ac:dyDescent="0.25"/>
    <row r="70" spans="6:9" s="16" customFormat="1" x14ac:dyDescent="0.25"/>
    <row r="71" spans="6:9" s="16" customFormat="1" x14ac:dyDescent="0.25"/>
    <row r="72" spans="6:9" s="16" customFormat="1" x14ac:dyDescent="0.25"/>
    <row r="73" spans="6:9" s="16" customFormat="1" x14ac:dyDescent="0.25"/>
    <row r="74" spans="6:9" s="16" customFormat="1" x14ac:dyDescent="0.25"/>
    <row r="75" spans="6:9" s="16" customFormat="1" x14ac:dyDescent="0.25"/>
    <row r="76" spans="6:9" s="16" customFormat="1" x14ac:dyDescent="0.25"/>
    <row r="77" spans="6:9" s="16" customFormat="1" x14ac:dyDescent="0.25"/>
    <row r="78" spans="6:9" s="16" customFormat="1" x14ac:dyDescent="0.25"/>
    <row r="79" spans="6:9" s="16" customFormat="1" x14ac:dyDescent="0.25"/>
    <row r="80" spans="6:9" s="16" customFormat="1" x14ac:dyDescent="0.25"/>
    <row r="81" s="16" customFormat="1" x14ac:dyDescent="0.25"/>
    <row r="82" s="16" customFormat="1" x14ac:dyDescent="0.25"/>
    <row r="83" s="16" customFormat="1" x14ac:dyDescent="0.25"/>
    <row r="84" s="16" customFormat="1" x14ac:dyDescent="0.25"/>
    <row r="85" s="16" customFormat="1" x14ac:dyDescent="0.25"/>
    <row r="86" s="16" customFormat="1" x14ac:dyDescent="0.25"/>
    <row r="87" s="16" customFormat="1" x14ac:dyDescent="0.25"/>
    <row r="88" s="16" customFormat="1" x14ac:dyDescent="0.25"/>
    <row r="89" s="16" customFormat="1" x14ac:dyDescent="0.25"/>
    <row r="90" s="16" customFormat="1" x14ac:dyDescent="0.25"/>
    <row r="91" s="16" customFormat="1" x14ac:dyDescent="0.25"/>
    <row r="92" s="16" customFormat="1" x14ac:dyDescent="0.25"/>
    <row r="93" s="16" customFormat="1" x14ac:dyDescent="0.25"/>
    <row r="94" s="16" customFormat="1" x14ac:dyDescent="0.25"/>
    <row r="95" s="16" customFormat="1" x14ac:dyDescent="0.25"/>
    <row r="96" s="16" customFormat="1" x14ac:dyDescent="0.25"/>
    <row r="97" s="16" customFormat="1" x14ac:dyDescent="0.25"/>
    <row r="98" s="16" customFormat="1" x14ac:dyDescent="0.25"/>
    <row r="99" s="16" customFormat="1" x14ac:dyDescent="0.25"/>
    <row r="100" s="16" customFormat="1" x14ac:dyDescent="0.25"/>
    <row r="101" s="16" customFormat="1" x14ac:dyDescent="0.25"/>
    <row r="102" s="16" customFormat="1" x14ac:dyDescent="0.25"/>
    <row r="103" s="16" customFormat="1" x14ac:dyDescent="0.25"/>
    <row r="104" s="16" customFormat="1" x14ac:dyDescent="0.25"/>
    <row r="105" s="16" customFormat="1" x14ac:dyDescent="0.25"/>
    <row r="106" s="16" customFormat="1" x14ac:dyDescent="0.25"/>
    <row r="107" s="16" customFormat="1" x14ac:dyDescent="0.25"/>
  </sheetData>
  <sheetProtection algorithmName="SHA-512" hashValue="hYs2xe+YadFjeA3PYV8XNY2a28gvQSutFJ0B46cddODbYCMc12TW8ijOy75G/hBbXzhpX4mksFJf1rrO2ZVrrQ==" saltValue="/Sescbn3yAzBuC+kNavu2A==" spinCount="100000" sheet="1" formatCells="0" formatColumns="0" formatRows="0" insertRows="0"/>
  <mergeCells count="56">
    <mergeCell ref="J60:M60"/>
    <mergeCell ref="E6:G6"/>
    <mergeCell ref="J54:M54"/>
    <mergeCell ref="J55:M55"/>
    <mergeCell ref="J56:M56"/>
    <mergeCell ref="J57:M57"/>
    <mergeCell ref="J58:M58"/>
    <mergeCell ref="J59:M59"/>
    <mergeCell ref="J48:M48"/>
    <mergeCell ref="J49:M49"/>
    <mergeCell ref="J50:M50"/>
    <mergeCell ref="J51:M51"/>
    <mergeCell ref="J52:M52"/>
    <mergeCell ref="J53:M53"/>
    <mergeCell ref="J42:M42"/>
    <mergeCell ref="J43:M43"/>
    <mergeCell ref="J46:M46"/>
    <mergeCell ref="J47:M47"/>
    <mergeCell ref="J36:M36"/>
    <mergeCell ref="J37:M37"/>
    <mergeCell ref="J38:M38"/>
    <mergeCell ref="J39:M39"/>
    <mergeCell ref="J40:M40"/>
    <mergeCell ref="J41:M41"/>
    <mergeCell ref="J33:M33"/>
    <mergeCell ref="J34:M34"/>
    <mergeCell ref="J44:M44"/>
    <mergeCell ref="J35:M35"/>
    <mergeCell ref="J45:M45"/>
    <mergeCell ref="J28:M28"/>
    <mergeCell ref="J29:M29"/>
    <mergeCell ref="A32:D32"/>
    <mergeCell ref="J32:M32"/>
    <mergeCell ref="J30:M30"/>
    <mergeCell ref="J31:M31"/>
    <mergeCell ref="J20:M20"/>
    <mergeCell ref="J21:M21"/>
    <mergeCell ref="J22:M22"/>
    <mergeCell ref="J23:M23"/>
    <mergeCell ref="J27:M27"/>
    <mergeCell ref="J25:M25"/>
    <mergeCell ref="J26:M26"/>
    <mergeCell ref="J24:M24"/>
    <mergeCell ref="J12:M12"/>
    <mergeCell ref="A1:J2"/>
    <mergeCell ref="A4:I4"/>
    <mergeCell ref="A5:I5"/>
    <mergeCell ref="A7:I7"/>
    <mergeCell ref="J11:M11"/>
    <mergeCell ref="J18:M18"/>
    <mergeCell ref="J19:M19"/>
    <mergeCell ref="J13:M13"/>
    <mergeCell ref="J14:M14"/>
    <mergeCell ref="J15:M15"/>
    <mergeCell ref="J16:M16"/>
    <mergeCell ref="J17:M17"/>
  </mergeCells>
  <printOptions horizontalCentered="1"/>
  <pageMargins left="0.2" right="0.2" top="0.75" bottom="0.75" header="0.3" footer="0.3"/>
  <pageSetup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480EA-F1CE-4589-9A11-F79C2618D410}">
  <sheetPr>
    <tabColor theme="9" tint="0.39997558519241921"/>
  </sheetPr>
  <dimension ref="A1:AZ107"/>
  <sheetViews>
    <sheetView zoomScaleNormal="100" workbookViewId="0">
      <selection activeCell="F68" sqref="F68"/>
    </sheetView>
  </sheetViews>
  <sheetFormatPr defaultColWidth="8.88671875" defaultRowHeight="13.2" x14ac:dyDescent="0.25"/>
  <cols>
    <col min="1" max="1" width="40.5546875" customWidth="1"/>
    <col min="2" max="2" width="11.33203125" customWidth="1"/>
    <col min="3" max="3" width="11.6640625" customWidth="1"/>
    <col min="4" max="4" width="10.6640625" customWidth="1"/>
    <col min="5" max="5" width="10.44140625" bestFit="1" customWidth="1"/>
    <col min="6" max="6" width="10.6640625" customWidth="1"/>
    <col min="7" max="7" width="11.6640625" customWidth="1"/>
    <col min="8" max="8" width="10.6640625" customWidth="1"/>
    <col min="9" max="9" width="56.109375" customWidth="1"/>
    <col min="14" max="52" width="8.88671875" style="16"/>
  </cols>
  <sheetData>
    <row r="1" spans="1:52" ht="13.2" customHeight="1" x14ac:dyDescent="0.25">
      <c r="A1" s="1095" t="s">
        <v>808</v>
      </c>
      <c r="B1" s="1096"/>
      <c r="C1" s="1096"/>
      <c r="D1" s="1096"/>
      <c r="E1" s="1096"/>
      <c r="F1" s="1096"/>
      <c r="G1" s="1096"/>
      <c r="H1" s="1096"/>
      <c r="I1" s="1096"/>
      <c r="J1" s="1096"/>
    </row>
    <row r="2" spans="1:52" ht="51" customHeight="1" x14ac:dyDescent="0.25">
      <c r="A2" s="1096"/>
      <c r="B2" s="1096"/>
      <c r="C2" s="1096"/>
      <c r="D2" s="1096"/>
      <c r="E2" s="1096"/>
      <c r="F2" s="1096"/>
      <c r="G2" s="1096"/>
      <c r="H2" s="1096"/>
      <c r="I2" s="1096"/>
      <c r="J2" s="1096"/>
      <c r="K2" s="16"/>
      <c r="L2" s="16"/>
      <c r="M2" s="16"/>
    </row>
    <row r="3" spans="1:52" s="278" customFormat="1" ht="12.75" customHeight="1" x14ac:dyDescent="0.25">
      <c r="A3" s="329"/>
      <c r="B3" s="329"/>
      <c r="C3" s="329"/>
      <c r="D3" s="329"/>
      <c r="E3" s="329"/>
      <c r="F3" s="329"/>
      <c r="G3" s="329"/>
      <c r="H3" s="329"/>
      <c r="I3" s="329"/>
      <c r="J3" s="329"/>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row>
    <row r="4" spans="1:52" x14ac:dyDescent="0.25">
      <c r="A4" s="1097">
        <f>+'Balance Sheet'!A1:E1</f>
        <v>0</v>
      </c>
      <c r="B4" s="1097"/>
      <c r="C4" s="1097"/>
      <c r="D4" s="1097"/>
      <c r="E4" s="1097"/>
      <c r="F4" s="1097"/>
      <c r="G4" s="1097"/>
      <c r="H4" s="1097"/>
      <c r="I4" s="1097"/>
      <c r="J4" s="328"/>
      <c r="K4" s="476"/>
      <c r="L4" s="16"/>
      <c r="M4" s="16"/>
    </row>
    <row r="5" spans="1:52" x14ac:dyDescent="0.25">
      <c r="A5" s="1098" t="s">
        <v>403</v>
      </c>
      <c r="B5" s="1098"/>
      <c r="C5" s="1098"/>
      <c r="D5" s="1098"/>
      <c r="E5" s="1098"/>
      <c r="F5" s="1098"/>
      <c r="G5" s="1098"/>
      <c r="H5" s="1098"/>
      <c r="I5" s="1098"/>
      <c r="K5" s="16"/>
      <c r="L5" s="16"/>
      <c r="M5" s="16"/>
    </row>
    <row r="6" spans="1:52" x14ac:dyDescent="0.25">
      <c r="A6" s="937"/>
      <c r="B6" s="937"/>
      <c r="C6" s="937"/>
      <c r="D6" s="937" t="s">
        <v>807</v>
      </c>
      <c r="E6" s="1099" t="str">
        <f>+'MCO ID &amp; Cross Checks'!D7</f>
        <v>Select Prog</v>
      </c>
      <c r="F6" s="1099"/>
      <c r="G6" s="1099"/>
      <c r="H6" s="937"/>
      <c r="I6" s="937"/>
      <c r="K6" s="16"/>
      <c r="L6" s="16"/>
      <c r="M6" s="16"/>
    </row>
    <row r="7" spans="1:52" x14ac:dyDescent="0.25">
      <c r="A7" s="1097" t="str">
        <f>+'Rev &amp; Exp All'!E4</f>
        <v xml:space="preserve">Year To Date Through    </v>
      </c>
      <c r="B7" s="1098"/>
      <c r="C7" s="1098"/>
      <c r="D7" s="1098"/>
      <c r="E7" s="1098"/>
      <c r="F7" s="1098"/>
      <c r="G7" s="1098"/>
      <c r="H7" s="1098"/>
      <c r="I7" s="1098"/>
      <c r="K7" s="16"/>
      <c r="L7" s="16"/>
      <c r="M7" s="16"/>
    </row>
    <row r="8" spans="1:52" x14ac:dyDescent="0.25">
      <c r="K8" s="16"/>
      <c r="L8" s="16"/>
      <c r="M8" s="16"/>
    </row>
    <row r="9" spans="1:52" ht="26.4" x14ac:dyDescent="0.25">
      <c r="A9" s="458" t="s">
        <v>612</v>
      </c>
      <c r="B9" s="459" t="s">
        <v>480</v>
      </c>
      <c r="C9" s="459" t="s">
        <v>611</v>
      </c>
      <c r="D9" s="459" t="s">
        <v>481</v>
      </c>
      <c r="E9" s="459" t="s">
        <v>482</v>
      </c>
      <c r="F9" s="460" t="s">
        <v>484</v>
      </c>
      <c r="G9" s="459" t="s">
        <v>481</v>
      </c>
      <c r="H9" s="459" t="s">
        <v>482</v>
      </c>
      <c r="I9" s="459" t="s">
        <v>618</v>
      </c>
      <c r="K9" s="16"/>
      <c r="L9" s="16"/>
      <c r="M9" s="16"/>
    </row>
    <row r="10" spans="1:52" x14ac:dyDescent="0.25">
      <c r="A10" s="331"/>
      <c r="J10" s="400"/>
      <c r="K10" s="16"/>
      <c r="L10" s="16"/>
      <c r="M10" s="16"/>
    </row>
    <row r="11" spans="1:52" ht="20.399999999999999" customHeight="1" x14ac:dyDescent="0.25">
      <c r="A11" s="1" t="s">
        <v>806</v>
      </c>
      <c r="B11" s="801"/>
      <c r="C11" s="786"/>
      <c r="D11" s="374">
        <f>+B11-C11</f>
        <v>0</v>
      </c>
      <c r="E11" s="373" t="e">
        <f>+D11/C11</f>
        <v>#DIV/0!</v>
      </c>
      <c r="F11" s="971"/>
      <c r="G11" s="972"/>
      <c r="H11" s="467"/>
      <c r="I11" s="480"/>
      <c r="J11" s="1094" t="str">
        <f t="shared" ref="J11:J31" si="0">IF(AND(I11=(""),ABS(H11)&gt;0.005),"Expl of Variance is Required","")</f>
        <v/>
      </c>
      <c r="K11" s="1094"/>
      <c r="L11" s="1094"/>
      <c r="M11" s="1094"/>
    </row>
    <row r="12" spans="1:52" x14ac:dyDescent="0.25">
      <c r="A12" s="1" t="s">
        <v>805</v>
      </c>
      <c r="B12" s="801"/>
      <c r="C12" s="806"/>
      <c r="D12" s="374">
        <f t="shared" ref="D12:D31" si="1">+B12-C12</f>
        <v>0</v>
      </c>
      <c r="E12" s="373" t="e">
        <f t="shared" ref="E12:E31" si="2">+D12/C12</f>
        <v>#DIV/0!</v>
      </c>
      <c r="F12" s="971"/>
      <c r="G12" s="972"/>
      <c r="H12" s="373"/>
      <c r="I12" s="469"/>
      <c r="J12" s="1094" t="str">
        <f t="shared" si="0"/>
        <v/>
      </c>
      <c r="K12" s="1094"/>
      <c r="L12" s="1094"/>
      <c r="M12" s="1094"/>
    </row>
    <row r="13" spans="1:52" x14ac:dyDescent="0.25">
      <c r="A13" s="1"/>
      <c r="B13" s="372"/>
      <c r="C13" s="468"/>
      <c r="D13" s="374"/>
      <c r="E13" s="373"/>
      <c r="F13" s="16"/>
      <c r="G13" s="374"/>
      <c r="H13" s="373"/>
      <c r="I13" s="469"/>
      <c r="J13" s="1094" t="str">
        <f t="shared" si="0"/>
        <v/>
      </c>
      <c r="K13" s="1094"/>
      <c r="L13" s="1094"/>
      <c r="M13" s="1094"/>
    </row>
    <row r="14" spans="1:52" x14ac:dyDescent="0.25">
      <c r="A14" s="1" t="s">
        <v>483</v>
      </c>
      <c r="B14" s="801">
        <v>10</v>
      </c>
      <c r="C14" s="806"/>
      <c r="D14" s="374"/>
      <c r="E14" s="373" t="e">
        <f>+D14/C14</f>
        <v>#DIV/0!</v>
      </c>
      <c r="F14" s="971"/>
      <c r="G14" s="972"/>
      <c r="H14" s="373" t="e">
        <f>+E14</f>
        <v>#DIV/0!</v>
      </c>
      <c r="I14" s="469"/>
      <c r="J14" s="1094" t="e">
        <f t="shared" si="0"/>
        <v>#DIV/0!</v>
      </c>
      <c r="K14" s="1094"/>
      <c r="L14" s="1094"/>
      <c r="M14" s="1094"/>
    </row>
    <row r="15" spans="1:52" x14ac:dyDescent="0.25">
      <c r="A15" s="331"/>
      <c r="B15" s="372"/>
      <c r="C15" s="468"/>
      <c r="D15" s="374"/>
      <c r="E15" s="373"/>
      <c r="G15" s="374"/>
      <c r="H15" s="373"/>
      <c r="I15" s="469"/>
      <c r="J15" s="1094" t="str">
        <f t="shared" si="0"/>
        <v/>
      </c>
      <c r="K15" s="1094"/>
      <c r="L15" s="1094"/>
      <c r="M15" s="1094"/>
    </row>
    <row r="16" spans="1:52" x14ac:dyDescent="0.25">
      <c r="A16" s="496" t="s">
        <v>613</v>
      </c>
      <c r="B16" s="372"/>
      <c r="C16" s="468"/>
      <c r="D16" s="374"/>
      <c r="E16" s="373"/>
      <c r="G16" s="374"/>
      <c r="H16" s="373"/>
      <c r="I16" s="469"/>
      <c r="J16" s="1094" t="str">
        <f t="shared" si="0"/>
        <v/>
      </c>
      <c r="K16" s="1094"/>
      <c r="L16" s="1094"/>
      <c r="M16" s="1094"/>
    </row>
    <row r="17" spans="1:13" x14ac:dyDescent="0.25">
      <c r="A17" s="573"/>
      <c r="B17" s="801"/>
      <c r="C17" s="806"/>
      <c r="D17" s="374">
        <f t="shared" si="1"/>
        <v>0</v>
      </c>
      <c r="E17" s="373" t="e">
        <f t="shared" si="2"/>
        <v>#DIV/0!</v>
      </c>
      <c r="F17" s="802"/>
      <c r="G17" s="374">
        <f t="shared" ref="G17:G31" si="3">+D17-F17</f>
        <v>0</v>
      </c>
      <c r="H17" s="373" t="e">
        <f t="shared" ref="H17:H31" si="4">+G17/C17</f>
        <v>#DIV/0!</v>
      </c>
      <c r="I17" s="469"/>
      <c r="J17" s="1094" t="e">
        <f t="shared" si="0"/>
        <v>#DIV/0!</v>
      </c>
      <c r="K17" s="1094"/>
      <c r="L17" s="1094"/>
      <c r="M17" s="1094"/>
    </row>
    <row r="18" spans="1:13" s="16" customFormat="1" x14ac:dyDescent="0.25">
      <c r="A18" s="573"/>
      <c r="B18" s="802"/>
      <c r="C18" s="806"/>
      <c r="D18" s="374">
        <f t="shared" si="1"/>
        <v>0</v>
      </c>
      <c r="E18" s="373" t="e">
        <f t="shared" si="2"/>
        <v>#DIV/0!</v>
      </c>
      <c r="F18" s="804"/>
      <c r="G18" s="374">
        <f t="shared" si="3"/>
        <v>0</v>
      </c>
      <c r="H18" s="373" t="e">
        <f t="shared" si="4"/>
        <v>#DIV/0!</v>
      </c>
      <c r="I18" s="469"/>
      <c r="J18" s="1094" t="e">
        <f t="shared" si="0"/>
        <v>#DIV/0!</v>
      </c>
      <c r="K18" s="1094"/>
      <c r="L18" s="1094"/>
      <c r="M18" s="1094"/>
    </row>
    <row r="19" spans="1:13" s="16" customFormat="1" x14ac:dyDescent="0.25">
      <c r="A19" s="573"/>
      <c r="B19" s="802"/>
      <c r="C19" s="806"/>
      <c r="D19" s="374">
        <f t="shared" si="1"/>
        <v>0</v>
      </c>
      <c r="E19" s="373" t="e">
        <f t="shared" si="2"/>
        <v>#DIV/0!</v>
      </c>
      <c r="F19" s="804"/>
      <c r="G19" s="374">
        <f t="shared" si="3"/>
        <v>0</v>
      </c>
      <c r="H19" s="373" t="e">
        <f t="shared" si="4"/>
        <v>#DIV/0!</v>
      </c>
      <c r="I19" s="469"/>
      <c r="J19" s="1094" t="e">
        <f t="shared" si="0"/>
        <v>#DIV/0!</v>
      </c>
      <c r="K19" s="1094"/>
      <c r="L19" s="1094"/>
      <c r="M19" s="1094"/>
    </row>
    <row r="20" spans="1:13" s="16" customFormat="1" x14ac:dyDescent="0.25">
      <c r="A20" s="573"/>
      <c r="B20" s="802"/>
      <c r="C20" s="806"/>
      <c r="D20" s="374">
        <f t="shared" si="1"/>
        <v>0</v>
      </c>
      <c r="E20" s="373" t="e">
        <f t="shared" si="2"/>
        <v>#DIV/0!</v>
      </c>
      <c r="F20" s="804"/>
      <c r="G20" s="374">
        <f t="shared" si="3"/>
        <v>0</v>
      </c>
      <c r="H20" s="373" t="e">
        <f t="shared" si="4"/>
        <v>#DIV/0!</v>
      </c>
      <c r="I20" s="469" t="s">
        <v>126</v>
      </c>
      <c r="J20" s="1094" t="e">
        <f t="shared" si="0"/>
        <v>#DIV/0!</v>
      </c>
      <c r="K20" s="1094"/>
      <c r="L20" s="1094"/>
      <c r="M20" s="1094"/>
    </row>
    <row r="21" spans="1:13" s="16" customFormat="1" ht="13.2" customHeight="1" x14ac:dyDescent="0.25">
      <c r="A21" s="573"/>
      <c r="B21" s="802"/>
      <c r="C21" s="806"/>
      <c r="D21" s="374">
        <f t="shared" si="1"/>
        <v>0</v>
      </c>
      <c r="E21" s="373" t="e">
        <f t="shared" si="2"/>
        <v>#DIV/0!</v>
      </c>
      <c r="F21" s="804"/>
      <c r="G21" s="374">
        <f t="shared" si="3"/>
        <v>0</v>
      </c>
      <c r="H21" s="373" t="e">
        <f t="shared" si="4"/>
        <v>#DIV/0!</v>
      </c>
      <c r="I21" s="469"/>
      <c r="J21" s="1094" t="e">
        <f t="shared" si="0"/>
        <v>#DIV/0!</v>
      </c>
      <c r="K21" s="1094"/>
      <c r="L21" s="1094"/>
      <c r="M21" s="1094"/>
    </row>
    <row r="22" spans="1:13" s="16" customFormat="1" x14ac:dyDescent="0.25">
      <c r="A22" s="573"/>
      <c r="B22" s="802"/>
      <c r="C22" s="806"/>
      <c r="D22" s="374">
        <f t="shared" si="1"/>
        <v>0</v>
      </c>
      <c r="E22" s="373" t="e">
        <f t="shared" si="2"/>
        <v>#DIV/0!</v>
      </c>
      <c r="F22" s="804"/>
      <c r="G22" s="374">
        <f t="shared" si="3"/>
        <v>0</v>
      </c>
      <c r="H22" s="373" t="e">
        <f t="shared" si="4"/>
        <v>#DIV/0!</v>
      </c>
      <c r="I22" s="469"/>
      <c r="J22" s="1094" t="e">
        <f t="shared" si="0"/>
        <v>#DIV/0!</v>
      </c>
      <c r="K22" s="1094"/>
      <c r="L22" s="1094"/>
      <c r="M22" s="1094"/>
    </row>
    <row r="23" spans="1:13" s="16" customFormat="1" x14ac:dyDescent="0.25">
      <c r="A23" s="573"/>
      <c r="B23" s="802"/>
      <c r="C23" s="806"/>
      <c r="D23" s="374">
        <f t="shared" si="1"/>
        <v>0</v>
      </c>
      <c r="E23" s="373" t="e">
        <f t="shared" si="2"/>
        <v>#DIV/0!</v>
      </c>
      <c r="F23" s="804"/>
      <c r="G23" s="374">
        <f t="shared" si="3"/>
        <v>0</v>
      </c>
      <c r="H23" s="373" t="e">
        <f t="shared" si="4"/>
        <v>#DIV/0!</v>
      </c>
      <c r="I23" s="469"/>
      <c r="J23" s="1094" t="e">
        <f t="shared" si="0"/>
        <v>#DIV/0!</v>
      </c>
      <c r="K23" s="1094"/>
      <c r="L23" s="1094"/>
      <c r="M23" s="1094"/>
    </row>
    <row r="24" spans="1:13" s="16" customFormat="1" x14ac:dyDescent="0.25">
      <c r="A24" s="573"/>
      <c r="B24" s="802"/>
      <c r="C24" s="806"/>
      <c r="D24" s="374">
        <f t="shared" si="1"/>
        <v>0</v>
      </c>
      <c r="E24" s="373" t="e">
        <f t="shared" si="2"/>
        <v>#DIV/0!</v>
      </c>
      <c r="F24" s="804"/>
      <c r="G24" s="374">
        <f t="shared" si="3"/>
        <v>0</v>
      </c>
      <c r="H24" s="373" t="e">
        <f t="shared" si="4"/>
        <v>#DIV/0!</v>
      </c>
      <c r="I24" s="469"/>
      <c r="J24" s="1094" t="e">
        <f t="shared" si="0"/>
        <v>#DIV/0!</v>
      </c>
      <c r="K24" s="1094"/>
      <c r="L24" s="1094"/>
      <c r="M24" s="1094"/>
    </row>
    <row r="25" spans="1:13" s="16" customFormat="1" x14ac:dyDescent="0.25">
      <c r="A25" s="573"/>
      <c r="B25" s="802"/>
      <c r="C25" s="806"/>
      <c r="D25" s="374">
        <f t="shared" si="1"/>
        <v>0</v>
      </c>
      <c r="E25" s="373" t="e">
        <f>+D25/C25</f>
        <v>#DIV/0!</v>
      </c>
      <c r="F25" s="804"/>
      <c r="G25" s="374">
        <f t="shared" si="3"/>
        <v>0</v>
      </c>
      <c r="H25" s="373" t="e">
        <f t="shared" si="4"/>
        <v>#DIV/0!</v>
      </c>
      <c r="I25" s="469"/>
      <c r="J25" s="1094" t="e">
        <f t="shared" si="0"/>
        <v>#DIV/0!</v>
      </c>
      <c r="K25" s="1094"/>
      <c r="L25" s="1094"/>
      <c r="M25" s="1094"/>
    </row>
    <row r="26" spans="1:13" s="16" customFormat="1" x14ac:dyDescent="0.25">
      <c r="A26" s="573"/>
      <c r="B26" s="802"/>
      <c r="C26" s="786"/>
      <c r="D26" s="374">
        <f t="shared" si="1"/>
        <v>0</v>
      </c>
      <c r="E26" s="373" t="e">
        <f t="shared" si="2"/>
        <v>#DIV/0!</v>
      </c>
      <c r="F26" s="804"/>
      <c r="G26" s="374">
        <f t="shared" si="3"/>
        <v>0</v>
      </c>
      <c r="H26" s="373" t="e">
        <f t="shared" si="4"/>
        <v>#DIV/0!</v>
      </c>
      <c r="I26" s="469"/>
      <c r="J26" s="1094" t="e">
        <f t="shared" si="0"/>
        <v>#DIV/0!</v>
      </c>
      <c r="K26" s="1094"/>
      <c r="L26" s="1094"/>
      <c r="M26" s="1094"/>
    </row>
    <row r="27" spans="1:13" s="16" customFormat="1" x14ac:dyDescent="0.25">
      <c r="A27" s="802"/>
      <c r="B27" s="802"/>
      <c r="C27" s="806"/>
      <c r="D27" s="212">
        <f t="shared" si="1"/>
        <v>0</v>
      </c>
      <c r="E27" s="373" t="e">
        <f t="shared" si="2"/>
        <v>#DIV/0!</v>
      </c>
      <c r="F27" s="804"/>
      <c r="G27" s="374">
        <f t="shared" si="3"/>
        <v>0</v>
      </c>
      <c r="H27" s="373" t="e">
        <f t="shared" si="4"/>
        <v>#DIV/0!</v>
      </c>
      <c r="I27" s="469"/>
      <c r="J27" s="1094" t="e">
        <f t="shared" si="0"/>
        <v>#DIV/0!</v>
      </c>
      <c r="K27" s="1094"/>
      <c r="L27" s="1094"/>
      <c r="M27" s="1094"/>
    </row>
    <row r="28" spans="1:13" s="16" customFormat="1" x14ac:dyDescent="0.25">
      <c r="A28" s="802"/>
      <c r="B28" s="802"/>
      <c r="C28" s="806"/>
      <c r="D28" s="212">
        <f t="shared" si="1"/>
        <v>0</v>
      </c>
      <c r="E28" s="373" t="e">
        <f t="shared" si="2"/>
        <v>#DIV/0!</v>
      </c>
      <c r="F28" s="804"/>
      <c r="G28" s="374">
        <f t="shared" si="3"/>
        <v>0</v>
      </c>
      <c r="H28" s="373" t="e">
        <f t="shared" si="4"/>
        <v>#DIV/0!</v>
      </c>
      <c r="I28" s="469"/>
      <c r="J28" s="1094" t="e">
        <f t="shared" si="0"/>
        <v>#DIV/0!</v>
      </c>
      <c r="K28" s="1094"/>
      <c r="L28" s="1094"/>
      <c r="M28" s="1094"/>
    </row>
    <row r="29" spans="1:13" s="16" customFormat="1" x14ac:dyDescent="0.25">
      <c r="A29" s="802"/>
      <c r="B29" s="802"/>
      <c r="C29" s="806"/>
      <c r="D29" s="212">
        <f t="shared" si="1"/>
        <v>0</v>
      </c>
      <c r="E29" s="373" t="e">
        <f t="shared" si="2"/>
        <v>#DIV/0!</v>
      </c>
      <c r="F29" s="804"/>
      <c r="G29" s="374">
        <f t="shared" si="3"/>
        <v>0</v>
      </c>
      <c r="H29" s="373" t="e">
        <f t="shared" si="4"/>
        <v>#DIV/0!</v>
      </c>
      <c r="I29" s="469"/>
      <c r="J29" s="1094" t="e">
        <f t="shared" si="0"/>
        <v>#DIV/0!</v>
      </c>
      <c r="K29" s="1094"/>
      <c r="L29" s="1094"/>
      <c r="M29" s="1094"/>
    </row>
    <row r="30" spans="1:13" s="16" customFormat="1" x14ac:dyDescent="0.25">
      <c r="A30" s="802"/>
      <c r="B30" s="802"/>
      <c r="C30" s="806"/>
      <c r="D30" s="212">
        <f t="shared" si="1"/>
        <v>0</v>
      </c>
      <c r="E30" s="373" t="e">
        <f t="shared" si="2"/>
        <v>#DIV/0!</v>
      </c>
      <c r="F30" s="804"/>
      <c r="G30" s="374">
        <f t="shared" si="3"/>
        <v>0</v>
      </c>
      <c r="H30" s="373" t="e">
        <f t="shared" si="4"/>
        <v>#DIV/0!</v>
      </c>
      <c r="I30" s="469"/>
      <c r="J30" s="1094" t="e">
        <f t="shared" si="0"/>
        <v>#DIV/0!</v>
      </c>
      <c r="K30" s="1094"/>
      <c r="L30" s="1094"/>
      <c r="M30" s="1094"/>
    </row>
    <row r="31" spans="1:13" s="16" customFormat="1" x14ac:dyDescent="0.25">
      <c r="A31" s="802"/>
      <c r="B31" s="802"/>
      <c r="C31" s="806"/>
      <c r="D31" s="212">
        <f t="shared" si="1"/>
        <v>0</v>
      </c>
      <c r="E31" s="373" t="e">
        <f t="shared" si="2"/>
        <v>#DIV/0!</v>
      </c>
      <c r="F31" s="804"/>
      <c r="G31" s="374">
        <f t="shared" si="3"/>
        <v>0</v>
      </c>
      <c r="H31" s="373" t="e">
        <f t="shared" si="4"/>
        <v>#DIV/0!</v>
      </c>
      <c r="I31" s="469"/>
      <c r="J31" s="1094" t="e">
        <f t="shared" si="0"/>
        <v>#DIV/0!</v>
      </c>
      <c r="K31" s="1094"/>
      <c r="L31" s="1094"/>
      <c r="M31" s="1094"/>
    </row>
    <row r="32" spans="1:13" s="16" customFormat="1" x14ac:dyDescent="0.25">
      <c r="A32" s="1100"/>
      <c r="B32" s="1100"/>
      <c r="C32" s="1100"/>
      <c r="D32" s="1100"/>
      <c r="E32" s="373"/>
      <c r="F32" s="584">
        <f>SUM(F17:F31)</f>
        <v>0</v>
      </c>
      <c r="G32" s="374"/>
      <c r="H32" s="373"/>
      <c r="I32" s="469"/>
      <c r="J32" s="1094"/>
      <c r="K32" s="1094"/>
      <c r="L32" s="1094"/>
      <c r="M32" s="1094"/>
    </row>
    <row r="33" spans="1:13" s="16" customFormat="1" x14ac:dyDescent="0.25">
      <c r="A33"/>
      <c r="B33"/>
      <c r="C33"/>
      <c r="D33"/>
      <c r="E33"/>
      <c r="F33"/>
      <c r="G33"/>
      <c r="H33"/>
      <c r="I33" s="469"/>
      <c r="J33" s="1101"/>
      <c r="K33" s="1101"/>
      <c r="L33" s="1101"/>
      <c r="M33" s="1101"/>
    </row>
    <row r="34" spans="1:13" s="16" customFormat="1" x14ac:dyDescent="0.25">
      <c r="A34" s="496" t="s">
        <v>614</v>
      </c>
      <c r="B34"/>
      <c r="C34"/>
      <c r="D34"/>
      <c r="E34"/>
      <c r="F34"/>
      <c r="G34"/>
      <c r="H34"/>
      <c r="I34" s="469"/>
      <c r="J34" s="1101"/>
      <c r="K34" s="1101"/>
      <c r="L34" s="1101"/>
      <c r="M34" s="1101"/>
    </row>
    <row r="35" spans="1:13" s="16" customFormat="1" x14ac:dyDescent="0.25">
      <c r="A35" s="94" t="s">
        <v>615</v>
      </c>
      <c r="B35"/>
      <c r="C35"/>
      <c r="D35"/>
      <c r="E35"/>
      <c r="F35"/>
      <c r="G35"/>
      <c r="H35"/>
      <c r="I35" s="469"/>
      <c r="J35" s="1101"/>
      <c r="K35" s="1101"/>
      <c r="L35" s="1101"/>
      <c r="M35" s="1101"/>
    </row>
    <row r="36" spans="1:13" s="16" customFormat="1" x14ac:dyDescent="0.25">
      <c r="A36" s="6" t="str">
        <f>'Rev &amp; Exp All'!A32</f>
        <v>Dental</v>
      </c>
      <c r="B36" s="802"/>
      <c r="C36" s="806"/>
      <c r="D36" s="212">
        <f t="shared" ref="D36:D60" si="5">+B36-C36</f>
        <v>0</v>
      </c>
      <c r="E36" s="373" t="e">
        <f t="shared" ref="E36:E60" si="6">+D36/C36</f>
        <v>#DIV/0!</v>
      </c>
      <c r="F36" s="804"/>
      <c r="G36" s="374">
        <f t="shared" ref="G36:G60" si="7">+D36-F36</f>
        <v>0</v>
      </c>
      <c r="H36" s="373" t="e">
        <f t="shared" ref="H36:H60" si="8">+G36/C36</f>
        <v>#DIV/0!</v>
      </c>
      <c r="I36" s="469"/>
      <c r="J36" s="1094" t="e">
        <f t="shared" ref="J36:J58" si="9">IF(AND(I36=(""),ABS(H36)&gt;0.005),"Expl of Variance is Required","")</f>
        <v>#DIV/0!</v>
      </c>
      <c r="K36" s="1094"/>
      <c r="L36" s="1094"/>
      <c r="M36" s="1094"/>
    </row>
    <row r="37" spans="1:13" s="16" customFormat="1" x14ac:dyDescent="0.25">
      <c r="A37" s="6" t="s">
        <v>122</v>
      </c>
      <c r="B37" s="802"/>
      <c r="C37" s="806"/>
      <c r="D37" s="212">
        <f t="shared" si="5"/>
        <v>0</v>
      </c>
      <c r="E37" s="373" t="e">
        <f t="shared" si="6"/>
        <v>#DIV/0!</v>
      </c>
      <c r="F37" s="804"/>
      <c r="G37" s="374">
        <f t="shared" si="7"/>
        <v>0</v>
      </c>
      <c r="H37" s="373" t="e">
        <f t="shared" si="8"/>
        <v>#DIV/0!</v>
      </c>
      <c r="I37" s="469"/>
      <c r="J37" s="1094" t="e">
        <f t="shared" si="9"/>
        <v>#DIV/0!</v>
      </c>
      <c r="K37" s="1094"/>
      <c r="L37" s="1094"/>
      <c r="M37" s="1094"/>
    </row>
    <row r="38" spans="1:13" s="16" customFormat="1" x14ac:dyDescent="0.25">
      <c r="A38" s="6" t="s">
        <v>478</v>
      </c>
      <c r="B38" s="802"/>
      <c r="C38" s="806"/>
      <c r="D38" s="212">
        <f t="shared" si="5"/>
        <v>0</v>
      </c>
      <c r="E38" s="373" t="e">
        <f t="shared" si="6"/>
        <v>#DIV/0!</v>
      </c>
      <c r="F38" s="804"/>
      <c r="G38" s="374">
        <f t="shared" si="7"/>
        <v>0</v>
      </c>
      <c r="H38" s="373" t="e">
        <f t="shared" si="8"/>
        <v>#DIV/0!</v>
      </c>
      <c r="I38" s="469"/>
      <c r="J38" s="1094" t="e">
        <f t="shared" si="9"/>
        <v>#DIV/0!</v>
      </c>
      <c r="K38" s="1094"/>
      <c r="L38" s="1094"/>
      <c r="M38" s="1094"/>
    </row>
    <row r="39" spans="1:13" s="16" customFormat="1" x14ac:dyDescent="0.25">
      <c r="A39" s="6" t="s">
        <v>758</v>
      </c>
      <c r="B39" s="802"/>
      <c r="C39" s="806"/>
      <c r="D39" s="212">
        <f>+B39-C39</f>
        <v>0</v>
      </c>
      <c r="E39" s="682" t="e">
        <f>+D39/C39</f>
        <v>#DIV/0!</v>
      </c>
      <c r="F39" s="804"/>
      <c r="G39" s="374">
        <f t="shared" si="7"/>
        <v>0</v>
      </c>
      <c r="H39" s="682" t="e">
        <f>+G39/C39</f>
        <v>#DIV/0!</v>
      </c>
      <c r="I39" s="469"/>
      <c r="J39" s="1094" t="e">
        <f>IF(AND(I39=(""),ABS(H39)&gt;0.005),"Expl of Variance is Required","")</f>
        <v>#DIV/0!</v>
      </c>
      <c r="K39" s="1094"/>
      <c r="L39" s="1094"/>
      <c r="M39" s="1094"/>
    </row>
    <row r="40" spans="1:13" s="16" customFormat="1" x14ac:dyDescent="0.25">
      <c r="A40" s="6" t="s">
        <v>759</v>
      </c>
      <c r="B40" s="802"/>
      <c r="C40" s="806"/>
      <c r="D40" s="212">
        <f t="shared" ref="D40" si="10">+B40-C40</f>
        <v>0</v>
      </c>
      <c r="E40" s="373" t="e">
        <f t="shared" ref="E40" si="11">+D40/C40</f>
        <v>#DIV/0!</v>
      </c>
      <c r="F40" s="804"/>
      <c r="G40" s="374">
        <f t="shared" si="7"/>
        <v>0</v>
      </c>
      <c r="H40" s="373" t="e">
        <f t="shared" ref="H40" si="12">+G40/C40</f>
        <v>#DIV/0!</v>
      </c>
      <c r="I40" s="469"/>
      <c r="J40" s="1094" t="e">
        <f t="shared" ref="J40" si="13">IF(AND(I40=(""),ABS(H40)&gt;0.005),"Expl of Variance is Required","")</f>
        <v>#DIV/0!</v>
      </c>
      <c r="K40" s="1094"/>
      <c r="L40" s="1094"/>
      <c r="M40" s="1094"/>
    </row>
    <row r="41" spans="1:13" s="16" customFormat="1" x14ac:dyDescent="0.25">
      <c r="A41" s="4" t="s">
        <v>123</v>
      </c>
      <c r="B41" s="802"/>
      <c r="C41" s="806"/>
      <c r="D41" s="212">
        <f t="shared" si="5"/>
        <v>0</v>
      </c>
      <c r="E41" s="373" t="e">
        <f t="shared" si="6"/>
        <v>#DIV/0!</v>
      </c>
      <c r="F41" s="804"/>
      <c r="G41" s="374">
        <f t="shared" si="7"/>
        <v>0</v>
      </c>
      <c r="H41" s="373" t="e">
        <f t="shared" si="8"/>
        <v>#DIV/0!</v>
      </c>
      <c r="I41" s="469"/>
      <c r="J41" s="1094" t="e">
        <f t="shared" si="9"/>
        <v>#DIV/0!</v>
      </c>
      <c r="K41" s="1094"/>
      <c r="L41" s="1094"/>
      <c r="M41" s="1094"/>
    </row>
    <row r="42" spans="1:13" s="16" customFormat="1" x14ac:dyDescent="0.25">
      <c r="A42" s="4" t="s">
        <v>87</v>
      </c>
      <c r="B42" s="802"/>
      <c r="C42" s="806"/>
      <c r="D42" s="212">
        <f t="shared" si="5"/>
        <v>0</v>
      </c>
      <c r="E42" s="373" t="e">
        <f t="shared" si="6"/>
        <v>#DIV/0!</v>
      </c>
      <c r="F42" s="804"/>
      <c r="G42" s="374">
        <f t="shared" si="7"/>
        <v>0</v>
      </c>
      <c r="H42" s="373" t="e">
        <f t="shared" si="8"/>
        <v>#DIV/0!</v>
      </c>
      <c r="I42" s="469"/>
      <c r="J42" s="1094" t="e">
        <f t="shared" si="9"/>
        <v>#DIV/0!</v>
      </c>
      <c r="K42" s="1094"/>
      <c r="L42" s="1094"/>
      <c r="M42" s="1094"/>
    </row>
    <row r="43" spans="1:13" s="16" customFormat="1" x14ac:dyDescent="0.25">
      <c r="A43" s="6" t="s">
        <v>242</v>
      </c>
      <c r="B43" s="802"/>
      <c r="C43" s="806"/>
      <c r="D43" s="212">
        <f t="shared" si="5"/>
        <v>0</v>
      </c>
      <c r="E43" s="373" t="e">
        <f t="shared" si="6"/>
        <v>#DIV/0!</v>
      </c>
      <c r="F43" s="804"/>
      <c r="G43" s="374">
        <f t="shared" si="7"/>
        <v>0</v>
      </c>
      <c r="H43" s="373" t="e">
        <f t="shared" si="8"/>
        <v>#DIV/0!</v>
      </c>
      <c r="I43" s="469"/>
      <c r="J43" s="1094" t="e">
        <f t="shared" si="9"/>
        <v>#DIV/0!</v>
      </c>
      <c r="K43" s="1094"/>
      <c r="L43" s="1094"/>
      <c r="M43" s="1094"/>
    </row>
    <row r="44" spans="1:13" s="16" customFormat="1" x14ac:dyDescent="0.25">
      <c r="A44" s="6" t="s">
        <v>130</v>
      </c>
      <c r="B44" s="803"/>
      <c r="C44" s="807"/>
      <c r="D44" s="493">
        <f t="shared" si="5"/>
        <v>0</v>
      </c>
      <c r="E44" s="494" t="e">
        <f t="shared" si="6"/>
        <v>#DIV/0!</v>
      </c>
      <c r="F44" s="805"/>
      <c r="G44" s="495">
        <f t="shared" si="7"/>
        <v>0</v>
      </c>
      <c r="H44" s="494" t="e">
        <f t="shared" si="8"/>
        <v>#DIV/0!</v>
      </c>
      <c r="I44" s="469"/>
      <c r="J44" s="1094" t="e">
        <f t="shared" si="9"/>
        <v>#DIV/0!</v>
      </c>
      <c r="K44" s="1094"/>
      <c r="L44" s="1094"/>
      <c r="M44" s="1094"/>
    </row>
    <row r="45" spans="1:13" s="16" customFormat="1" x14ac:dyDescent="0.25">
      <c r="A45" s="6" t="s">
        <v>136</v>
      </c>
      <c r="B45" s="99">
        <f>SUM(B36:B44)</f>
        <v>0</v>
      </c>
      <c r="C45" s="211"/>
      <c r="D45" s="212">
        <f t="shared" si="5"/>
        <v>0</v>
      </c>
      <c r="E45" s="373" t="e">
        <f t="shared" si="6"/>
        <v>#DIV/0!</v>
      </c>
      <c r="F45" s="355">
        <f>SUM(F36:F44)</f>
        <v>0</v>
      </c>
      <c r="G45" s="374">
        <f t="shared" si="7"/>
        <v>0</v>
      </c>
      <c r="H45" s="373" t="e">
        <f t="shared" si="8"/>
        <v>#DIV/0!</v>
      </c>
      <c r="I45" s="469"/>
      <c r="J45" s="1094" t="e">
        <f t="shared" si="9"/>
        <v>#DIV/0!</v>
      </c>
      <c r="K45" s="1094"/>
      <c r="L45" s="1094"/>
      <c r="M45" s="1094"/>
    </row>
    <row r="46" spans="1:13" s="16" customFormat="1" x14ac:dyDescent="0.25">
      <c r="A46" s="94" t="s">
        <v>168</v>
      </c>
      <c r="B46" s="99"/>
      <c r="C46" s="211"/>
      <c r="D46" s="212"/>
      <c r="E46" s="373"/>
      <c r="G46" s="374"/>
      <c r="H46" s="373"/>
      <c r="I46" s="469"/>
      <c r="J46" s="1094"/>
      <c r="K46" s="1094"/>
      <c r="L46" s="1094"/>
      <c r="M46" s="1094"/>
    </row>
    <row r="47" spans="1:13" s="16" customFormat="1" x14ac:dyDescent="0.25">
      <c r="A47" s="5" t="s">
        <v>432</v>
      </c>
      <c r="B47" s="802"/>
      <c r="C47" s="806"/>
      <c r="D47" s="212">
        <f t="shared" si="5"/>
        <v>0</v>
      </c>
      <c r="E47" s="373" t="e">
        <f t="shared" si="6"/>
        <v>#DIV/0!</v>
      </c>
      <c r="F47" s="804"/>
      <c r="G47" s="374">
        <f t="shared" si="7"/>
        <v>0</v>
      </c>
      <c r="H47" s="373" t="e">
        <f t="shared" si="8"/>
        <v>#DIV/0!</v>
      </c>
      <c r="I47" s="469"/>
      <c r="J47" s="1094" t="e">
        <f t="shared" si="9"/>
        <v>#DIV/0!</v>
      </c>
      <c r="K47" s="1094"/>
      <c r="L47" s="1094"/>
      <c r="M47" s="1094"/>
    </row>
    <row r="48" spans="1:13" s="16" customFormat="1" x14ac:dyDescent="0.25">
      <c r="A48" s="170" t="s">
        <v>243</v>
      </c>
      <c r="B48" s="802"/>
      <c r="C48" s="806"/>
      <c r="D48" s="212">
        <f t="shared" si="5"/>
        <v>0</v>
      </c>
      <c r="E48" s="373" t="e">
        <f t="shared" si="6"/>
        <v>#DIV/0!</v>
      </c>
      <c r="F48" s="804"/>
      <c r="G48" s="374">
        <f t="shared" si="7"/>
        <v>0</v>
      </c>
      <c r="H48" s="373" t="e">
        <f t="shared" si="8"/>
        <v>#DIV/0!</v>
      </c>
      <c r="I48" s="469"/>
      <c r="J48" s="1094" t="e">
        <f t="shared" si="9"/>
        <v>#DIV/0!</v>
      </c>
      <c r="K48" s="1094"/>
      <c r="L48" s="1094"/>
      <c r="M48" s="1094"/>
    </row>
    <row r="49" spans="1:13" s="16" customFormat="1" x14ac:dyDescent="0.25">
      <c r="A49" s="170" t="s">
        <v>244</v>
      </c>
      <c r="B49" s="802"/>
      <c r="C49" s="806"/>
      <c r="D49" s="212">
        <f t="shared" si="5"/>
        <v>0</v>
      </c>
      <c r="E49" s="373" t="e">
        <f t="shared" si="6"/>
        <v>#DIV/0!</v>
      </c>
      <c r="F49" s="804"/>
      <c r="G49" s="374">
        <f t="shared" si="7"/>
        <v>0</v>
      </c>
      <c r="H49" s="373" t="e">
        <f t="shared" si="8"/>
        <v>#DIV/0!</v>
      </c>
      <c r="I49" s="469"/>
      <c r="J49" s="1094" t="e">
        <f t="shared" si="9"/>
        <v>#DIV/0!</v>
      </c>
      <c r="K49" s="1094"/>
      <c r="L49" s="1094"/>
      <c r="M49" s="1094"/>
    </row>
    <row r="50" spans="1:13" s="16" customFormat="1" x14ac:dyDescent="0.25">
      <c r="A50" s="170" t="s">
        <v>245</v>
      </c>
      <c r="B50" s="802"/>
      <c r="C50" s="806"/>
      <c r="D50" s="212">
        <f t="shared" si="5"/>
        <v>0</v>
      </c>
      <c r="E50" s="373" t="e">
        <f t="shared" si="6"/>
        <v>#DIV/0!</v>
      </c>
      <c r="F50" s="804"/>
      <c r="G50" s="374">
        <f t="shared" si="7"/>
        <v>0</v>
      </c>
      <c r="H50" s="373" t="e">
        <f t="shared" si="8"/>
        <v>#DIV/0!</v>
      </c>
      <c r="I50" s="469"/>
      <c r="J50" s="1094" t="e">
        <f t="shared" si="9"/>
        <v>#DIV/0!</v>
      </c>
      <c r="K50" s="1094"/>
      <c r="L50" s="1094"/>
      <c r="M50" s="1094"/>
    </row>
    <row r="51" spans="1:13" s="16" customFormat="1" x14ac:dyDescent="0.25">
      <c r="A51" s="170" t="s">
        <v>246</v>
      </c>
      <c r="B51" s="802"/>
      <c r="C51" s="806"/>
      <c r="D51" s="212">
        <f t="shared" si="5"/>
        <v>0</v>
      </c>
      <c r="E51" s="373" t="e">
        <f t="shared" si="6"/>
        <v>#DIV/0!</v>
      </c>
      <c r="F51" s="804"/>
      <c r="G51" s="374">
        <f t="shared" si="7"/>
        <v>0</v>
      </c>
      <c r="H51" s="373" t="e">
        <f t="shared" si="8"/>
        <v>#DIV/0!</v>
      </c>
      <c r="I51" s="469"/>
      <c r="J51" s="1094" t="e">
        <f t="shared" si="9"/>
        <v>#DIV/0!</v>
      </c>
      <c r="K51" s="1094"/>
      <c r="L51" s="1094"/>
      <c r="M51" s="1094"/>
    </row>
    <row r="52" spans="1:13" s="16" customFormat="1" x14ac:dyDescent="0.25">
      <c r="A52" s="6" t="s">
        <v>247</v>
      </c>
      <c r="B52" s="802"/>
      <c r="C52" s="806"/>
      <c r="D52" s="212">
        <f t="shared" si="5"/>
        <v>0</v>
      </c>
      <c r="E52" s="373" t="e">
        <f t="shared" si="6"/>
        <v>#DIV/0!</v>
      </c>
      <c r="F52" s="804"/>
      <c r="G52" s="374">
        <f t="shared" si="7"/>
        <v>0</v>
      </c>
      <c r="H52" s="373" t="e">
        <f t="shared" si="8"/>
        <v>#DIV/0!</v>
      </c>
      <c r="I52" s="469"/>
      <c r="J52" s="1094" t="e">
        <f t="shared" si="9"/>
        <v>#DIV/0!</v>
      </c>
      <c r="K52" s="1094"/>
      <c r="L52" s="1094"/>
      <c r="M52" s="1094"/>
    </row>
    <row r="53" spans="1:13" s="16" customFormat="1" x14ac:dyDescent="0.25">
      <c r="A53" s="6" t="s">
        <v>248</v>
      </c>
      <c r="B53" s="802"/>
      <c r="C53" s="806"/>
      <c r="D53" s="212">
        <f t="shared" si="5"/>
        <v>0</v>
      </c>
      <c r="E53" s="373" t="e">
        <f t="shared" si="6"/>
        <v>#DIV/0!</v>
      </c>
      <c r="F53" s="804"/>
      <c r="G53" s="374">
        <f t="shared" si="7"/>
        <v>0</v>
      </c>
      <c r="H53" s="373" t="e">
        <f t="shared" si="8"/>
        <v>#DIV/0!</v>
      </c>
      <c r="I53" s="469"/>
      <c r="J53" s="1094" t="e">
        <f t="shared" si="9"/>
        <v>#DIV/0!</v>
      </c>
      <c r="K53" s="1094"/>
      <c r="L53" s="1094"/>
      <c r="M53" s="1094"/>
    </row>
    <row r="54" spans="1:13" s="16" customFormat="1" x14ac:dyDescent="0.25">
      <c r="A54" s="6" t="s">
        <v>249</v>
      </c>
      <c r="B54" s="802"/>
      <c r="C54" s="806"/>
      <c r="D54" s="212">
        <f t="shared" si="5"/>
        <v>0</v>
      </c>
      <c r="E54" s="373" t="e">
        <f t="shared" si="6"/>
        <v>#DIV/0!</v>
      </c>
      <c r="F54" s="804"/>
      <c r="G54" s="374">
        <f t="shared" si="7"/>
        <v>0</v>
      </c>
      <c r="H54" s="373" t="e">
        <f t="shared" si="8"/>
        <v>#DIV/0!</v>
      </c>
      <c r="I54" s="469"/>
      <c r="J54" s="1094" t="e">
        <f t="shared" si="9"/>
        <v>#DIV/0!</v>
      </c>
      <c r="K54" s="1094"/>
      <c r="L54" s="1094"/>
      <c r="M54" s="1094"/>
    </row>
    <row r="55" spans="1:13" s="16" customFormat="1" x14ac:dyDescent="0.25">
      <c r="A55" s="170" t="s">
        <v>132</v>
      </c>
      <c r="B55" s="802"/>
      <c r="C55" s="806"/>
      <c r="D55" s="212">
        <f t="shared" si="5"/>
        <v>0</v>
      </c>
      <c r="E55" s="373" t="e">
        <f t="shared" si="6"/>
        <v>#DIV/0!</v>
      </c>
      <c r="F55" s="804"/>
      <c r="G55" s="374">
        <f t="shared" si="7"/>
        <v>0</v>
      </c>
      <c r="H55" s="373" t="e">
        <f t="shared" si="8"/>
        <v>#DIV/0!</v>
      </c>
      <c r="I55" s="469"/>
      <c r="J55" s="1094" t="e">
        <f t="shared" si="9"/>
        <v>#DIV/0!</v>
      </c>
      <c r="K55" s="1094"/>
      <c r="L55" s="1094"/>
      <c r="M55" s="1094"/>
    </row>
    <row r="56" spans="1:13" s="16" customFormat="1" x14ac:dyDescent="0.25">
      <c r="A56" s="6" t="s">
        <v>250</v>
      </c>
      <c r="B56" s="802"/>
      <c r="C56" s="806"/>
      <c r="D56" s="212">
        <f t="shared" si="5"/>
        <v>0</v>
      </c>
      <c r="E56" s="373" t="e">
        <f t="shared" si="6"/>
        <v>#DIV/0!</v>
      </c>
      <c r="F56" s="804"/>
      <c r="G56" s="374">
        <f t="shared" si="7"/>
        <v>0</v>
      </c>
      <c r="H56" s="373" t="e">
        <f t="shared" si="8"/>
        <v>#DIV/0!</v>
      </c>
      <c r="I56" s="469"/>
      <c r="J56" s="1094" t="e">
        <f t="shared" si="9"/>
        <v>#DIV/0!</v>
      </c>
      <c r="K56" s="1094"/>
      <c r="L56" s="1094"/>
      <c r="M56" s="1094"/>
    </row>
    <row r="57" spans="1:13" s="16" customFormat="1" x14ac:dyDescent="0.25">
      <c r="A57" s="6" t="s">
        <v>431</v>
      </c>
      <c r="B57" s="802"/>
      <c r="C57" s="806"/>
      <c r="D57" s="212">
        <f t="shared" si="5"/>
        <v>0</v>
      </c>
      <c r="E57" s="373" t="e">
        <f t="shared" si="6"/>
        <v>#DIV/0!</v>
      </c>
      <c r="F57" s="804"/>
      <c r="G57" s="374">
        <f t="shared" si="7"/>
        <v>0</v>
      </c>
      <c r="H57" s="373" t="e">
        <f t="shared" si="8"/>
        <v>#DIV/0!</v>
      </c>
      <c r="I57" s="469"/>
      <c r="J57" s="1094" t="e">
        <f t="shared" si="9"/>
        <v>#DIV/0!</v>
      </c>
      <c r="K57" s="1094"/>
      <c r="L57" s="1094"/>
      <c r="M57" s="1094"/>
    </row>
    <row r="58" spans="1:13" s="16" customFormat="1" x14ac:dyDescent="0.25">
      <c r="A58" s="6" t="s">
        <v>133</v>
      </c>
      <c r="B58" s="803"/>
      <c r="C58" s="807"/>
      <c r="D58" s="493">
        <f t="shared" si="5"/>
        <v>0</v>
      </c>
      <c r="E58" s="494" t="e">
        <f t="shared" si="6"/>
        <v>#DIV/0!</v>
      </c>
      <c r="F58" s="805"/>
      <c r="G58" s="495">
        <f t="shared" si="7"/>
        <v>0</v>
      </c>
      <c r="H58" s="494" t="e">
        <f t="shared" si="8"/>
        <v>#DIV/0!</v>
      </c>
      <c r="I58" s="469"/>
      <c r="J58" s="1094" t="e">
        <f t="shared" si="9"/>
        <v>#DIV/0!</v>
      </c>
      <c r="K58" s="1094"/>
      <c r="L58" s="1094"/>
      <c r="M58" s="1094"/>
    </row>
    <row r="59" spans="1:13" s="16" customFormat="1" x14ac:dyDescent="0.25">
      <c r="A59" s="6" t="s">
        <v>137</v>
      </c>
      <c r="B59" s="99">
        <f>SUM(B47:B58)</f>
        <v>0</v>
      </c>
      <c r="C59" s="211"/>
      <c r="D59" s="212">
        <f t="shared" si="5"/>
        <v>0</v>
      </c>
      <c r="E59" s="373" t="e">
        <f t="shared" si="6"/>
        <v>#DIV/0!</v>
      </c>
      <c r="F59" s="355">
        <f>SUM(F47:F58)</f>
        <v>0</v>
      </c>
      <c r="G59" s="374">
        <f t="shared" si="7"/>
        <v>0</v>
      </c>
      <c r="H59" s="373" t="e">
        <f t="shared" si="8"/>
        <v>#DIV/0!</v>
      </c>
      <c r="I59" s="469"/>
      <c r="J59" s="1094" t="e">
        <f>IF(AND(I59=(""),ABS(H59)&gt;0.005),"Expl of Variance is Required","")</f>
        <v>#DIV/0!</v>
      </c>
      <c r="K59" s="1094"/>
      <c r="L59" s="1094"/>
      <c r="M59" s="1094"/>
    </row>
    <row r="60" spans="1:13" s="16" customFormat="1" x14ac:dyDescent="0.25">
      <c r="A60" s="6" t="s">
        <v>135</v>
      </c>
      <c r="B60" s="802"/>
      <c r="C60" s="806"/>
      <c r="D60" s="212">
        <f t="shared" si="5"/>
        <v>0</v>
      </c>
      <c r="E60" s="373" t="e">
        <f t="shared" si="6"/>
        <v>#DIV/0!</v>
      </c>
      <c r="F60" s="804"/>
      <c r="G60" s="374">
        <f t="shared" si="7"/>
        <v>0</v>
      </c>
      <c r="H60" s="373" t="e">
        <f t="shared" si="8"/>
        <v>#DIV/0!</v>
      </c>
      <c r="J60" s="1094" t="e">
        <f>IF(AND(I60=(""),ABS(H60)&gt;0.005),"Expl of Variance is Required","")</f>
        <v>#DIV/0!</v>
      </c>
      <c r="K60" s="1094"/>
      <c r="L60" s="1094"/>
      <c r="M60" s="1094"/>
    </row>
    <row r="61" spans="1:13" s="16" customFormat="1" x14ac:dyDescent="0.25">
      <c r="A61" s="6"/>
      <c r="B61" s="6"/>
      <c r="C61" s="6"/>
      <c r="D61" s="6"/>
      <c r="E61" s="6"/>
      <c r="F61" s="6"/>
      <c r="G61" s="6"/>
      <c r="H61" s="373"/>
      <c r="J61" s="936"/>
      <c r="K61" s="936"/>
      <c r="L61" s="936"/>
      <c r="M61" s="936"/>
    </row>
    <row r="62" spans="1:13" s="16" customFormat="1" x14ac:dyDescent="0.25">
      <c r="A62" s="15"/>
      <c r="F62" s="641">
        <f>+F59+F45+F60</f>
        <v>0</v>
      </c>
      <c r="G62" s="638" t="s">
        <v>885</v>
      </c>
      <c r="H62" s="370"/>
      <c r="I62" s="370"/>
    </row>
    <row r="63" spans="1:13" s="16" customFormat="1" x14ac:dyDescent="0.25">
      <c r="F63" s="827">
        <f>+'Sch. of Serv Pmts'!F35</f>
        <v>0</v>
      </c>
      <c r="G63" s="638" t="str">
        <f>CONCATENATE(E6, " CY IBNR from Sch of Service Payments, Program 3")</f>
        <v>Select Prog CY IBNR from Sch of Service Payments, Program 3</v>
      </c>
      <c r="H63" s="370"/>
      <c r="I63" s="370"/>
    </row>
    <row r="64" spans="1:13" s="16" customFormat="1" ht="14.4" thickBot="1" x14ac:dyDescent="0.3">
      <c r="F64" s="964">
        <f>+F62-F63</f>
        <v>0</v>
      </c>
      <c r="G64" s="967" t="s">
        <v>897</v>
      </c>
      <c r="H64" s="966"/>
      <c r="I64" s="966"/>
    </row>
    <row r="65" spans="6:9" s="16" customFormat="1" ht="13.8" thickTop="1" x14ac:dyDescent="0.25">
      <c r="F65" s="370"/>
      <c r="G65" s="370"/>
      <c r="H65" s="370"/>
      <c r="I65" s="370"/>
    </row>
    <row r="66" spans="6:9" s="16" customFormat="1" x14ac:dyDescent="0.25"/>
    <row r="67" spans="6:9" s="16" customFormat="1" x14ac:dyDescent="0.25"/>
    <row r="68" spans="6:9" s="16" customFormat="1" x14ac:dyDescent="0.25">
      <c r="F68" s="645">
        <f>+F32-F62</f>
        <v>0</v>
      </c>
      <c r="G68" s="638" t="s">
        <v>699</v>
      </c>
    </row>
    <row r="69" spans="6:9" s="16" customFormat="1" x14ac:dyDescent="0.25"/>
    <row r="70" spans="6:9" s="16" customFormat="1" x14ac:dyDescent="0.25"/>
    <row r="71" spans="6:9" s="16" customFormat="1" x14ac:dyDescent="0.25"/>
    <row r="72" spans="6:9" s="16" customFormat="1" x14ac:dyDescent="0.25"/>
    <row r="73" spans="6:9" s="16" customFormat="1" x14ac:dyDescent="0.25"/>
    <row r="74" spans="6:9" s="16" customFormat="1" x14ac:dyDescent="0.25"/>
    <row r="75" spans="6:9" s="16" customFormat="1" x14ac:dyDescent="0.25"/>
    <row r="76" spans="6:9" s="16" customFormat="1" x14ac:dyDescent="0.25"/>
    <row r="77" spans="6:9" s="16" customFormat="1" x14ac:dyDescent="0.25"/>
    <row r="78" spans="6:9" s="16" customFormat="1" x14ac:dyDescent="0.25"/>
    <row r="79" spans="6:9" s="16" customFormat="1" x14ac:dyDescent="0.25"/>
    <row r="80" spans="6:9" s="16" customFormat="1" x14ac:dyDescent="0.25"/>
    <row r="81" s="16" customFormat="1" x14ac:dyDescent="0.25"/>
    <row r="82" s="16" customFormat="1" x14ac:dyDescent="0.25"/>
    <row r="83" s="16" customFormat="1" x14ac:dyDescent="0.25"/>
    <row r="84" s="16" customFormat="1" x14ac:dyDescent="0.25"/>
    <row r="85" s="16" customFormat="1" x14ac:dyDescent="0.25"/>
    <row r="86" s="16" customFormat="1" x14ac:dyDescent="0.25"/>
    <row r="87" s="16" customFormat="1" x14ac:dyDescent="0.25"/>
    <row r="88" s="16" customFormat="1" x14ac:dyDescent="0.25"/>
    <row r="89" s="16" customFormat="1" x14ac:dyDescent="0.25"/>
    <row r="90" s="16" customFormat="1" x14ac:dyDescent="0.25"/>
    <row r="91" s="16" customFormat="1" x14ac:dyDescent="0.25"/>
    <row r="92" s="16" customFormat="1" x14ac:dyDescent="0.25"/>
    <row r="93" s="16" customFormat="1" x14ac:dyDescent="0.25"/>
    <row r="94" s="16" customFormat="1" x14ac:dyDescent="0.25"/>
    <row r="95" s="16" customFormat="1" x14ac:dyDescent="0.25"/>
    <row r="96" s="16" customFormat="1" x14ac:dyDescent="0.25"/>
    <row r="97" s="16" customFormat="1" x14ac:dyDescent="0.25"/>
    <row r="98" s="16" customFormat="1" x14ac:dyDescent="0.25"/>
    <row r="99" s="16" customFormat="1" x14ac:dyDescent="0.25"/>
    <row r="100" s="16" customFormat="1" x14ac:dyDescent="0.25"/>
    <row r="101" s="16" customFormat="1" x14ac:dyDescent="0.25"/>
    <row r="102" s="16" customFormat="1" x14ac:dyDescent="0.25"/>
    <row r="103" s="16" customFormat="1" x14ac:dyDescent="0.25"/>
    <row r="104" s="16" customFormat="1" x14ac:dyDescent="0.25"/>
    <row r="105" s="16" customFormat="1" x14ac:dyDescent="0.25"/>
    <row r="106" s="16" customFormat="1" x14ac:dyDescent="0.25"/>
    <row r="107" s="16" customFormat="1" x14ac:dyDescent="0.25"/>
  </sheetData>
  <sheetProtection algorithmName="SHA-512" hashValue="aVIQbhKk0uckZ6opiUbVxdGkIpvJ0+nZt93Svtrx/lmAfnH67rdxi/aXMtqmIkYHHVsLuPGx30GuMpx/pQN3CQ==" saltValue="N1ki7MqYpKG+SCkjDu3b+A==" spinCount="100000" sheet="1" formatCells="0" formatColumns="0" formatRows="0" insertRows="0"/>
  <mergeCells count="56">
    <mergeCell ref="J17:M17"/>
    <mergeCell ref="A1:J2"/>
    <mergeCell ref="A4:I4"/>
    <mergeCell ref="A5:I5"/>
    <mergeCell ref="E6:G6"/>
    <mergeCell ref="A7:I7"/>
    <mergeCell ref="J11:M11"/>
    <mergeCell ref="J12:M12"/>
    <mergeCell ref="J13:M13"/>
    <mergeCell ref="J14:M14"/>
    <mergeCell ref="J15:M15"/>
    <mergeCell ref="J16:M16"/>
    <mergeCell ref="J29:M29"/>
    <mergeCell ref="J18:M18"/>
    <mergeCell ref="J19:M19"/>
    <mergeCell ref="J20:M20"/>
    <mergeCell ref="J21:M21"/>
    <mergeCell ref="J22:M22"/>
    <mergeCell ref="J23:M23"/>
    <mergeCell ref="J24:M24"/>
    <mergeCell ref="J25:M25"/>
    <mergeCell ref="J26:M26"/>
    <mergeCell ref="J27:M27"/>
    <mergeCell ref="J28:M28"/>
    <mergeCell ref="J40:M40"/>
    <mergeCell ref="J30:M30"/>
    <mergeCell ref="J31:M31"/>
    <mergeCell ref="A32:D32"/>
    <mergeCell ref="J32:M32"/>
    <mergeCell ref="J33:M33"/>
    <mergeCell ref="J34:M34"/>
    <mergeCell ref="J35:M35"/>
    <mergeCell ref="J36:M36"/>
    <mergeCell ref="J37:M37"/>
    <mergeCell ref="J38:M38"/>
    <mergeCell ref="J39:M39"/>
    <mergeCell ref="J52:M52"/>
    <mergeCell ref="J41:M41"/>
    <mergeCell ref="J42:M42"/>
    <mergeCell ref="J43:M43"/>
    <mergeCell ref="J44:M44"/>
    <mergeCell ref="J45:M45"/>
    <mergeCell ref="J46:M46"/>
    <mergeCell ref="J47:M47"/>
    <mergeCell ref="J48:M48"/>
    <mergeCell ref="J49:M49"/>
    <mergeCell ref="J50:M50"/>
    <mergeCell ref="J51:M51"/>
    <mergeCell ref="J59:M59"/>
    <mergeCell ref="J60:M60"/>
    <mergeCell ref="J53:M53"/>
    <mergeCell ref="J54:M54"/>
    <mergeCell ref="J55:M55"/>
    <mergeCell ref="J56:M56"/>
    <mergeCell ref="J57:M57"/>
    <mergeCell ref="J58:M58"/>
  </mergeCells>
  <printOptions horizontalCentered="1"/>
  <pageMargins left="0.2" right="0.2" top="0.75" bottom="0.75" header="0.3" footer="0.3"/>
  <pageSetup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39997558519241921"/>
  </sheetPr>
  <dimension ref="A2:L148"/>
  <sheetViews>
    <sheetView workbookViewId="0">
      <selection activeCell="C16" sqref="C16"/>
    </sheetView>
  </sheetViews>
  <sheetFormatPr defaultColWidth="11.44140625" defaultRowHeight="13.2" x14ac:dyDescent="0.25"/>
  <cols>
    <col min="1" max="1" width="48.44140625" style="16" customWidth="1"/>
    <col min="2" max="2" width="15.44140625" style="16" customWidth="1"/>
    <col min="3" max="3" width="16" style="16" customWidth="1"/>
    <col min="4" max="4" width="12.6640625" style="26" customWidth="1"/>
    <col min="5" max="5" width="14.44140625" style="27" customWidth="1"/>
    <col min="6" max="6" width="5.6640625" style="27" customWidth="1"/>
    <col min="7" max="7" width="14" style="16" customWidth="1"/>
    <col min="8" max="8" width="15.44140625" style="16" customWidth="1"/>
    <col min="9" max="9" width="15.88671875" style="16" bestFit="1" customWidth="1"/>
    <col min="10" max="10" width="12.33203125" style="16" bestFit="1" customWidth="1"/>
    <col min="11" max="16384" width="11.44140625" style="16"/>
  </cols>
  <sheetData>
    <row r="2" spans="1:12" ht="15" customHeight="1" x14ac:dyDescent="0.3">
      <c r="A2" s="1014">
        <f>+'Balance Sheet'!A1:E1</f>
        <v>0</v>
      </c>
      <c r="B2" s="1014"/>
      <c r="C2" s="1014"/>
      <c r="D2" s="1014"/>
      <c r="E2" s="1014"/>
      <c r="F2" s="1014"/>
      <c r="G2" s="1014"/>
      <c r="H2" s="1014"/>
      <c r="I2" s="1014"/>
      <c r="J2" s="1014"/>
    </row>
    <row r="3" spans="1:12" ht="15" customHeight="1" x14ac:dyDescent="0.3">
      <c r="B3" s="315" t="s">
        <v>371</v>
      </c>
      <c r="C3" s="1102"/>
      <c r="D3" s="1102"/>
      <c r="E3" s="1102"/>
      <c r="F3" s="314"/>
      <c r="G3" s="314"/>
      <c r="H3" s="314"/>
      <c r="I3" s="314"/>
      <c r="J3" s="314"/>
    </row>
    <row r="4" spans="1:12" ht="15" customHeight="1" x14ac:dyDescent="0.3">
      <c r="A4" s="1014" t="s">
        <v>47</v>
      </c>
      <c r="B4" s="1014"/>
      <c r="C4" s="1014"/>
      <c r="D4" s="1014"/>
      <c r="E4" s="1014"/>
      <c r="F4" s="1014"/>
      <c r="G4" s="1014"/>
      <c r="H4" s="1014"/>
      <c r="I4" s="1014"/>
      <c r="J4" s="1014"/>
    </row>
    <row r="5" spans="1:12" s="17" customFormat="1" ht="15" customHeight="1" x14ac:dyDescent="0.3">
      <c r="D5" s="6"/>
      <c r="E5" s="203" t="str">
        <f>CONCATENATE("Year To Date Through  ",'MCO ID &amp; Cross Checks'!F11, "  ",'MCO ID &amp; Cross Checks'!G11)</f>
        <v xml:space="preserve">Year To Date Through    </v>
      </c>
      <c r="F5" s="188"/>
      <c r="G5" s="188"/>
    </row>
    <row r="6" spans="1:12" s="17" customFormat="1" ht="15" customHeight="1" x14ac:dyDescent="0.3">
      <c r="B6" s="189"/>
      <c r="C6" s="190"/>
      <c r="D6" s="191"/>
      <c r="E6" s="188"/>
      <c r="F6" s="188"/>
      <c r="G6" s="188"/>
    </row>
    <row r="7" spans="1:12" x14ac:dyDescent="0.25">
      <c r="A7" s="26"/>
      <c r="B7" s="26"/>
      <c r="C7" s="26"/>
    </row>
    <row r="8" spans="1:12" ht="26.4" x14ac:dyDescent="0.25">
      <c r="B8" s="776" t="str">
        <f>+'Rev &amp; Exp All'!C7</f>
        <v>Select Prog</v>
      </c>
      <c r="C8" s="491" t="str">
        <f>+'Rev &amp; Exp All'!E7</f>
        <v>Select Prog</v>
      </c>
      <c r="D8" s="491" t="str">
        <f>+'Rev &amp; Exp All'!F7</f>
        <v>Select Prog</v>
      </c>
      <c r="E8" s="491" t="str">
        <f>+'Rev &amp; Exp All'!G7</f>
        <v>Select Prog Prior Year</v>
      </c>
      <c r="F8" s="16"/>
      <c r="G8" s="491" t="str">
        <f>+'Rev &amp; Exp All'!J7</f>
        <v>Select Prog Curr YTD</v>
      </c>
      <c r="H8" s="491" t="str">
        <f>+'Rev &amp; Exp All'!K7</f>
        <v>Select Prog Budget YTD</v>
      </c>
      <c r="I8" s="491" t="str">
        <f>+'Rev &amp; Exp All'!L7</f>
        <v>Select Prog Budg Annual</v>
      </c>
    </row>
    <row r="9" spans="1:12" x14ac:dyDescent="0.25">
      <c r="B9" s="774" t="str">
        <f>+'Rev &amp; Exp All'!C8</f>
        <v>YTD</v>
      </c>
      <c r="C9" s="793" t="str">
        <f>+'Rev &amp; Exp All'!E8</f>
        <v>YTD Budget</v>
      </c>
      <c r="D9" s="46" t="s">
        <v>86</v>
      </c>
      <c r="E9" s="46">
        <f>+'MCO ID &amp; Cross Checks'!D13</f>
        <v>0</v>
      </c>
      <c r="F9" s="16"/>
      <c r="G9" s="46" t="s">
        <v>120</v>
      </c>
      <c r="H9" s="46" t="s">
        <v>120</v>
      </c>
      <c r="I9" s="46" t="s">
        <v>120</v>
      </c>
      <c r="L9" s="638" t="s">
        <v>695</v>
      </c>
    </row>
    <row r="10" spans="1:12" x14ac:dyDescent="0.25">
      <c r="A10" s="51" t="s">
        <v>94</v>
      </c>
      <c r="B10" s="32"/>
      <c r="C10" s="27"/>
      <c r="D10" s="27"/>
      <c r="E10" s="16"/>
      <c r="F10" s="16"/>
    </row>
    <row r="11" spans="1:12" x14ac:dyDescent="0.25">
      <c r="A11" s="4" t="s">
        <v>167</v>
      </c>
      <c r="B11" s="26"/>
      <c r="C11" s="27"/>
      <c r="D11" s="27"/>
      <c r="F11" s="16"/>
      <c r="G11" s="177" t="e">
        <f t="shared" ref="G11:G26" si="0">+B11/$B$92</f>
        <v>#DIV/0!</v>
      </c>
      <c r="H11" s="177" t="e">
        <f t="shared" ref="H11:H26" si="1">+C11/$C$92</f>
        <v>#DIV/0!</v>
      </c>
      <c r="I11" s="177" t="e">
        <f t="shared" ref="I11:I26" si="2">+D11/$D$92</f>
        <v>#DIV/0!</v>
      </c>
      <c r="L11" s="641" t="e">
        <f>+G11-H11</f>
        <v>#DIV/0!</v>
      </c>
    </row>
    <row r="12" spans="1:12" x14ac:dyDescent="0.25">
      <c r="A12" s="4" t="s">
        <v>121</v>
      </c>
      <c r="B12" s="26"/>
      <c r="C12" s="27"/>
      <c r="D12" s="27"/>
      <c r="F12" s="16"/>
      <c r="G12" s="177" t="e">
        <f t="shared" si="0"/>
        <v>#DIV/0!</v>
      </c>
      <c r="H12" s="177" t="e">
        <f t="shared" si="1"/>
        <v>#DIV/0!</v>
      </c>
      <c r="I12" s="177" t="e">
        <f t="shared" si="2"/>
        <v>#DIV/0!</v>
      </c>
      <c r="L12" s="641" t="e">
        <f t="shared" ref="L12:L82" si="3">+G12-H12</f>
        <v>#DIV/0!</v>
      </c>
    </row>
    <row r="13" spans="1:12" x14ac:dyDescent="0.25">
      <c r="A13" s="4" t="s">
        <v>736</v>
      </c>
      <c r="B13" s="26"/>
      <c r="C13" s="27"/>
      <c r="D13" s="27"/>
      <c r="F13" s="16"/>
      <c r="G13" s="177" t="e">
        <f t="shared" si="0"/>
        <v>#DIV/0!</v>
      </c>
      <c r="H13" s="177" t="e">
        <f t="shared" si="1"/>
        <v>#DIV/0!</v>
      </c>
      <c r="I13" s="177" t="e">
        <f t="shared" si="2"/>
        <v>#DIV/0!</v>
      </c>
      <c r="L13" s="641" t="e">
        <f t="shared" si="3"/>
        <v>#DIV/0!</v>
      </c>
    </row>
    <row r="14" spans="1:12" x14ac:dyDescent="0.25">
      <c r="A14" s="4" t="s">
        <v>737</v>
      </c>
      <c r="B14" s="26"/>
      <c r="C14" s="27"/>
      <c r="D14" s="27"/>
      <c r="F14" s="16"/>
      <c r="G14" s="177" t="e">
        <f t="shared" si="0"/>
        <v>#DIV/0!</v>
      </c>
      <c r="H14" s="177" t="e">
        <f t="shared" si="1"/>
        <v>#DIV/0!</v>
      </c>
      <c r="I14" s="177" t="e">
        <f t="shared" si="2"/>
        <v>#DIV/0!</v>
      </c>
      <c r="L14" s="641" t="e">
        <f t="shared" si="3"/>
        <v>#DIV/0!</v>
      </c>
    </row>
    <row r="15" spans="1:12" ht="13.2" customHeight="1" x14ac:dyDescent="0.25">
      <c r="A15" s="659" t="s">
        <v>751</v>
      </c>
      <c r="B15" s="26"/>
      <c r="C15" s="27"/>
      <c r="D15" s="27"/>
      <c r="F15" s="16"/>
      <c r="G15" s="177" t="e">
        <f t="shared" si="0"/>
        <v>#DIV/0!</v>
      </c>
      <c r="H15" s="177" t="e">
        <f t="shared" si="1"/>
        <v>#DIV/0!</v>
      </c>
      <c r="I15" s="177" t="e">
        <f t="shared" si="2"/>
        <v>#DIV/0!</v>
      </c>
      <c r="L15" s="641" t="e">
        <f t="shared" si="3"/>
        <v>#DIV/0!</v>
      </c>
    </row>
    <row r="16" spans="1:12" x14ac:dyDescent="0.25">
      <c r="A16" s="49" t="s">
        <v>738</v>
      </c>
      <c r="B16" s="26"/>
      <c r="C16" s="27"/>
      <c r="D16" s="27"/>
      <c r="F16" s="16"/>
      <c r="G16" s="177" t="e">
        <f t="shared" si="0"/>
        <v>#DIV/0!</v>
      </c>
      <c r="H16" s="177" t="e">
        <f t="shared" si="1"/>
        <v>#DIV/0!</v>
      </c>
      <c r="I16" s="177" t="e">
        <f t="shared" si="2"/>
        <v>#DIV/0!</v>
      </c>
      <c r="L16" s="641" t="e">
        <f t="shared" si="3"/>
        <v>#DIV/0!</v>
      </c>
    </row>
    <row r="17" spans="1:12" s="30" customFormat="1" x14ac:dyDescent="0.25">
      <c r="A17" s="5" t="s">
        <v>735</v>
      </c>
      <c r="B17" s="26"/>
      <c r="C17" s="27"/>
      <c r="D17" s="27"/>
      <c r="E17" s="27"/>
      <c r="G17" s="177" t="e">
        <f t="shared" si="0"/>
        <v>#DIV/0!</v>
      </c>
      <c r="H17" s="177" t="e">
        <f t="shared" si="1"/>
        <v>#DIV/0!</v>
      </c>
      <c r="I17" s="177" t="e">
        <f t="shared" si="2"/>
        <v>#DIV/0!</v>
      </c>
      <c r="L17" s="641" t="e">
        <f t="shared" si="3"/>
        <v>#DIV/0!</v>
      </c>
    </row>
    <row r="18" spans="1:12" s="30" customFormat="1" x14ac:dyDescent="0.25">
      <c r="A18" s="5" t="s">
        <v>739</v>
      </c>
      <c r="B18" s="26"/>
      <c r="C18" s="27"/>
      <c r="D18" s="27"/>
      <c r="E18" s="27"/>
      <c r="G18" s="177" t="e">
        <f t="shared" si="0"/>
        <v>#DIV/0!</v>
      </c>
      <c r="H18" s="177" t="e">
        <f t="shared" si="1"/>
        <v>#DIV/0!</v>
      </c>
      <c r="I18" s="177" t="e">
        <f t="shared" si="2"/>
        <v>#DIV/0!</v>
      </c>
      <c r="L18" s="641" t="e">
        <f t="shared" si="3"/>
        <v>#DIV/0!</v>
      </c>
    </row>
    <row r="19" spans="1:12" x14ac:dyDescent="0.25">
      <c r="A19" s="6" t="s">
        <v>330</v>
      </c>
      <c r="B19" s="26"/>
      <c r="C19" s="27"/>
      <c r="D19" s="27"/>
      <c r="F19" s="16"/>
      <c r="G19" s="177" t="e">
        <f t="shared" si="0"/>
        <v>#DIV/0!</v>
      </c>
      <c r="H19" s="177" t="e">
        <f t="shared" si="1"/>
        <v>#DIV/0!</v>
      </c>
      <c r="I19" s="177" t="e">
        <f t="shared" si="2"/>
        <v>#DIV/0!</v>
      </c>
      <c r="L19" s="641" t="e">
        <f t="shared" si="3"/>
        <v>#DIV/0!</v>
      </c>
    </row>
    <row r="20" spans="1:12" s="17" customFormat="1" x14ac:dyDescent="0.25">
      <c r="A20" s="6" t="s">
        <v>329</v>
      </c>
      <c r="B20" s="26"/>
      <c r="C20" s="27"/>
      <c r="D20" s="27"/>
      <c r="E20" s="27"/>
      <c r="G20" s="177" t="e">
        <f t="shared" si="0"/>
        <v>#DIV/0!</v>
      </c>
      <c r="H20" s="177" t="e">
        <f t="shared" si="1"/>
        <v>#DIV/0!</v>
      </c>
      <c r="I20" s="177" t="e">
        <f t="shared" si="2"/>
        <v>#DIV/0!</v>
      </c>
      <c r="L20" s="641" t="e">
        <f t="shared" si="3"/>
        <v>#DIV/0!</v>
      </c>
    </row>
    <row r="21" spans="1:12" s="17" customFormat="1" x14ac:dyDescent="0.25">
      <c r="A21" s="253" t="s">
        <v>134</v>
      </c>
      <c r="B21" s="26"/>
      <c r="C21" s="27"/>
      <c r="D21" s="27"/>
      <c r="E21" s="27"/>
      <c r="G21" s="177" t="e">
        <f t="shared" si="0"/>
        <v>#DIV/0!</v>
      </c>
      <c r="H21" s="177" t="e">
        <f t="shared" si="1"/>
        <v>#DIV/0!</v>
      </c>
      <c r="I21" s="177" t="e">
        <f t="shared" si="2"/>
        <v>#DIV/0!</v>
      </c>
      <c r="L21" s="641" t="e">
        <f t="shared" si="3"/>
        <v>#DIV/0!</v>
      </c>
    </row>
    <row r="22" spans="1:12" x14ac:dyDescent="0.25">
      <c r="A22" s="4" t="s">
        <v>12</v>
      </c>
      <c r="B22" s="26"/>
      <c r="C22" s="27"/>
      <c r="D22" s="27"/>
      <c r="F22" s="16"/>
      <c r="G22" s="177" t="e">
        <f t="shared" si="0"/>
        <v>#DIV/0!</v>
      </c>
      <c r="H22" s="177" t="e">
        <f t="shared" si="1"/>
        <v>#DIV/0!</v>
      </c>
      <c r="I22" s="177" t="e">
        <f t="shared" si="2"/>
        <v>#DIV/0!</v>
      </c>
      <c r="L22" s="641" t="e">
        <f t="shared" si="3"/>
        <v>#DIV/0!</v>
      </c>
    </row>
    <row r="23" spans="1:12" x14ac:dyDescent="0.25">
      <c r="A23" s="171" t="s">
        <v>11</v>
      </c>
      <c r="B23" s="26"/>
      <c r="C23" s="27"/>
      <c r="D23" s="27"/>
      <c r="F23" s="16"/>
      <c r="G23" s="177" t="e">
        <f t="shared" si="0"/>
        <v>#DIV/0!</v>
      </c>
      <c r="H23" s="177" t="e">
        <f t="shared" si="1"/>
        <v>#DIV/0!</v>
      </c>
      <c r="I23" s="177" t="e">
        <f t="shared" si="2"/>
        <v>#DIV/0!</v>
      </c>
      <c r="L23" s="641" t="e">
        <f t="shared" si="3"/>
        <v>#DIV/0!</v>
      </c>
    </row>
    <row r="24" spans="1:12" x14ac:dyDescent="0.25">
      <c r="A24" s="172" t="s">
        <v>204</v>
      </c>
      <c r="B24" s="26"/>
      <c r="C24" s="27"/>
      <c r="D24" s="27"/>
      <c r="F24" s="16"/>
      <c r="G24" s="177" t="e">
        <f t="shared" si="0"/>
        <v>#DIV/0!</v>
      </c>
      <c r="H24" s="177" t="e">
        <f t="shared" si="1"/>
        <v>#DIV/0!</v>
      </c>
      <c r="I24" s="177" t="e">
        <f t="shared" si="2"/>
        <v>#DIV/0!</v>
      </c>
      <c r="L24" s="641" t="e">
        <f t="shared" si="3"/>
        <v>#DIV/0!</v>
      </c>
    </row>
    <row r="25" spans="1:12" x14ac:dyDescent="0.25">
      <c r="A25" s="172" t="s">
        <v>299</v>
      </c>
      <c r="B25" s="26"/>
      <c r="C25" s="27"/>
      <c r="D25" s="27"/>
      <c r="F25" s="16"/>
      <c r="G25" s="177" t="e">
        <f t="shared" si="0"/>
        <v>#DIV/0!</v>
      </c>
      <c r="H25" s="177" t="e">
        <f t="shared" si="1"/>
        <v>#DIV/0!</v>
      </c>
      <c r="I25" s="177" t="e">
        <f t="shared" si="2"/>
        <v>#DIV/0!</v>
      </c>
      <c r="L25" s="641" t="e">
        <f t="shared" si="3"/>
        <v>#DIV/0!</v>
      </c>
    </row>
    <row r="26" spans="1:12" x14ac:dyDescent="0.25">
      <c r="A26" s="171" t="s">
        <v>225</v>
      </c>
      <c r="B26" s="26"/>
      <c r="C26" s="27"/>
      <c r="D26" s="27"/>
      <c r="F26" s="16"/>
      <c r="G26" s="177" t="e">
        <f t="shared" si="0"/>
        <v>#DIV/0!</v>
      </c>
      <c r="H26" s="177" t="e">
        <f t="shared" si="1"/>
        <v>#DIV/0!</v>
      </c>
      <c r="I26" s="177" t="e">
        <f t="shared" si="2"/>
        <v>#DIV/0!</v>
      </c>
      <c r="L26" s="641" t="e">
        <f t="shared" si="3"/>
        <v>#DIV/0!</v>
      </c>
    </row>
    <row r="27" spans="1:12" x14ac:dyDescent="0.25">
      <c r="A27" s="4" t="s">
        <v>23</v>
      </c>
      <c r="B27" s="89">
        <f>SUM(B11:B26)</f>
        <v>0</v>
      </c>
      <c r="C27" s="89">
        <f>SUM(C11:C26)</f>
        <v>0</v>
      </c>
      <c r="D27" s="89">
        <f>SUM(D11:D26)</f>
        <v>0</v>
      </c>
      <c r="E27" s="89">
        <f>SUM(E11:E26)</f>
        <v>0</v>
      </c>
      <c r="F27" s="16"/>
      <c r="G27" s="179" t="e">
        <f>SUM(G11:G26)</f>
        <v>#DIV/0!</v>
      </c>
      <c r="H27" s="179" t="e">
        <f>SUM(H11:H26)</f>
        <v>#DIV/0!</v>
      </c>
      <c r="I27" s="179" t="e">
        <f>SUM(I11:I26)</f>
        <v>#DIV/0!</v>
      </c>
      <c r="L27" s="641" t="e">
        <f t="shared" si="3"/>
        <v>#DIV/0!</v>
      </c>
    </row>
    <row r="28" spans="1:12" x14ac:dyDescent="0.25">
      <c r="B28" s="26" t="s">
        <v>126</v>
      </c>
      <c r="C28" s="26" t="s">
        <v>126</v>
      </c>
      <c r="D28" s="26" t="s">
        <v>126</v>
      </c>
      <c r="E28" s="26" t="s">
        <v>126</v>
      </c>
      <c r="F28" s="16"/>
      <c r="G28" s="87"/>
      <c r="H28" s="87"/>
      <c r="I28" s="87"/>
      <c r="L28" s="576"/>
    </row>
    <row r="29" spans="1:12" x14ac:dyDescent="0.25">
      <c r="A29" s="51" t="s">
        <v>102</v>
      </c>
      <c r="B29" s="26"/>
      <c r="C29" s="27"/>
      <c r="D29" s="27"/>
      <c r="F29" s="16"/>
      <c r="G29" s="87"/>
      <c r="H29" s="87"/>
      <c r="I29" s="87"/>
      <c r="L29" s="576"/>
    </row>
    <row r="30" spans="1:12" x14ac:dyDescent="0.25">
      <c r="A30" s="3" t="s">
        <v>106</v>
      </c>
      <c r="B30" s="26"/>
      <c r="C30" s="27"/>
      <c r="D30" s="27"/>
      <c r="F30" s="16"/>
      <c r="G30" s="87"/>
      <c r="H30" s="87"/>
      <c r="I30" s="87"/>
      <c r="L30" s="576"/>
    </row>
    <row r="31" spans="1:12" x14ac:dyDescent="0.25">
      <c r="A31" s="94" t="s">
        <v>177</v>
      </c>
      <c r="B31" s="26"/>
      <c r="C31" s="27"/>
      <c r="D31" s="27"/>
      <c r="F31" s="16"/>
      <c r="G31" s="87"/>
      <c r="H31" s="87"/>
      <c r="I31" s="87"/>
      <c r="K31" s="57"/>
      <c r="L31" s="576"/>
    </row>
    <row r="32" spans="1:12" x14ac:dyDescent="0.25">
      <c r="A32" s="6" t="s">
        <v>129</v>
      </c>
      <c r="B32" s="26"/>
      <c r="C32" s="27"/>
      <c r="D32" s="27"/>
      <c r="F32" s="16"/>
      <c r="G32" s="177" t="e">
        <f t="shared" ref="G32:G40" si="4">+B32/$B$92</f>
        <v>#DIV/0!</v>
      </c>
      <c r="H32" s="177" t="e">
        <f t="shared" ref="H32:H40" si="5">+C32/$C$92</f>
        <v>#DIV/0!</v>
      </c>
      <c r="I32" s="177" t="e">
        <f t="shared" ref="I32:I40" si="6">+D32/$D$92</f>
        <v>#DIV/0!</v>
      </c>
      <c r="K32" s="17"/>
      <c r="L32" s="641" t="e">
        <f t="shared" si="3"/>
        <v>#DIV/0!</v>
      </c>
    </row>
    <row r="33" spans="1:12" x14ac:dyDescent="0.25">
      <c r="A33" s="6" t="s">
        <v>122</v>
      </c>
      <c r="B33" s="26"/>
      <c r="C33" s="27"/>
      <c r="D33" s="27"/>
      <c r="F33" s="16"/>
      <c r="G33" s="177" t="e">
        <f t="shared" si="4"/>
        <v>#DIV/0!</v>
      </c>
      <c r="H33" s="177" t="e">
        <f t="shared" si="5"/>
        <v>#DIV/0!</v>
      </c>
      <c r="I33" s="177" t="e">
        <f t="shared" si="6"/>
        <v>#DIV/0!</v>
      </c>
      <c r="K33" s="17"/>
      <c r="L33" s="641" t="e">
        <f t="shared" si="3"/>
        <v>#DIV/0!</v>
      </c>
    </row>
    <row r="34" spans="1:12" x14ac:dyDescent="0.25">
      <c r="A34" s="6" t="s">
        <v>478</v>
      </c>
      <c r="B34" s="26"/>
      <c r="C34" s="27"/>
      <c r="D34" s="27"/>
      <c r="F34" s="16"/>
      <c r="G34" s="177" t="e">
        <f t="shared" si="4"/>
        <v>#DIV/0!</v>
      </c>
      <c r="H34" s="177" t="e">
        <f t="shared" si="5"/>
        <v>#DIV/0!</v>
      </c>
      <c r="I34" s="177" t="e">
        <f t="shared" si="6"/>
        <v>#DIV/0!</v>
      </c>
      <c r="K34" s="17"/>
      <c r="L34" s="641" t="e">
        <f t="shared" si="3"/>
        <v>#DIV/0!</v>
      </c>
    </row>
    <row r="35" spans="1:12" x14ac:dyDescent="0.25">
      <c r="A35" s="6" t="s">
        <v>758</v>
      </c>
      <c r="B35" s="26"/>
      <c r="C35" s="27"/>
      <c r="D35" s="27"/>
      <c r="F35" s="16"/>
      <c r="G35" s="177" t="e">
        <f t="shared" si="4"/>
        <v>#DIV/0!</v>
      </c>
      <c r="H35" s="177" t="e">
        <f t="shared" si="5"/>
        <v>#DIV/0!</v>
      </c>
      <c r="I35" s="177" t="e">
        <f t="shared" si="6"/>
        <v>#DIV/0!</v>
      </c>
      <c r="K35" s="17"/>
      <c r="L35" s="641" t="e">
        <f t="shared" si="3"/>
        <v>#DIV/0!</v>
      </c>
    </row>
    <row r="36" spans="1:12" x14ac:dyDescent="0.25">
      <c r="A36" s="6" t="s">
        <v>759</v>
      </c>
      <c r="B36" s="26"/>
      <c r="C36" s="27"/>
      <c r="D36" s="27"/>
      <c r="F36" s="16"/>
      <c r="G36" s="177" t="e">
        <f t="shared" si="4"/>
        <v>#DIV/0!</v>
      </c>
      <c r="H36" s="177" t="e">
        <f t="shared" si="5"/>
        <v>#DIV/0!</v>
      </c>
      <c r="I36" s="177" t="e">
        <f t="shared" si="6"/>
        <v>#DIV/0!</v>
      </c>
      <c r="K36" s="17"/>
      <c r="L36" s="641" t="e">
        <f t="shared" ref="L36" si="7">+G36-H36</f>
        <v>#DIV/0!</v>
      </c>
    </row>
    <row r="37" spans="1:12" x14ac:dyDescent="0.25">
      <c r="A37" s="4" t="s">
        <v>123</v>
      </c>
      <c r="B37" s="26"/>
      <c r="C37" s="27"/>
      <c r="D37" s="27"/>
      <c r="F37" s="16"/>
      <c r="G37" s="177" t="e">
        <f t="shared" si="4"/>
        <v>#DIV/0!</v>
      </c>
      <c r="H37" s="177" t="e">
        <f t="shared" si="5"/>
        <v>#DIV/0!</v>
      </c>
      <c r="I37" s="177" t="e">
        <f t="shared" si="6"/>
        <v>#DIV/0!</v>
      </c>
      <c r="K37" s="17"/>
      <c r="L37" s="641" t="e">
        <f t="shared" si="3"/>
        <v>#DIV/0!</v>
      </c>
    </row>
    <row r="38" spans="1:12" x14ac:dyDescent="0.25">
      <c r="A38" s="49" t="s">
        <v>616</v>
      </c>
      <c r="B38" s="26"/>
      <c r="C38" s="27"/>
      <c r="D38" s="27"/>
      <c r="F38" s="16"/>
      <c r="G38" s="177" t="e">
        <f t="shared" si="4"/>
        <v>#DIV/0!</v>
      </c>
      <c r="H38" s="177" t="e">
        <f t="shared" si="5"/>
        <v>#DIV/0!</v>
      </c>
      <c r="I38" s="177" t="e">
        <f t="shared" si="6"/>
        <v>#DIV/0!</v>
      </c>
      <c r="L38" s="641" t="e">
        <f t="shared" si="3"/>
        <v>#DIV/0!</v>
      </c>
    </row>
    <row r="39" spans="1:12" x14ac:dyDescent="0.25">
      <c r="A39" s="6" t="s">
        <v>242</v>
      </c>
      <c r="B39" s="26"/>
      <c r="C39" s="27"/>
      <c r="D39" s="27"/>
      <c r="F39" s="16"/>
      <c r="G39" s="177" t="e">
        <f t="shared" si="4"/>
        <v>#DIV/0!</v>
      </c>
      <c r="H39" s="177" t="e">
        <f t="shared" si="5"/>
        <v>#DIV/0!</v>
      </c>
      <c r="I39" s="177" t="e">
        <f t="shared" si="6"/>
        <v>#DIV/0!</v>
      </c>
      <c r="K39" s="17"/>
      <c r="L39" s="641" t="e">
        <f t="shared" si="3"/>
        <v>#DIV/0!</v>
      </c>
    </row>
    <row r="40" spans="1:12" x14ac:dyDescent="0.25">
      <c r="A40" s="6" t="s">
        <v>130</v>
      </c>
      <c r="B40" s="26"/>
      <c r="C40" s="27"/>
      <c r="D40" s="27"/>
      <c r="F40" s="16"/>
      <c r="G40" s="177" t="e">
        <f t="shared" si="4"/>
        <v>#DIV/0!</v>
      </c>
      <c r="H40" s="177" t="e">
        <f t="shared" si="5"/>
        <v>#DIV/0!</v>
      </c>
      <c r="I40" s="177" t="e">
        <f t="shared" si="6"/>
        <v>#DIV/0!</v>
      </c>
      <c r="L40" s="641" t="e">
        <f t="shared" si="3"/>
        <v>#DIV/0!</v>
      </c>
    </row>
    <row r="41" spans="1:12" x14ac:dyDescent="0.25">
      <c r="A41" s="6" t="s">
        <v>136</v>
      </c>
      <c r="B41" s="89">
        <f t="shared" ref="B41:I41" si="8">SUM(B32:B40)</f>
        <v>0</v>
      </c>
      <c r="C41" s="89">
        <f t="shared" si="8"/>
        <v>0</v>
      </c>
      <c r="D41" s="89">
        <f t="shared" si="8"/>
        <v>0</v>
      </c>
      <c r="E41" s="89">
        <f t="shared" si="8"/>
        <v>0</v>
      </c>
      <c r="F41" s="26"/>
      <c r="G41" s="179" t="e">
        <f t="shared" si="8"/>
        <v>#DIV/0!</v>
      </c>
      <c r="H41" s="179" t="e">
        <f t="shared" si="8"/>
        <v>#DIV/0!</v>
      </c>
      <c r="I41" s="179" t="e">
        <f t="shared" si="8"/>
        <v>#DIV/0!</v>
      </c>
      <c r="K41" s="17"/>
      <c r="L41" s="641" t="e">
        <f t="shared" si="3"/>
        <v>#DIV/0!</v>
      </c>
    </row>
    <row r="42" spans="1:12" x14ac:dyDescent="0.25">
      <c r="A42" s="94" t="s">
        <v>168</v>
      </c>
      <c r="B42" s="26"/>
      <c r="C42" s="27"/>
      <c r="D42" s="27"/>
      <c r="F42" s="16"/>
      <c r="G42" s="87"/>
      <c r="H42" s="87"/>
      <c r="I42" s="87"/>
      <c r="K42" s="60"/>
      <c r="L42" s="576"/>
    </row>
    <row r="43" spans="1:12" x14ac:dyDescent="0.25">
      <c r="A43" s="5" t="s">
        <v>432</v>
      </c>
      <c r="B43" s="26"/>
      <c r="C43" s="27"/>
      <c r="D43" s="27"/>
      <c r="F43" s="16"/>
      <c r="G43" s="177" t="e">
        <f t="shared" ref="G43:G52" si="9">+B43/$B$92</f>
        <v>#DIV/0!</v>
      </c>
      <c r="H43" s="177" t="e">
        <f t="shared" ref="H43:H52" si="10">+C43/$C$92</f>
        <v>#DIV/0!</v>
      </c>
      <c r="I43" s="177" t="e">
        <f t="shared" ref="I43:I52" si="11">+D43/$D$92</f>
        <v>#DIV/0!</v>
      </c>
      <c r="K43" s="60"/>
      <c r="L43" s="641" t="e">
        <f t="shared" si="3"/>
        <v>#DIV/0!</v>
      </c>
    </row>
    <row r="44" spans="1:12" x14ac:dyDescent="0.25">
      <c r="A44" s="170" t="s">
        <v>243</v>
      </c>
      <c r="B44" s="26"/>
      <c r="C44" s="27"/>
      <c r="D44" s="27"/>
      <c r="F44" s="16"/>
      <c r="G44" s="177" t="e">
        <f t="shared" si="9"/>
        <v>#DIV/0!</v>
      </c>
      <c r="H44" s="177" t="e">
        <f t="shared" si="10"/>
        <v>#DIV/0!</v>
      </c>
      <c r="I44" s="177" t="e">
        <f t="shared" si="11"/>
        <v>#DIV/0!</v>
      </c>
      <c r="K44" s="60"/>
      <c r="L44" s="641" t="e">
        <f t="shared" si="3"/>
        <v>#DIV/0!</v>
      </c>
    </row>
    <row r="45" spans="1:12" x14ac:dyDescent="0.25">
      <c r="A45" s="170" t="s">
        <v>244</v>
      </c>
      <c r="B45" s="26"/>
      <c r="C45" s="27"/>
      <c r="D45" s="27"/>
      <c r="F45" s="16"/>
      <c r="G45" s="177" t="e">
        <f t="shared" si="9"/>
        <v>#DIV/0!</v>
      </c>
      <c r="H45" s="177" t="e">
        <f t="shared" si="10"/>
        <v>#DIV/0!</v>
      </c>
      <c r="I45" s="177" t="e">
        <f t="shared" si="11"/>
        <v>#DIV/0!</v>
      </c>
      <c r="K45" s="60"/>
      <c r="L45" s="641" t="e">
        <f t="shared" si="3"/>
        <v>#DIV/0!</v>
      </c>
    </row>
    <row r="46" spans="1:12" x14ac:dyDescent="0.25">
      <c r="A46" s="170" t="s">
        <v>245</v>
      </c>
      <c r="B46" s="26"/>
      <c r="C46" s="27"/>
      <c r="D46" s="27"/>
      <c r="F46" s="16"/>
      <c r="G46" s="177" t="e">
        <f t="shared" si="9"/>
        <v>#DIV/0!</v>
      </c>
      <c r="H46" s="177" t="e">
        <f t="shared" si="10"/>
        <v>#DIV/0!</v>
      </c>
      <c r="I46" s="177" t="e">
        <f t="shared" si="11"/>
        <v>#DIV/0!</v>
      </c>
      <c r="K46" s="90"/>
      <c r="L46" s="641" t="e">
        <f t="shared" si="3"/>
        <v>#DIV/0!</v>
      </c>
    </row>
    <row r="47" spans="1:12" x14ac:dyDescent="0.25">
      <c r="A47" s="170" t="s">
        <v>246</v>
      </c>
      <c r="B47" s="26"/>
      <c r="C47" s="27"/>
      <c r="D47" s="27"/>
      <c r="F47" s="16"/>
      <c r="G47" s="177" t="e">
        <f t="shared" si="9"/>
        <v>#DIV/0!</v>
      </c>
      <c r="H47" s="177" t="e">
        <f t="shared" si="10"/>
        <v>#DIV/0!</v>
      </c>
      <c r="I47" s="177" t="e">
        <f t="shared" si="11"/>
        <v>#DIV/0!</v>
      </c>
      <c r="K47" s="60"/>
      <c r="L47" s="641" t="e">
        <f t="shared" si="3"/>
        <v>#DIV/0!</v>
      </c>
    </row>
    <row r="48" spans="1:12" x14ac:dyDescent="0.25">
      <c r="A48" s="6" t="s">
        <v>247</v>
      </c>
      <c r="B48" s="26"/>
      <c r="C48" s="27"/>
      <c r="D48" s="27"/>
      <c r="F48" s="16"/>
      <c r="G48" s="177" t="e">
        <f t="shared" si="9"/>
        <v>#DIV/0!</v>
      </c>
      <c r="H48" s="177" t="e">
        <f t="shared" si="10"/>
        <v>#DIV/0!</v>
      </c>
      <c r="I48" s="177" t="e">
        <f t="shared" si="11"/>
        <v>#DIV/0!</v>
      </c>
      <c r="K48" s="17"/>
      <c r="L48" s="641" t="e">
        <f t="shared" si="3"/>
        <v>#DIV/0!</v>
      </c>
    </row>
    <row r="49" spans="1:12" x14ac:dyDescent="0.25">
      <c r="A49" s="6" t="s">
        <v>248</v>
      </c>
      <c r="B49" s="26"/>
      <c r="C49" s="27"/>
      <c r="D49" s="27"/>
      <c r="F49" s="16"/>
      <c r="G49" s="177" t="e">
        <f t="shared" si="9"/>
        <v>#DIV/0!</v>
      </c>
      <c r="H49" s="177" t="e">
        <f t="shared" si="10"/>
        <v>#DIV/0!</v>
      </c>
      <c r="I49" s="177" t="e">
        <f t="shared" si="11"/>
        <v>#DIV/0!</v>
      </c>
      <c r="K49" s="17"/>
      <c r="L49" s="641" t="e">
        <f t="shared" si="3"/>
        <v>#DIV/0!</v>
      </c>
    </row>
    <row r="50" spans="1:12" x14ac:dyDescent="0.25">
      <c r="A50" s="6" t="s">
        <v>249</v>
      </c>
      <c r="B50" s="26"/>
      <c r="C50" s="27"/>
      <c r="D50" s="27"/>
      <c r="F50" s="16"/>
      <c r="G50" s="177" t="e">
        <f t="shared" si="9"/>
        <v>#DIV/0!</v>
      </c>
      <c r="H50" s="177" t="e">
        <f t="shared" si="10"/>
        <v>#DIV/0!</v>
      </c>
      <c r="I50" s="177" t="e">
        <f t="shared" si="11"/>
        <v>#DIV/0!</v>
      </c>
      <c r="K50" s="17"/>
      <c r="L50" s="641" t="e">
        <f t="shared" si="3"/>
        <v>#DIV/0!</v>
      </c>
    </row>
    <row r="51" spans="1:12" x14ac:dyDescent="0.25">
      <c r="A51" s="170" t="s">
        <v>132</v>
      </c>
      <c r="B51" s="26"/>
      <c r="C51" s="27"/>
      <c r="D51" s="27"/>
      <c r="F51" s="16"/>
      <c r="G51" s="177" t="e">
        <f t="shared" si="9"/>
        <v>#DIV/0!</v>
      </c>
      <c r="H51" s="177" t="e">
        <f t="shared" si="10"/>
        <v>#DIV/0!</v>
      </c>
      <c r="I51" s="177" t="e">
        <f t="shared" si="11"/>
        <v>#DIV/0!</v>
      </c>
      <c r="K51" s="17"/>
      <c r="L51" s="641" t="e">
        <f t="shared" si="3"/>
        <v>#DIV/0!</v>
      </c>
    </row>
    <row r="52" spans="1:12" x14ac:dyDescent="0.25">
      <c r="A52" s="6" t="s">
        <v>250</v>
      </c>
      <c r="B52" s="26"/>
      <c r="C52" s="27"/>
      <c r="D52" s="27"/>
      <c r="F52" s="16"/>
      <c r="G52" s="177" t="e">
        <f t="shared" si="9"/>
        <v>#DIV/0!</v>
      </c>
      <c r="H52" s="177" t="e">
        <f t="shared" si="10"/>
        <v>#DIV/0!</v>
      </c>
      <c r="I52" s="177" t="e">
        <f t="shared" si="11"/>
        <v>#DIV/0!</v>
      </c>
      <c r="K52" s="17"/>
      <c r="L52" s="641" t="e">
        <f t="shared" si="3"/>
        <v>#DIV/0!</v>
      </c>
    </row>
    <row r="53" spans="1:12" s="17" customFormat="1" hidden="1" x14ac:dyDescent="0.25">
      <c r="A53" s="6"/>
      <c r="B53" s="27"/>
      <c r="C53" s="27"/>
      <c r="D53" s="27"/>
      <c r="E53" s="27"/>
      <c r="G53" s="178"/>
      <c r="H53" s="178"/>
      <c r="I53" s="178"/>
      <c r="L53" s="664"/>
    </row>
    <row r="54" spans="1:12" x14ac:dyDescent="0.25">
      <c r="A54" s="6" t="s">
        <v>431</v>
      </c>
      <c r="B54" s="26"/>
      <c r="C54" s="27"/>
      <c r="D54" s="27"/>
      <c r="F54" s="16"/>
      <c r="G54" s="177" t="e">
        <f>+B54/$B$92</f>
        <v>#DIV/0!</v>
      </c>
      <c r="H54" s="177" t="e">
        <f>+C54/$C$92</f>
        <v>#DIV/0!</v>
      </c>
      <c r="I54" s="177" t="e">
        <f>+D54/$D$92</f>
        <v>#DIV/0!</v>
      </c>
      <c r="K54" s="17"/>
      <c r="L54" s="641" t="e">
        <f t="shared" si="3"/>
        <v>#DIV/0!</v>
      </c>
    </row>
    <row r="55" spans="1:12" x14ac:dyDescent="0.25">
      <c r="A55" s="6" t="s">
        <v>133</v>
      </c>
      <c r="B55" s="26"/>
      <c r="C55" s="27"/>
      <c r="D55" s="27"/>
      <c r="F55" s="16"/>
      <c r="G55" s="177" t="e">
        <f>+B55/$B$92</f>
        <v>#DIV/0!</v>
      </c>
      <c r="H55" s="177" t="e">
        <f>+C55/$C$92</f>
        <v>#DIV/0!</v>
      </c>
      <c r="I55" s="177" t="e">
        <f>+D55/$D$92</f>
        <v>#DIV/0!</v>
      </c>
      <c r="K55" s="17"/>
      <c r="L55" s="641" t="e">
        <f t="shared" si="3"/>
        <v>#DIV/0!</v>
      </c>
    </row>
    <row r="56" spans="1:12" x14ac:dyDescent="0.25">
      <c r="A56" s="6" t="s">
        <v>137</v>
      </c>
      <c r="B56" s="89">
        <f>SUM(B43:B55)</f>
        <v>0</v>
      </c>
      <c r="C56" s="89">
        <f>SUM(C43:C55)</f>
        <v>0</v>
      </c>
      <c r="D56" s="89">
        <f>SUM(D43:D55)</f>
        <v>0</v>
      </c>
      <c r="E56" s="89">
        <f>SUM(E43:E55)</f>
        <v>0</v>
      </c>
      <c r="F56" s="26"/>
      <c r="G56" s="179" t="e">
        <f>+B56/$B$92</f>
        <v>#DIV/0!</v>
      </c>
      <c r="H56" s="179" t="e">
        <f>+C56/$C$92</f>
        <v>#DIV/0!</v>
      </c>
      <c r="I56" s="179" t="e">
        <f>+D56/$D$92</f>
        <v>#DIV/0!</v>
      </c>
      <c r="K56" s="60"/>
      <c r="L56" s="641" t="e">
        <f t="shared" si="3"/>
        <v>#DIV/0!</v>
      </c>
    </row>
    <row r="57" spans="1:12" x14ac:dyDescent="0.25">
      <c r="A57" s="6" t="s">
        <v>135</v>
      </c>
      <c r="B57" s="26"/>
      <c r="C57" s="26"/>
      <c r="E57" s="26"/>
      <c r="F57" s="26"/>
      <c r="G57" s="177" t="e">
        <f>+B57/$B$92</f>
        <v>#DIV/0!</v>
      </c>
      <c r="H57" s="177" t="e">
        <f>+C57/$C$92</f>
        <v>#DIV/0!</v>
      </c>
      <c r="I57" s="177" t="e">
        <f>+D57/$D$92</f>
        <v>#DIV/0!</v>
      </c>
      <c r="K57" s="17"/>
      <c r="L57" s="641" t="e">
        <f t="shared" si="3"/>
        <v>#DIV/0!</v>
      </c>
    </row>
    <row r="58" spans="1:12" x14ac:dyDescent="0.25">
      <c r="A58" s="3" t="s">
        <v>96</v>
      </c>
      <c r="B58" s="89">
        <f>B41+B56+B57</f>
        <v>0</v>
      </c>
      <c r="C58" s="89">
        <f>C41+C56+C57</f>
        <v>0</v>
      </c>
      <c r="D58" s="89">
        <f>D41+D56+D57</f>
        <v>0</v>
      </c>
      <c r="E58" s="89">
        <f>E41+E56+E57</f>
        <v>0</v>
      </c>
      <c r="F58" s="16"/>
      <c r="G58" s="179" t="e">
        <f>+B58/$B$92</f>
        <v>#DIV/0!</v>
      </c>
      <c r="H58" s="179" t="e">
        <f>+C58/$C$92</f>
        <v>#DIV/0!</v>
      </c>
      <c r="I58" s="179" t="e">
        <f>+D58/$D$92</f>
        <v>#DIV/0!</v>
      </c>
      <c r="K58" s="57"/>
      <c r="L58" s="641" t="e">
        <f t="shared" si="3"/>
        <v>#DIV/0!</v>
      </c>
    </row>
    <row r="59" spans="1:12" x14ac:dyDescent="0.25">
      <c r="A59" s="15"/>
      <c r="B59" s="86"/>
      <c r="C59" s="86"/>
      <c r="D59" s="86"/>
      <c r="E59" s="86"/>
      <c r="F59" s="16"/>
      <c r="G59" s="87"/>
      <c r="H59" s="87"/>
      <c r="I59" s="87"/>
      <c r="L59" s="576"/>
    </row>
    <row r="60" spans="1:12" x14ac:dyDescent="0.25">
      <c r="A60" s="3" t="s">
        <v>105</v>
      </c>
      <c r="B60" s="86"/>
      <c r="C60" s="86"/>
      <c r="D60" s="86"/>
      <c r="E60" s="86"/>
      <c r="F60" s="16"/>
      <c r="G60" s="87"/>
      <c r="H60" s="87"/>
      <c r="I60" s="87"/>
      <c r="L60" s="576"/>
    </row>
    <row r="61" spans="1:12" x14ac:dyDescent="0.25">
      <c r="A61" s="4" t="s">
        <v>251</v>
      </c>
      <c r="B61" s="26"/>
      <c r="C61" s="27"/>
      <c r="D61" s="28"/>
      <c r="E61" s="28"/>
      <c r="F61" s="16"/>
      <c r="G61" s="177" t="e">
        <f>+B61/$B$92</f>
        <v>#DIV/0!</v>
      </c>
      <c r="H61" s="177" t="e">
        <f>+C61/$C$92</f>
        <v>#DIV/0!</v>
      </c>
      <c r="I61" s="177" t="e">
        <f>+D61/$D$92</f>
        <v>#DIV/0!</v>
      </c>
      <c r="L61" s="641" t="e">
        <f t="shared" si="3"/>
        <v>#DIV/0!</v>
      </c>
    </row>
    <row r="62" spans="1:12" x14ac:dyDescent="0.25">
      <c r="A62" t="s">
        <v>293</v>
      </c>
      <c r="B62" s="26"/>
      <c r="C62" s="27"/>
      <c r="D62" s="28"/>
      <c r="E62" s="28"/>
      <c r="F62" s="16"/>
      <c r="G62" s="177" t="e">
        <f>+B62/$B$92</f>
        <v>#DIV/0!</v>
      </c>
      <c r="H62" s="177" t="e">
        <f>+C62/$C$92</f>
        <v>#DIV/0!</v>
      </c>
      <c r="I62" s="177" t="e">
        <f>+D62/$D$92</f>
        <v>#DIV/0!</v>
      </c>
      <c r="L62" s="641" t="e">
        <f t="shared" si="3"/>
        <v>#DIV/0!</v>
      </c>
    </row>
    <row r="63" spans="1:12" x14ac:dyDescent="0.25">
      <c r="A63" s="4" t="s">
        <v>220</v>
      </c>
      <c r="B63" s="88">
        <f>-B71</f>
        <v>0</v>
      </c>
      <c r="C63" s="88">
        <f>-C71</f>
        <v>0</v>
      </c>
      <c r="D63" s="88">
        <f>-D71</f>
        <v>0</v>
      </c>
      <c r="E63" s="88">
        <f>-E71</f>
        <v>0</v>
      </c>
      <c r="F63" s="16"/>
      <c r="G63" s="177" t="e">
        <f>+B63/$B$92</f>
        <v>#DIV/0!</v>
      </c>
      <c r="H63" s="177" t="e">
        <f>+C63/$C$92</f>
        <v>#DIV/0!</v>
      </c>
      <c r="I63" s="177" t="e">
        <f>+D63/$D$92</f>
        <v>#DIV/0!</v>
      </c>
      <c r="L63" s="641" t="e">
        <f t="shared" si="3"/>
        <v>#DIV/0!</v>
      </c>
    </row>
    <row r="64" spans="1:12" x14ac:dyDescent="0.25">
      <c r="A64" s="3" t="s">
        <v>107</v>
      </c>
      <c r="B64" s="89">
        <f>SUM(B61:B63)</f>
        <v>0</v>
      </c>
      <c r="C64" s="89">
        <f>SUM(C61:C63)</f>
        <v>0</v>
      </c>
      <c r="D64" s="89">
        <f>SUM(D61:D63)</f>
        <v>0</v>
      </c>
      <c r="E64" s="89">
        <f>SUM(E61:E63)</f>
        <v>0</v>
      </c>
      <c r="F64" s="16"/>
      <c r="G64" s="179" t="e">
        <f>SUM(G61:G63)</f>
        <v>#DIV/0!</v>
      </c>
      <c r="H64" s="179" t="e">
        <f>SUM(H61:H63)</f>
        <v>#DIV/0!</v>
      </c>
      <c r="I64" s="179" t="e">
        <f>SUM(I61:I63)</f>
        <v>#DIV/0!</v>
      </c>
      <c r="L64" s="641" t="e">
        <f t="shared" si="3"/>
        <v>#DIV/0!</v>
      </c>
    </row>
    <row r="65" spans="1:12" x14ac:dyDescent="0.25">
      <c r="A65" s="15"/>
      <c r="B65" s="86"/>
      <c r="C65" s="86"/>
      <c r="D65" s="86"/>
      <c r="E65" s="86"/>
      <c r="F65" s="16"/>
      <c r="G65" s="85"/>
      <c r="H65" s="85"/>
      <c r="I65" s="85"/>
      <c r="L65" s="576"/>
    </row>
    <row r="66" spans="1:12" x14ac:dyDescent="0.25">
      <c r="A66" s="15" t="s">
        <v>777</v>
      </c>
      <c r="B66" s="86"/>
      <c r="C66" s="86"/>
      <c r="D66" s="86"/>
      <c r="E66" s="86"/>
      <c r="F66" s="16"/>
      <c r="G66" s="85"/>
      <c r="H66" s="85"/>
      <c r="I66" s="85"/>
      <c r="L66" s="576"/>
    </row>
    <row r="67" spans="1:12" x14ac:dyDescent="0.25">
      <c r="A67" s="30" t="s">
        <v>776</v>
      </c>
      <c r="B67" s="557"/>
      <c r="C67" s="557"/>
      <c r="D67" s="557"/>
      <c r="E67" s="557"/>
      <c r="F67" s="16"/>
      <c r="G67" s="698" t="e">
        <f>+B67/$B$92</f>
        <v>#DIV/0!</v>
      </c>
      <c r="H67" s="698" t="e">
        <f>+C67/$C$92</f>
        <v>#DIV/0!</v>
      </c>
      <c r="I67" s="698" t="e">
        <f>+D67/$D$92</f>
        <v>#DIV/0!</v>
      </c>
      <c r="L67" s="641" t="e">
        <f>+G67-H67</f>
        <v>#DIV/0!</v>
      </c>
    </row>
    <row r="68" spans="1:12" x14ac:dyDescent="0.25">
      <c r="A68" s="15"/>
      <c r="B68" s="86"/>
      <c r="C68" s="86"/>
      <c r="D68" s="86"/>
      <c r="E68" s="86"/>
      <c r="F68" s="16"/>
      <c r="G68" s="85"/>
      <c r="H68" s="85"/>
      <c r="I68" s="85"/>
      <c r="L68" s="576"/>
    </row>
    <row r="69" spans="1:12" x14ac:dyDescent="0.25">
      <c r="A69" s="51" t="s">
        <v>24</v>
      </c>
      <c r="B69" s="26"/>
      <c r="C69" s="27"/>
      <c r="D69" s="27"/>
      <c r="F69" s="16"/>
      <c r="G69" s="87"/>
      <c r="H69" s="87"/>
      <c r="I69" s="87"/>
      <c r="L69" s="576"/>
    </row>
    <row r="70" spans="1:12" x14ac:dyDescent="0.25">
      <c r="A70" s="4" t="s">
        <v>24</v>
      </c>
      <c r="B70" s="27"/>
      <c r="C70" s="27"/>
      <c r="D70" s="27"/>
      <c r="F70" s="16"/>
      <c r="G70" s="177" t="e">
        <f>+B70/$B$92</f>
        <v>#DIV/0!</v>
      </c>
      <c r="H70" s="177" t="e">
        <f>+C70/$C$92</f>
        <v>#DIV/0!</v>
      </c>
      <c r="I70" s="177" t="e">
        <f>+D70/$D$92</f>
        <v>#DIV/0!</v>
      </c>
      <c r="L70" s="641" t="e">
        <f t="shared" si="3"/>
        <v>#DIV/0!</v>
      </c>
    </row>
    <row r="71" spans="1:12" x14ac:dyDescent="0.25">
      <c r="A71" s="4" t="s">
        <v>213</v>
      </c>
      <c r="B71" s="27"/>
      <c r="C71" s="27"/>
      <c r="D71" s="27"/>
      <c r="F71" s="17"/>
      <c r="G71" s="177" t="e">
        <f t="shared" ref="G71:G72" si="12">+B71/$B$92</f>
        <v>#DIV/0!</v>
      </c>
      <c r="H71" s="177" t="e">
        <f t="shared" ref="H71:H72" si="13">+C71/$C$92</f>
        <v>#DIV/0!</v>
      </c>
      <c r="I71" s="177" t="e">
        <f t="shared" ref="I71:I72" si="14">+D71/$D$92</f>
        <v>#DIV/0!</v>
      </c>
      <c r="L71" s="641" t="e">
        <f t="shared" si="3"/>
        <v>#DIV/0!</v>
      </c>
    </row>
    <row r="72" spans="1:12" ht="14.25" customHeight="1" x14ac:dyDescent="0.25">
      <c r="A72" s="4" t="s">
        <v>214</v>
      </c>
      <c r="B72" s="26"/>
      <c r="C72" s="26"/>
      <c r="E72" s="26"/>
      <c r="F72" s="16"/>
      <c r="G72" s="177" t="e">
        <f t="shared" si="12"/>
        <v>#DIV/0!</v>
      </c>
      <c r="H72" s="177" t="e">
        <f t="shared" si="13"/>
        <v>#DIV/0!</v>
      </c>
      <c r="I72" s="177" t="e">
        <f t="shared" si="14"/>
        <v>#DIV/0!</v>
      </c>
      <c r="L72" s="641" t="e">
        <f t="shared" si="3"/>
        <v>#DIV/0!</v>
      </c>
    </row>
    <row r="73" spans="1:12" ht="14.25" customHeight="1" x14ac:dyDescent="0.25">
      <c r="A73" s="3" t="s">
        <v>95</v>
      </c>
      <c r="B73" s="89">
        <f>SUM(B70:B72)</f>
        <v>0</v>
      </c>
      <c r="C73" s="89">
        <f>SUM(C70:C72)</f>
        <v>0</v>
      </c>
      <c r="D73" s="89">
        <f>SUM(D70:D72)</f>
        <v>0</v>
      </c>
      <c r="E73" s="89">
        <f>SUM(E70:E72)</f>
        <v>0</v>
      </c>
      <c r="F73" s="16"/>
      <c r="G73" s="179" t="e">
        <f>SUM(G70:G72)</f>
        <v>#DIV/0!</v>
      </c>
      <c r="H73" s="179" t="e">
        <f>SUM(H70:H72)</f>
        <v>#DIV/0!</v>
      </c>
      <c r="I73" s="179" t="e">
        <f>SUM(I70:I72)</f>
        <v>#DIV/0!</v>
      </c>
      <c r="L73" s="641" t="e">
        <f t="shared" si="3"/>
        <v>#DIV/0!</v>
      </c>
    </row>
    <row r="74" spans="1:12" ht="14.25" customHeight="1" x14ac:dyDescent="0.25">
      <c r="A74" s="15"/>
      <c r="B74" s="150"/>
      <c r="C74" s="150"/>
      <c r="D74" s="150"/>
      <c r="E74" s="150"/>
      <c r="F74" s="16"/>
      <c r="G74" s="87"/>
      <c r="H74" s="87"/>
      <c r="I74" s="87"/>
      <c r="L74" s="576"/>
    </row>
    <row r="75" spans="1:12" ht="14.25" customHeight="1" x14ac:dyDescent="0.25">
      <c r="A75" s="3" t="s">
        <v>304</v>
      </c>
      <c r="B75" s="176">
        <f>+B58+B64+B73+B67</f>
        <v>0</v>
      </c>
      <c r="C75" s="176">
        <f t="shared" ref="C75:E75" si="15">+C58+C64+C73+C67</f>
        <v>0</v>
      </c>
      <c r="D75" s="176">
        <f t="shared" si="15"/>
        <v>0</v>
      </c>
      <c r="E75" s="176">
        <f t="shared" si="15"/>
        <v>0</v>
      </c>
      <c r="F75" s="16"/>
      <c r="G75" s="179" t="e">
        <f>+G58+G64+G73+G67</f>
        <v>#DIV/0!</v>
      </c>
      <c r="H75" s="179" t="e">
        <f>+H58+H64+H73+H67</f>
        <v>#DIV/0!</v>
      </c>
      <c r="I75" s="179" t="e">
        <f>+I58+I64+I73+I67</f>
        <v>#DIV/0!</v>
      </c>
      <c r="L75" s="641" t="e">
        <f t="shared" si="3"/>
        <v>#DIV/0!</v>
      </c>
    </row>
    <row r="76" spans="1:12" ht="14.25" customHeight="1" x14ac:dyDescent="0.25">
      <c r="A76" s="15"/>
      <c r="B76" s="86"/>
      <c r="C76" s="86"/>
      <c r="D76" s="86"/>
      <c r="E76" s="86"/>
      <c r="F76" s="16"/>
      <c r="G76" s="85"/>
      <c r="H76" s="85"/>
      <c r="I76" s="85"/>
      <c r="L76" s="576"/>
    </row>
    <row r="77" spans="1:12" ht="14.25" customHeight="1" x14ac:dyDescent="0.25">
      <c r="A77" s="3" t="s">
        <v>218</v>
      </c>
      <c r="B77" s="89">
        <f>+B27-B75</f>
        <v>0</v>
      </c>
      <c r="C77" s="89">
        <f>+C27-C75</f>
        <v>0</v>
      </c>
      <c r="D77" s="89">
        <f>+D27-D75</f>
        <v>0</v>
      </c>
      <c r="E77" s="89">
        <f>+E27-E75</f>
        <v>0</v>
      </c>
      <c r="F77" s="16"/>
      <c r="G77" s="179" t="e">
        <f>+G27-G75</f>
        <v>#DIV/0!</v>
      </c>
      <c r="H77" s="179" t="e">
        <f>+H27-H75</f>
        <v>#DIV/0!</v>
      </c>
      <c r="I77" s="179" t="e">
        <f>+I27-I75</f>
        <v>#DIV/0!</v>
      </c>
      <c r="L77" s="641" t="e">
        <f t="shared" si="3"/>
        <v>#DIV/0!</v>
      </c>
    </row>
    <row r="78" spans="1:12" ht="14.25" customHeight="1" x14ac:dyDescent="0.25">
      <c r="B78" s="26"/>
      <c r="C78" s="27"/>
      <c r="D78" s="27"/>
      <c r="F78" s="16"/>
      <c r="G78" s="87"/>
      <c r="H78" s="87"/>
      <c r="I78" s="87"/>
      <c r="L78" s="576"/>
    </row>
    <row r="79" spans="1:12" x14ac:dyDescent="0.25">
      <c r="A79" s="15"/>
      <c r="B79" s="69"/>
      <c r="C79" s="84"/>
      <c r="D79" s="84"/>
      <c r="E79" s="84"/>
      <c r="F79" s="16"/>
      <c r="L79" s="576"/>
    </row>
    <row r="80" spans="1:12" x14ac:dyDescent="0.25">
      <c r="A80" s="94" t="s">
        <v>754</v>
      </c>
      <c r="B80" s="27"/>
      <c r="C80" s="27"/>
      <c r="D80" s="27"/>
      <c r="F80" s="17"/>
      <c r="G80" s="27"/>
      <c r="H80" s="27"/>
      <c r="I80" s="27"/>
      <c r="L80" s="576"/>
    </row>
    <row r="81" spans="1:12" x14ac:dyDescent="0.25">
      <c r="A81" s="253" t="s">
        <v>331</v>
      </c>
      <c r="B81" s="27"/>
      <c r="C81" s="27"/>
      <c r="D81" s="27"/>
      <c r="F81" s="17"/>
      <c r="G81" s="99">
        <f t="shared" ref="G81:I83" si="16">+B81</f>
        <v>0</v>
      </c>
      <c r="H81" s="99">
        <f t="shared" si="16"/>
        <v>0</v>
      </c>
      <c r="I81" s="99">
        <f t="shared" si="16"/>
        <v>0</v>
      </c>
      <c r="L81" s="641">
        <f t="shared" si="3"/>
        <v>0</v>
      </c>
    </row>
    <row r="82" spans="1:12" x14ac:dyDescent="0.25">
      <c r="A82" s="253" t="s">
        <v>332</v>
      </c>
      <c r="B82" s="27"/>
      <c r="C82" s="27"/>
      <c r="D82" s="27"/>
      <c r="F82" s="17"/>
      <c r="G82" s="99">
        <f t="shared" si="16"/>
        <v>0</v>
      </c>
      <c r="H82" s="99">
        <f t="shared" si="16"/>
        <v>0</v>
      </c>
      <c r="I82" s="99">
        <f t="shared" si="16"/>
        <v>0</v>
      </c>
      <c r="L82" s="641">
        <f t="shared" si="3"/>
        <v>0</v>
      </c>
    </row>
    <row r="83" spans="1:12" x14ac:dyDescent="0.25">
      <c r="A83" s="253" t="s">
        <v>333</v>
      </c>
      <c r="B83" s="27"/>
      <c r="C83" s="27"/>
      <c r="D83" s="27"/>
      <c r="F83" s="17"/>
      <c r="G83" s="99">
        <f t="shared" si="16"/>
        <v>0</v>
      </c>
      <c r="H83" s="99">
        <f t="shared" si="16"/>
        <v>0</v>
      </c>
      <c r="I83" s="99">
        <f t="shared" si="16"/>
        <v>0</v>
      </c>
      <c r="L83" s="641">
        <f t="shared" ref="L83:L92" si="17">+G83-H83</f>
        <v>0</v>
      </c>
    </row>
    <row r="84" spans="1:12" ht="27" thickBot="1" x14ac:dyDescent="0.3">
      <c r="A84" s="93" t="s">
        <v>755</v>
      </c>
      <c r="B84" s="251">
        <f>SUM(B81:B83)</f>
        <v>0</v>
      </c>
      <c r="C84" s="251">
        <f>SUM(C81:C83)</f>
        <v>0</v>
      </c>
      <c r="D84" s="251">
        <f>SUM(D81:D83)</f>
        <v>0</v>
      </c>
      <c r="E84" s="251">
        <f>SUM(E81:E83)</f>
        <v>0</v>
      </c>
      <c r="F84" s="16"/>
      <c r="G84" s="251">
        <f>SUM(G81:G83)</f>
        <v>0</v>
      </c>
      <c r="H84" s="251">
        <f>SUM(H81:H83)</f>
        <v>0</v>
      </c>
      <c r="I84" s="251">
        <f>SUM(I81:I83)</f>
        <v>0</v>
      </c>
      <c r="L84" s="641">
        <f t="shared" si="17"/>
        <v>0</v>
      </c>
    </row>
    <row r="85" spans="1:12" ht="13.8" thickTop="1" x14ac:dyDescent="0.25">
      <c r="A85" s="4"/>
      <c r="B85" s="26"/>
      <c r="C85" s="27"/>
      <c r="D85" s="27"/>
      <c r="F85" s="16"/>
      <c r="L85" s="576"/>
    </row>
    <row r="86" spans="1:12" x14ac:dyDescent="0.25">
      <c r="A86" s="94" t="s">
        <v>756</v>
      </c>
      <c r="B86" s="249"/>
      <c r="C86" s="169"/>
      <c r="D86" s="169"/>
      <c r="E86" s="169"/>
      <c r="F86" s="17"/>
      <c r="G86" s="17"/>
      <c r="H86" s="17"/>
      <c r="I86" s="17"/>
      <c r="L86" s="576"/>
    </row>
    <row r="87" spans="1:12" x14ac:dyDescent="0.25">
      <c r="A87" s="253" t="s">
        <v>331</v>
      </c>
      <c r="B87" s="27"/>
      <c r="C87" s="27"/>
      <c r="D87" s="27"/>
      <c r="F87" s="17"/>
      <c r="G87" s="99">
        <f t="shared" ref="G87:G89" si="18">+B87</f>
        <v>0</v>
      </c>
      <c r="H87" s="99">
        <f t="shared" ref="H87:H89" si="19">+C87</f>
        <v>0</v>
      </c>
      <c r="I87" s="99">
        <f t="shared" ref="I87:I89" si="20">+D87</f>
        <v>0</v>
      </c>
      <c r="L87" s="641">
        <f t="shared" si="17"/>
        <v>0</v>
      </c>
    </row>
    <row r="88" spans="1:12" x14ac:dyDescent="0.25">
      <c r="A88" s="253" t="s">
        <v>332</v>
      </c>
      <c r="B88" s="27"/>
      <c r="C88" s="27"/>
      <c r="D88" s="27"/>
      <c r="F88" s="17"/>
      <c r="G88" s="99">
        <f t="shared" si="18"/>
        <v>0</v>
      </c>
      <c r="H88" s="99">
        <f t="shared" si="19"/>
        <v>0</v>
      </c>
      <c r="I88" s="99">
        <f t="shared" si="20"/>
        <v>0</v>
      </c>
      <c r="L88" s="641">
        <f t="shared" si="17"/>
        <v>0</v>
      </c>
    </row>
    <row r="89" spans="1:12" x14ac:dyDescent="0.25">
      <c r="A89" s="253" t="s">
        <v>333</v>
      </c>
      <c r="B89" s="27"/>
      <c r="C89" s="27"/>
      <c r="D89" s="27"/>
      <c r="F89" s="17"/>
      <c r="G89" s="99">
        <f t="shared" si="18"/>
        <v>0</v>
      </c>
      <c r="H89" s="99">
        <f t="shared" si="19"/>
        <v>0</v>
      </c>
      <c r="I89" s="99">
        <f t="shared" si="20"/>
        <v>0</v>
      </c>
      <c r="L89" s="641">
        <f t="shared" si="17"/>
        <v>0</v>
      </c>
    </row>
    <row r="90" spans="1:12" ht="27" thickBot="1" x14ac:dyDescent="0.3">
      <c r="A90" s="250" t="s">
        <v>757</v>
      </c>
      <c r="B90" s="251">
        <f>SUM(B87:B89)</f>
        <v>0</v>
      </c>
      <c r="C90" s="251">
        <f>SUM(C87:C89)</f>
        <v>0</v>
      </c>
      <c r="D90" s="251">
        <f>SUM(D87:D89)</f>
        <v>0</v>
      </c>
      <c r="E90" s="251">
        <f>SUM(E87:E89)</f>
        <v>0</v>
      </c>
      <c r="F90" s="16"/>
      <c r="G90" s="251">
        <f>SUM(G87:G89)</f>
        <v>0</v>
      </c>
      <c r="H90" s="251">
        <f>SUM(H87:H89)</f>
        <v>0</v>
      </c>
      <c r="I90" s="251">
        <f>SUM(I87:I89)</f>
        <v>0</v>
      </c>
      <c r="L90" s="641">
        <f t="shared" si="17"/>
        <v>0</v>
      </c>
    </row>
    <row r="91" spans="1:12" ht="13.8" thickTop="1" x14ac:dyDescent="0.25">
      <c r="A91" s="250"/>
      <c r="B91" s="505"/>
      <c r="C91" s="505"/>
      <c r="D91" s="505"/>
      <c r="E91" s="505"/>
      <c r="F91" s="16"/>
      <c r="G91" s="505"/>
      <c r="H91" s="505"/>
      <c r="I91" s="505"/>
      <c r="L91" s="576"/>
    </row>
    <row r="92" spans="1:12" ht="13.8" thickBot="1" x14ac:dyDescent="0.3">
      <c r="A92" s="250" t="s">
        <v>753</v>
      </c>
      <c r="B92" s="83">
        <f>+B84+B90</f>
        <v>0</v>
      </c>
      <c r="C92" s="83">
        <f t="shared" ref="C92:I92" si="21">+C84+C90</f>
        <v>0</v>
      </c>
      <c r="D92" s="83">
        <f t="shared" si="21"/>
        <v>0</v>
      </c>
      <c r="E92" s="83">
        <f t="shared" si="21"/>
        <v>0</v>
      </c>
      <c r="F92" s="16"/>
      <c r="G92" s="83">
        <f t="shared" si="21"/>
        <v>0</v>
      </c>
      <c r="H92" s="83">
        <f t="shared" si="21"/>
        <v>0</v>
      </c>
      <c r="I92" s="83">
        <f t="shared" si="21"/>
        <v>0</v>
      </c>
      <c r="L92" s="641">
        <f t="shared" si="17"/>
        <v>0</v>
      </c>
    </row>
    <row r="93" spans="1:12" ht="26.25" customHeight="1" thickTop="1" x14ac:dyDescent="0.25">
      <c r="A93" s="274"/>
      <c r="B93" s="239"/>
      <c r="C93" s="99"/>
      <c r="D93" s="99"/>
      <c r="E93" s="99"/>
      <c r="F93" s="16"/>
      <c r="L93" s="355"/>
    </row>
    <row r="94" spans="1:12" x14ac:dyDescent="0.25">
      <c r="A94" s="173" t="s">
        <v>25</v>
      </c>
      <c r="B94" s="301"/>
      <c r="C94" s="166"/>
      <c r="D94" s="166"/>
      <c r="E94" s="167"/>
      <c r="F94" s="16"/>
      <c r="H94" s="651"/>
      <c r="L94" s="355"/>
    </row>
    <row r="95" spans="1:12" x14ac:dyDescent="0.25">
      <c r="A95" s="174" t="s">
        <v>26</v>
      </c>
      <c r="B95" s="465" t="e">
        <f>(B58-SUM(B13:B18)-B23)/(B27-SUM(B13:B18)-B23)</f>
        <v>#DIV/0!</v>
      </c>
      <c r="C95" s="465" t="e">
        <f t="shared" ref="C95:E95" si="22">(C58-SUM(C13:C18)-C23)/(C27-SUM(C13:C18)-C23)</f>
        <v>#DIV/0!</v>
      </c>
      <c r="D95" s="465" t="e">
        <f t="shared" si="22"/>
        <v>#DIV/0!</v>
      </c>
      <c r="E95" s="465" t="e">
        <f t="shared" si="22"/>
        <v>#DIV/0!</v>
      </c>
      <c r="F95" s="16"/>
      <c r="G95" s="435"/>
      <c r="H95" s="652"/>
      <c r="I95" s="17"/>
      <c r="L95" s="355"/>
    </row>
    <row r="96" spans="1:12" x14ac:dyDescent="0.25">
      <c r="A96" s="174" t="s">
        <v>27</v>
      </c>
      <c r="B96" s="465" t="e">
        <f>(B64)/(B27-SUM(B13:B18)-B23)</f>
        <v>#DIV/0!</v>
      </c>
      <c r="C96" s="465" t="e">
        <f t="shared" ref="C96:E96" si="23">(C64)/(C27-SUM(C13:C18)-C23)</f>
        <v>#DIV/0!</v>
      </c>
      <c r="D96" s="465" t="e">
        <f t="shared" si="23"/>
        <v>#DIV/0!</v>
      </c>
      <c r="E96" s="465" t="e">
        <f t="shared" si="23"/>
        <v>#DIV/0!</v>
      </c>
      <c r="F96" s="16"/>
      <c r="L96" s="355"/>
    </row>
    <row r="97" spans="1:12" x14ac:dyDescent="0.25">
      <c r="A97" s="174" t="s">
        <v>28</v>
      </c>
      <c r="B97" s="465" t="e">
        <f>SUM(B95:B96)</f>
        <v>#DIV/0!</v>
      </c>
      <c r="C97" s="465" t="e">
        <f t="shared" ref="C97:E97" si="24">SUM(C95:C96)</f>
        <v>#DIV/0!</v>
      </c>
      <c r="D97" s="465" t="e">
        <f t="shared" si="24"/>
        <v>#DIV/0!</v>
      </c>
      <c r="E97" s="465" t="e">
        <f t="shared" si="24"/>
        <v>#DIV/0!</v>
      </c>
      <c r="F97" s="16"/>
      <c r="L97" s="355"/>
    </row>
    <row r="98" spans="1:12" x14ac:dyDescent="0.25">
      <c r="A98" s="174" t="s">
        <v>29</v>
      </c>
      <c r="B98" s="465" t="e">
        <f>B73/(B$27-SUM(B13:B18)-B23)</f>
        <v>#DIV/0!</v>
      </c>
      <c r="C98" s="465" t="e">
        <f t="shared" ref="C98:E98" si="25">C73/(C$27-SUM(C13:C18)-C23)</f>
        <v>#DIV/0!</v>
      </c>
      <c r="D98" s="465" t="e">
        <f t="shared" si="25"/>
        <v>#DIV/0!</v>
      </c>
      <c r="E98" s="465" t="e">
        <f t="shared" si="25"/>
        <v>#DIV/0!</v>
      </c>
      <c r="F98" s="16"/>
      <c r="L98" s="355"/>
    </row>
    <row r="99" spans="1:12" x14ac:dyDescent="0.25">
      <c r="A99" s="175" t="s">
        <v>372</v>
      </c>
      <c r="B99" s="466" t="e">
        <f>B77/(B$27-SUM(B13:B18)-B23)</f>
        <v>#DIV/0!</v>
      </c>
      <c r="C99" s="466" t="e">
        <f t="shared" ref="C99:E99" si="26">C77/(C$27-SUM(C13:C18)-C23)</f>
        <v>#DIV/0!</v>
      </c>
      <c r="D99" s="466" t="e">
        <f t="shared" si="26"/>
        <v>#DIV/0!</v>
      </c>
      <c r="E99" s="466" t="e">
        <f t="shared" si="26"/>
        <v>#DIV/0!</v>
      </c>
      <c r="F99" s="16"/>
      <c r="L99" s="355"/>
    </row>
    <row r="100" spans="1:12" x14ac:dyDescent="0.25">
      <c r="B100" s="26"/>
      <c r="C100" s="27"/>
      <c r="D100" s="27"/>
      <c r="E100" s="16"/>
      <c r="F100" s="16"/>
      <c r="L100" s="355"/>
    </row>
    <row r="101" spans="1:12" x14ac:dyDescent="0.25">
      <c r="B101" s="26"/>
      <c r="C101" s="27"/>
      <c r="D101" s="27"/>
      <c r="E101" s="16"/>
      <c r="F101" s="16"/>
      <c r="L101" s="355"/>
    </row>
    <row r="102" spans="1:12" s="33" customFormat="1" x14ac:dyDescent="0.25">
      <c r="C102" s="168"/>
      <c r="D102" s="169"/>
      <c r="E102" s="169"/>
      <c r="F102" s="169"/>
      <c r="L102" s="585"/>
    </row>
    <row r="103" spans="1:12" s="33" customFormat="1" x14ac:dyDescent="0.25">
      <c r="C103" s="168"/>
      <c r="D103" s="169"/>
      <c r="E103" s="169"/>
      <c r="F103" s="169"/>
      <c r="L103" s="585"/>
    </row>
    <row r="104" spans="1:12" s="33" customFormat="1" x14ac:dyDescent="0.25">
      <c r="C104" s="86"/>
      <c r="D104" s="28"/>
      <c r="E104" s="28"/>
      <c r="F104" s="28"/>
      <c r="L104" s="585"/>
    </row>
    <row r="105" spans="1:12" x14ac:dyDescent="0.25">
      <c r="D105" s="16"/>
      <c r="E105" s="16"/>
      <c r="F105" s="16"/>
      <c r="L105" s="355"/>
    </row>
    <row r="106" spans="1:12" x14ac:dyDescent="0.25">
      <c r="D106" s="16"/>
      <c r="E106" s="16"/>
      <c r="F106" s="16"/>
      <c r="L106" s="355"/>
    </row>
    <row r="107" spans="1:12" x14ac:dyDescent="0.25">
      <c r="D107" s="16"/>
      <c r="E107" s="16"/>
      <c r="F107" s="16"/>
      <c r="L107" s="355"/>
    </row>
    <row r="108" spans="1:12" x14ac:dyDescent="0.25">
      <c r="D108" s="16"/>
      <c r="E108" s="16"/>
      <c r="F108" s="16"/>
      <c r="L108" s="355"/>
    </row>
    <row r="109" spans="1:12" x14ac:dyDescent="0.25">
      <c r="D109" s="16"/>
      <c r="E109" s="16"/>
      <c r="F109" s="16"/>
      <c r="L109" s="355"/>
    </row>
    <row r="110" spans="1:12" x14ac:dyDescent="0.25">
      <c r="D110" s="16"/>
      <c r="E110" s="16"/>
      <c r="F110" s="16"/>
      <c r="L110" s="355"/>
    </row>
    <row r="111" spans="1:12" x14ac:dyDescent="0.25">
      <c r="D111" s="16"/>
      <c r="E111" s="16"/>
      <c r="F111" s="16"/>
      <c r="L111" s="355"/>
    </row>
    <row r="112" spans="1:12" x14ac:dyDescent="0.25">
      <c r="D112" s="16"/>
      <c r="E112" s="16"/>
      <c r="F112" s="16"/>
      <c r="L112" s="355"/>
    </row>
    <row r="113" spans="4:12" x14ac:dyDescent="0.25">
      <c r="D113" s="16"/>
      <c r="E113" s="16"/>
      <c r="F113" s="16"/>
      <c r="L113" s="355"/>
    </row>
    <row r="114" spans="4:12" x14ac:dyDescent="0.25">
      <c r="D114" s="16"/>
      <c r="E114" s="16"/>
      <c r="F114" s="16"/>
      <c r="L114" s="355"/>
    </row>
    <row r="115" spans="4:12" x14ac:dyDescent="0.25">
      <c r="D115" s="16"/>
      <c r="E115" s="16"/>
      <c r="F115" s="16"/>
      <c r="L115" s="355"/>
    </row>
    <row r="116" spans="4:12" x14ac:dyDescent="0.25">
      <c r="D116" s="16"/>
      <c r="E116" s="16"/>
      <c r="F116" s="16"/>
      <c r="L116" s="355"/>
    </row>
    <row r="117" spans="4:12" x14ac:dyDescent="0.25">
      <c r="D117" s="16"/>
      <c r="E117" s="16"/>
      <c r="F117" s="16"/>
      <c r="L117" s="355"/>
    </row>
    <row r="118" spans="4:12" x14ac:dyDescent="0.25">
      <c r="D118" s="16"/>
      <c r="E118" s="16"/>
      <c r="F118" s="16"/>
      <c r="L118" s="355"/>
    </row>
    <row r="119" spans="4:12" x14ac:dyDescent="0.25">
      <c r="D119" s="16"/>
      <c r="E119" s="16"/>
      <c r="F119" s="16"/>
      <c r="L119" s="355"/>
    </row>
    <row r="120" spans="4:12" x14ac:dyDescent="0.25">
      <c r="D120" s="16"/>
      <c r="E120" s="16"/>
      <c r="F120" s="16"/>
      <c r="L120" s="355"/>
    </row>
    <row r="121" spans="4:12" x14ac:dyDescent="0.25">
      <c r="D121" s="16"/>
      <c r="E121" s="16"/>
      <c r="F121" s="16"/>
      <c r="L121" s="355"/>
    </row>
    <row r="122" spans="4:12" x14ac:dyDescent="0.25">
      <c r="D122" s="16"/>
      <c r="E122" s="16"/>
      <c r="F122" s="16"/>
      <c r="L122" s="355"/>
    </row>
    <row r="123" spans="4:12" x14ac:dyDescent="0.25">
      <c r="D123" s="16"/>
      <c r="E123" s="16"/>
      <c r="F123" s="16"/>
      <c r="L123" s="355"/>
    </row>
    <row r="124" spans="4:12" x14ac:dyDescent="0.25">
      <c r="D124" s="16"/>
      <c r="E124" s="16"/>
      <c r="F124" s="16"/>
      <c r="L124" s="355"/>
    </row>
    <row r="125" spans="4:12" x14ac:dyDescent="0.25">
      <c r="D125" s="16"/>
      <c r="E125" s="16"/>
      <c r="F125" s="16"/>
      <c r="L125" s="355"/>
    </row>
    <row r="126" spans="4:12" x14ac:dyDescent="0.25">
      <c r="D126" s="16"/>
      <c r="E126" s="16"/>
      <c r="F126" s="16"/>
      <c r="L126" s="355"/>
    </row>
    <row r="127" spans="4:12" x14ac:dyDescent="0.25">
      <c r="D127" s="16"/>
      <c r="E127" s="16"/>
      <c r="F127" s="16"/>
      <c r="L127" s="355"/>
    </row>
    <row r="128" spans="4:12" x14ac:dyDescent="0.25">
      <c r="D128" s="16"/>
      <c r="E128" s="16"/>
      <c r="F128" s="16"/>
    </row>
    <row r="129" spans="4:6" x14ac:dyDescent="0.25">
      <c r="D129" s="16"/>
      <c r="E129" s="16"/>
      <c r="F129" s="16"/>
    </row>
    <row r="130" spans="4:6" x14ac:dyDescent="0.25">
      <c r="D130" s="16"/>
      <c r="E130" s="17"/>
      <c r="F130" s="17"/>
    </row>
    <row r="131" spans="4:6" x14ac:dyDescent="0.25">
      <c r="D131" s="16"/>
      <c r="E131" s="17"/>
      <c r="F131" s="17"/>
    </row>
    <row r="132" spans="4:6" x14ac:dyDescent="0.25">
      <c r="D132" s="16"/>
      <c r="E132" s="17"/>
      <c r="F132" s="17"/>
    </row>
    <row r="133" spans="4:6" x14ac:dyDescent="0.25">
      <c r="D133" s="16"/>
      <c r="E133" s="17"/>
      <c r="F133" s="17"/>
    </row>
    <row r="134" spans="4:6" x14ac:dyDescent="0.25">
      <c r="D134" s="16"/>
      <c r="E134" s="17"/>
      <c r="F134" s="17"/>
    </row>
    <row r="135" spans="4:6" x14ac:dyDescent="0.25">
      <c r="D135" s="16"/>
      <c r="E135" s="17"/>
      <c r="F135" s="17"/>
    </row>
    <row r="136" spans="4:6" x14ac:dyDescent="0.25">
      <c r="D136" s="16"/>
      <c r="E136" s="17"/>
      <c r="F136" s="17"/>
    </row>
    <row r="137" spans="4:6" x14ac:dyDescent="0.25">
      <c r="D137" s="16"/>
      <c r="E137" s="17"/>
      <c r="F137" s="17"/>
    </row>
    <row r="138" spans="4:6" x14ac:dyDescent="0.25">
      <c r="D138" s="16"/>
      <c r="E138" s="17"/>
      <c r="F138" s="17"/>
    </row>
    <row r="139" spans="4:6" x14ac:dyDescent="0.25">
      <c r="D139" s="16"/>
      <c r="E139" s="17"/>
      <c r="F139" s="17"/>
    </row>
    <row r="140" spans="4:6" x14ac:dyDescent="0.25">
      <c r="D140" s="16"/>
      <c r="E140" s="17"/>
      <c r="F140" s="17"/>
    </row>
    <row r="141" spans="4:6" x14ac:dyDescent="0.25">
      <c r="D141" s="16"/>
      <c r="E141" s="17"/>
      <c r="F141" s="17"/>
    </row>
    <row r="142" spans="4:6" x14ac:dyDescent="0.25">
      <c r="D142" s="16"/>
      <c r="E142" s="17"/>
      <c r="F142" s="17"/>
    </row>
    <row r="143" spans="4:6" x14ac:dyDescent="0.25">
      <c r="D143" s="16"/>
      <c r="E143" s="17"/>
      <c r="F143" s="17"/>
    </row>
    <row r="144" spans="4:6" x14ac:dyDescent="0.25">
      <c r="D144" s="16"/>
      <c r="E144" s="17"/>
      <c r="F144" s="17"/>
    </row>
    <row r="145" spans="4:6" x14ac:dyDescent="0.25">
      <c r="D145" s="16"/>
      <c r="E145" s="17"/>
      <c r="F145" s="17"/>
    </row>
    <row r="146" spans="4:6" x14ac:dyDescent="0.25">
      <c r="D146" s="16"/>
      <c r="E146" s="17"/>
      <c r="F146" s="17"/>
    </row>
    <row r="147" spans="4:6" x14ac:dyDescent="0.25">
      <c r="D147" s="16"/>
      <c r="E147" s="17"/>
      <c r="F147" s="17"/>
    </row>
    <row r="148" spans="4:6" x14ac:dyDescent="0.25">
      <c r="D148" s="16"/>
      <c r="E148" s="17"/>
      <c r="F148" s="17"/>
    </row>
  </sheetData>
  <sheetProtection algorithmName="SHA-512" hashValue="amNyWGBOojjTJDFwnAseJKJjLeOGdy0HFK30Ykn4qMNZ/Ah3dTAFCkxZpD8K+vMsf7y3rKY7CBbxYMGHWOFl7w==" saltValue="uLmqn9YoMnuPLO2BJe8Kkg==" spinCount="100000" sheet="1" formatCells="0" formatColumns="0" formatRows="0"/>
  <mergeCells count="3">
    <mergeCell ref="A2:J2"/>
    <mergeCell ref="A4:J4"/>
    <mergeCell ref="C3:E3"/>
  </mergeCells>
  <printOptions horizontalCentered="1"/>
  <pageMargins left="0" right="0" top="0" bottom="0" header="0.23" footer="0.17"/>
  <pageSetup scale="67" fitToHeight="3" orientation="portrait" r:id="rId1"/>
  <headerFooter alignWithMargins="0"/>
  <rowBreaks count="1" manualBreakCount="1">
    <brk id="77" max="7" man="1"/>
  </rowBreaks>
  <legacyDrawing r:id="rId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tint="0.39997558519241921"/>
  </sheetPr>
  <dimension ref="A2:L142"/>
  <sheetViews>
    <sheetView workbookViewId="0"/>
  </sheetViews>
  <sheetFormatPr defaultColWidth="11.44140625" defaultRowHeight="13.2" x14ac:dyDescent="0.25"/>
  <cols>
    <col min="1" max="1" width="48.44140625" style="16" customWidth="1"/>
    <col min="2" max="2" width="15.44140625" style="16" customWidth="1"/>
    <col min="3" max="3" width="16" style="16" customWidth="1"/>
    <col min="4" max="4" width="12.6640625" style="26" customWidth="1"/>
    <col min="5" max="5" width="14.88671875" style="27" customWidth="1"/>
    <col min="6" max="6" width="5.6640625" style="27" customWidth="1"/>
    <col min="7" max="7" width="14" style="16" customWidth="1"/>
    <col min="8" max="8" width="15.6640625" style="16" bestFit="1" customWidth="1"/>
    <col min="9" max="9" width="16.5546875" style="16" bestFit="1" customWidth="1"/>
    <col min="10" max="10" width="12.33203125" style="16" bestFit="1" customWidth="1"/>
    <col min="11" max="16384" width="11.44140625" style="16"/>
  </cols>
  <sheetData>
    <row r="2" spans="1:12" ht="15" customHeight="1" x14ac:dyDescent="0.3">
      <c r="A2" s="1014">
        <f>+'Balance Sheet'!A1:E1</f>
        <v>0</v>
      </c>
      <c r="B2" s="1014"/>
      <c r="C2" s="1014"/>
      <c r="D2" s="1014"/>
      <c r="E2" s="1014"/>
      <c r="F2" s="1014"/>
      <c r="G2" s="1014"/>
      <c r="H2" s="1014"/>
      <c r="I2" s="1014"/>
      <c r="J2" s="1014"/>
    </row>
    <row r="3" spans="1:12" ht="15" customHeight="1" x14ac:dyDescent="0.3">
      <c r="B3" s="315" t="s">
        <v>371</v>
      </c>
      <c r="C3" s="1102"/>
      <c r="D3" s="1102"/>
      <c r="E3" s="1102"/>
      <c r="F3" s="314"/>
      <c r="G3" s="314"/>
      <c r="H3" s="314"/>
      <c r="I3" s="314"/>
      <c r="J3" s="314"/>
    </row>
    <row r="4" spans="1:12" ht="15" customHeight="1" x14ac:dyDescent="0.3">
      <c r="A4" s="1014" t="s">
        <v>47</v>
      </c>
      <c r="B4" s="1014"/>
      <c r="C4" s="1014"/>
      <c r="D4" s="1014"/>
      <c r="E4" s="1014"/>
      <c r="F4" s="1014"/>
      <c r="G4" s="1014"/>
      <c r="H4" s="1014"/>
      <c r="I4" s="1014"/>
      <c r="J4" s="1014"/>
    </row>
    <row r="5" spans="1:12" s="17" customFormat="1" ht="15" customHeight="1" x14ac:dyDescent="0.3">
      <c r="D5" s="6"/>
      <c r="E5" s="203" t="str">
        <f>CONCATENATE("Year To Date Through  ",'MCO ID &amp; Cross Checks'!F11, "  ",'MCO ID &amp; Cross Checks'!G11)</f>
        <v xml:space="preserve">Year To Date Through    </v>
      </c>
      <c r="F5" s="188"/>
      <c r="G5" s="188"/>
    </row>
    <row r="6" spans="1:12" s="17" customFormat="1" ht="15" customHeight="1" x14ac:dyDescent="0.3">
      <c r="B6" s="189"/>
      <c r="C6" s="190"/>
      <c r="D6" s="191"/>
      <c r="E6" s="188"/>
      <c r="F6" s="188"/>
      <c r="G6" s="188"/>
    </row>
    <row r="7" spans="1:12" x14ac:dyDescent="0.25">
      <c r="A7" s="26"/>
      <c r="B7" s="26"/>
      <c r="C7" s="26"/>
    </row>
    <row r="8" spans="1:12" ht="26.4" x14ac:dyDescent="0.25">
      <c r="B8" s="81" t="str">
        <f>+'Rev &amp; Exp All'!C7</f>
        <v>Select Prog</v>
      </c>
      <c r="C8" s="491" t="str">
        <f>+'Rev &amp; Exp All'!E7</f>
        <v>Select Prog</v>
      </c>
      <c r="D8" s="491" t="str">
        <f>+'Rev &amp; Exp All'!F7</f>
        <v>Select Prog</v>
      </c>
      <c r="E8" s="491" t="str">
        <f>+'Rev &amp; Exp All'!G7</f>
        <v>Select Prog Prior Year</v>
      </c>
      <c r="F8" s="504"/>
      <c r="G8" s="491" t="str">
        <f>+'Rev &amp; Exp All'!J7</f>
        <v>Select Prog Curr YTD</v>
      </c>
      <c r="H8" s="491" t="str">
        <f>+'Rev &amp; Exp All'!K7</f>
        <v>Select Prog Budget YTD</v>
      </c>
      <c r="I8" s="491" t="str">
        <f>+'Rev &amp; Exp All'!L7</f>
        <v>Select Prog Budg Annual</v>
      </c>
    </row>
    <row r="9" spans="1:12" x14ac:dyDescent="0.25">
      <c r="B9" s="100" t="str">
        <f>+'Rev &amp; Exp All'!C8</f>
        <v>YTD</v>
      </c>
      <c r="C9" s="82" t="str">
        <f>+'Rev &amp; Exp All'!E8</f>
        <v>YTD Budget</v>
      </c>
      <c r="D9" s="46" t="s">
        <v>86</v>
      </c>
      <c r="E9" s="46">
        <f>+'MCO ID &amp; Cross Checks'!D13</f>
        <v>0</v>
      </c>
      <c r="F9" s="16"/>
      <c r="G9" s="46" t="s">
        <v>120</v>
      </c>
      <c r="H9" s="46" t="s">
        <v>120</v>
      </c>
      <c r="I9" s="46" t="s">
        <v>120</v>
      </c>
      <c r="L9" s="638" t="s">
        <v>695</v>
      </c>
    </row>
    <row r="10" spans="1:12" x14ac:dyDescent="0.25">
      <c r="A10" s="51" t="s">
        <v>94</v>
      </c>
      <c r="B10" s="32"/>
      <c r="C10" s="27"/>
      <c r="D10" s="27"/>
      <c r="E10" s="16"/>
      <c r="F10" s="16"/>
    </row>
    <row r="11" spans="1:12" x14ac:dyDescent="0.25">
      <c r="A11" s="4" t="s">
        <v>167</v>
      </c>
      <c r="B11" s="26"/>
      <c r="C11" s="27"/>
      <c r="D11" s="27"/>
      <c r="F11" s="16"/>
      <c r="G11" s="177" t="e">
        <f t="shared" ref="G11:G26" si="0">+B11/$B$92</f>
        <v>#DIV/0!</v>
      </c>
      <c r="H11" s="177" t="e">
        <f t="shared" ref="H11:H26" si="1">+C11/$C$92</f>
        <v>#DIV/0!</v>
      </c>
      <c r="I11" s="177" t="e">
        <f t="shared" ref="I11:I26" si="2">+D11/$D$92</f>
        <v>#DIV/0!</v>
      </c>
      <c r="L11" s="641" t="e">
        <f>+G11-H11</f>
        <v>#DIV/0!</v>
      </c>
    </row>
    <row r="12" spans="1:12" x14ac:dyDescent="0.25">
      <c r="A12" s="4" t="s">
        <v>121</v>
      </c>
      <c r="B12" s="26"/>
      <c r="C12" s="27"/>
      <c r="D12" s="27"/>
      <c r="F12" s="16"/>
      <c r="G12" s="177" t="e">
        <f t="shared" si="0"/>
        <v>#DIV/0!</v>
      </c>
      <c r="H12" s="177" t="e">
        <f t="shared" si="1"/>
        <v>#DIV/0!</v>
      </c>
      <c r="I12" s="177" t="e">
        <f t="shared" si="2"/>
        <v>#DIV/0!</v>
      </c>
      <c r="L12" s="641" t="e">
        <f t="shared" ref="L12:L82" si="3">+G12-H12</f>
        <v>#DIV/0!</v>
      </c>
    </row>
    <row r="13" spans="1:12" x14ac:dyDescent="0.25">
      <c r="A13" s="4" t="s">
        <v>736</v>
      </c>
      <c r="B13" s="26"/>
      <c r="C13" s="27"/>
      <c r="D13" s="27"/>
      <c r="F13" s="16"/>
      <c r="G13" s="177" t="e">
        <f t="shared" si="0"/>
        <v>#DIV/0!</v>
      </c>
      <c r="H13" s="177" t="e">
        <f t="shared" si="1"/>
        <v>#DIV/0!</v>
      </c>
      <c r="I13" s="177" t="e">
        <f t="shared" si="2"/>
        <v>#DIV/0!</v>
      </c>
      <c r="L13" s="641" t="e">
        <f t="shared" si="3"/>
        <v>#DIV/0!</v>
      </c>
    </row>
    <row r="14" spans="1:12" x14ac:dyDescent="0.25">
      <c r="A14" s="4" t="s">
        <v>737</v>
      </c>
      <c r="B14" s="26"/>
      <c r="C14" s="27"/>
      <c r="D14" s="27"/>
      <c r="F14" s="16"/>
      <c r="G14" s="177" t="e">
        <f t="shared" si="0"/>
        <v>#DIV/0!</v>
      </c>
      <c r="H14" s="177" t="e">
        <f t="shared" si="1"/>
        <v>#DIV/0!</v>
      </c>
      <c r="I14" s="177" t="e">
        <f t="shared" si="2"/>
        <v>#DIV/0!</v>
      </c>
      <c r="L14" s="641" t="e">
        <f t="shared" si="3"/>
        <v>#DIV/0!</v>
      </c>
    </row>
    <row r="15" spans="1:12" ht="13.2" customHeight="1" x14ac:dyDescent="0.25">
      <c r="A15" s="659" t="s">
        <v>751</v>
      </c>
      <c r="B15" s="26"/>
      <c r="C15" s="27"/>
      <c r="D15" s="27"/>
      <c r="F15" s="16"/>
      <c r="G15" s="177" t="e">
        <f t="shared" si="0"/>
        <v>#DIV/0!</v>
      </c>
      <c r="H15" s="177" t="e">
        <f t="shared" si="1"/>
        <v>#DIV/0!</v>
      </c>
      <c r="I15" s="177" t="e">
        <f t="shared" si="2"/>
        <v>#DIV/0!</v>
      </c>
      <c r="L15" s="641" t="e">
        <f t="shared" si="3"/>
        <v>#DIV/0!</v>
      </c>
    </row>
    <row r="16" spans="1:12" x14ac:dyDescent="0.25">
      <c r="A16" s="49" t="s">
        <v>738</v>
      </c>
      <c r="B16" s="26"/>
      <c r="C16" s="27"/>
      <c r="D16" s="27"/>
      <c r="F16" s="16"/>
      <c r="G16" s="177" t="e">
        <f t="shared" si="0"/>
        <v>#DIV/0!</v>
      </c>
      <c r="H16" s="177" t="e">
        <f t="shared" si="1"/>
        <v>#DIV/0!</v>
      </c>
      <c r="I16" s="177" t="e">
        <f t="shared" si="2"/>
        <v>#DIV/0!</v>
      </c>
      <c r="L16" s="641" t="e">
        <f t="shared" si="3"/>
        <v>#DIV/0!</v>
      </c>
    </row>
    <row r="17" spans="1:12" s="30" customFormat="1" x14ac:dyDescent="0.25">
      <c r="A17" s="5" t="s">
        <v>735</v>
      </c>
      <c r="B17" s="26"/>
      <c r="C17" s="27"/>
      <c r="D17" s="27"/>
      <c r="E17" s="27"/>
      <c r="G17" s="177" t="e">
        <f t="shared" si="0"/>
        <v>#DIV/0!</v>
      </c>
      <c r="H17" s="177" t="e">
        <f t="shared" si="1"/>
        <v>#DIV/0!</v>
      </c>
      <c r="I17" s="177" t="e">
        <f t="shared" si="2"/>
        <v>#DIV/0!</v>
      </c>
      <c r="L17" s="641" t="e">
        <f t="shared" si="3"/>
        <v>#DIV/0!</v>
      </c>
    </row>
    <row r="18" spans="1:12" s="30" customFormat="1" x14ac:dyDescent="0.25">
      <c r="A18" s="5" t="s">
        <v>739</v>
      </c>
      <c r="B18" s="26"/>
      <c r="C18" s="27"/>
      <c r="D18" s="27"/>
      <c r="E18" s="27"/>
      <c r="G18" s="177" t="e">
        <f t="shared" si="0"/>
        <v>#DIV/0!</v>
      </c>
      <c r="H18" s="177" t="e">
        <f t="shared" si="1"/>
        <v>#DIV/0!</v>
      </c>
      <c r="I18" s="177" t="e">
        <f t="shared" si="2"/>
        <v>#DIV/0!</v>
      </c>
      <c r="L18" s="641" t="e">
        <f t="shared" si="3"/>
        <v>#DIV/0!</v>
      </c>
    </row>
    <row r="19" spans="1:12" x14ac:dyDescent="0.25">
      <c r="A19" s="6" t="s">
        <v>330</v>
      </c>
      <c r="B19" s="26"/>
      <c r="C19" s="27"/>
      <c r="D19" s="27"/>
      <c r="F19" s="16"/>
      <c r="G19" s="177" t="e">
        <f t="shared" si="0"/>
        <v>#DIV/0!</v>
      </c>
      <c r="H19" s="177" t="e">
        <f t="shared" si="1"/>
        <v>#DIV/0!</v>
      </c>
      <c r="I19" s="177" t="e">
        <f t="shared" si="2"/>
        <v>#DIV/0!</v>
      </c>
      <c r="L19" s="641" t="e">
        <f t="shared" si="3"/>
        <v>#DIV/0!</v>
      </c>
    </row>
    <row r="20" spans="1:12" s="17" customFormat="1" x14ac:dyDescent="0.25">
      <c r="A20" s="6" t="s">
        <v>329</v>
      </c>
      <c r="B20" s="26"/>
      <c r="C20" s="27"/>
      <c r="D20" s="27"/>
      <c r="E20" s="27"/>
      <c r="G20" s="177" t="e">
        <f t="shared" si="0"/>
        <v>#DIV/0!</v>
      </c>
      <c r="H20" s="177" t="e">
        <f t="shared" si="1"/>
        <v>#DIV/0!</v>
      </c>
      <c r="I20" s="177" t="e">
        <f t="shared" si="2"/>
        <v>#DIV/0!</v>
      </c>
      <c r="L20" s="641" t="e">
        <f t="shared" si="3"/>
        <v>#DIV/0!</v>
      </c>
    </row>
    <row r="21" spans="1:12" s="17" customFormat="1" x14ac:dyDescent="0.25">
      <c r="A21" s="253" t="s">
        <v>134</v>
      </c>
      <c r="B21" s="26"/>
      <c r="C21" s="27"/>
      <c r="D21" s="27"/>
      <c r="E21" s="27"/>
      <c r="G21" s="177" t="e">
        <f t="shared" si="0"/>
        <v>#DIV/0!</v>
      </c>
      <c r="H21" s="177" t="e">
        <f t="shared" si="1"/>
        <v>#DIV/0!</v>
      </c>
      <c r="I21" s="177" t="e">
        <f t="shared" si="2"/>
        <v>#DIV/0!</v>
      </c>
      <c r="L21" s="641" t="e">
        <f t="shared" si="3"/>
        <v>#DIV/0!</v>
      </c>
    </row>
    <row r="22" spans="1:12" x14ac:dyDescent="0.25">
      <c r="A22" s="4" t="s">
        <v>12</v>
      </c>
      <c r="B22" s="26"/>
      <c r="C22" s="27"/>
      <c r="D22" s="27"/>
      <c r="F22" s="16"/>
      <c r="G22" s="177" t="e">
        <f t="shared" si="0"/>
        <v>#DIV/0!</v>
      </c>
      <c r="H22" s="177" t="e">
        <f t="shared" si="1"/>
        <v>#DIV/0!</v>
      </c>
      <c r="I22" s="177" t="e">
        <f t="shared" si="2"/>
        <v>#DIV/0!</v>
      </c>
      <c r="L22" s="641" t="e">
        <f t="shared" si="3"/>
        <v>#DIV/0!</v>
      </c>
    </row>
    <row r="23" spans="1:12" x14ac:dyDescent="0.25">
      <c r="A23" s="171" t="s">
        <v>11</v>
      </c>
      <c r="B23" s="26"/>
      <c r="C23" s="27"/>
      <c r="D23" s="27"/>
      <c r="F23" s="16"/>
      <c r="G23" s="177" t="e">
        <f t="shared" si="0"/>
        <v>#DIV/0!</v>
      </c>
      <c r="H23" s="177" t="e">
        <f t="shared" si="1"/>
        <v>#DIV/0!</v>
      </c>
      <c r="I23" s="177" t="e">
        <f t="shared" si="2"/>
        <v>#DIV/0!</v>
      </c>
      <c r="L23" s="641" t="e">
        <f t="shared" si="3"/>
        <v>#DIV/0!</v>
      </c>
    </row>
    <row r="24" spans="1:12" x14ac:dyDescent="0.25">
      <c r="A24" s="172" t="s">
        <v>204</v>
      </c>
      <c r="B24" s="26"/>
      <c r="C24" s="27"/>
      <c r="D24" s="27"/>
      <c r="F24" s="16"/>
      <c r="G24" s="177" t="e">
        <f t="shared" si="0"/>
        <v>#DIV/0!</v>
      </c>
      <c r="H24" s="177" t="e">
        <f t="shared" si="1"/>
        <v>#DIV/0!</v>
      </c>
      <c r="I24" s="177" t="e">
        <f t="shared" si="2"/>
        <v>#DIV/0!</v>
      </c>
      <c r="L24" s="641" t="e">
        <f t="shared" si="3"/>
        <v>#DIV/0!</v>
      </c>
    </row>
    <row r="25" spans="1:12" x14ac:dyDescent="0.25">
      <c r="A25" s="172" t="s">
        <v>299</v>
      </c>
      <c r="B25" s="26"/>
      <c r="C25" s="27"/>
      <c r="D25" s="27"/>
      <c r="F25" s="16"/>
      <c r="G25" s="177" t="e">
        <f t="shared" si="0"/>
        <v>#DIV/0!</v>
      </c>
      <c r="H25" s="177" t="e">
        <f t="shared" si="1"/>
        <v>#DIV/0!</v>
      </c>
      <c r="I25" s="177" t="e">
        <f t="shared" si="2"/>
        <v>#DIV/0!</v>
      </c>
      <c r="L25" s="641" t="e">
        <f t="shared" si="3"/>
        <v>#DIV/0!</v>
      </c>
    </row>
    <row r="26" spans="1:12" x14ac:dyDescent="0.25">
      <c r="A26" s="171" t="s">
        <v>225</v>
      </c>
      <c r="B26" s="26"/>
      <c r="C26" s="27"/>
      <c r="D26" s="27"/>
      <c r="F26" s="16"/>
      <c r="G26" s="177" t="e">
        <f t="shared" si="0"/>
        <v>#DIV/0!</v>
      </c>
      <c r="H26" s="177" t="e">
        <f t="shared" si="1"/>
        <v>#DIV/0!</v>
      </c>
      <c r="I26" s="177" t="e">
        <f t="shared" si="2"/>
        <v>#DIV/0!</v>
      </c>
      <c r="L26" s="641" t="e">
        <f t="shared" si="3"/>
        <v>#DIV/0!</v>
      </c>
    </row>
    <row r="27" spans="1:12" x14ac:dyDescent="0.25">
      <c r="A27" s="4" t="s">
        <v>23</v>
      </c>
      <c r="B27" s="89">
        <f>SUM(B11:B26)</f>
        <v>0</v>
      </c>
      <c r="C27" s="89">
        <f>SUM(C11:C26)</f>
        <v>0</v>
      </c>
      <c r="D27" s="89">
        <f>SUM(D11:D26)</f>
        <v>0</v>
      </c>
      <c r="E27" s="89">
        <f>SUM(E11:E26)</f>
        <v>0</v>
      </c>
      <c r="F27" s="16"/>
      <c r="G27" s="179" t="e">
        <f>SUM(G11:G26)</f>
        <v>#DIV/0!</v>
      </c>
      <c r="H27" s="179" t="e">
        <f>SUM(H11:H26)</f>
        <v>#DIV/0!</v>
      </c>
      <c r="I27" s="179" t="e">
        <f>SUM(I11:I26)</f>
        <v>#DIV/0!</v>
      </c>
      <c r="L27" s="641" t="e">
        <f t="shared" si="3"/>
        <v>#DIV/0!</v>
      </c>
    </row>
    <row r="28" spans="1:12" x14ac:dyDescent="0.25">
      <c r="B28" s="26" t="s">
        <v>126</v>
      </c>
      <c r="C28" s="26" t="s">
        <v>126</v>
      </c>
      <c r="D28" s="26" t="s">
        <v>126</v>
      </c>
      <c r="E28" s="26" t="s">
        <v>126</v>
      </c>
      <c r="F28" s="16"/>
      <c r="G28" s="87"/>
      <c r="H28" s="87"/>
      <c r="I28" s="87"/>
      <c r="L28" s="576"/>
    </row>
    <row r="29" spans="1:12" x14ac:dyDescent="0.25">
      <c r="A29" s="51" t="s">
        <v>102</v>
      </c>
      <c r="B29" s="26"/>
      <c r="C29" s="27"/>
      <c r="D29" s="27"/>
      <c r="F29" s="16"/>
      <c r="G29" s="87"/>
      <c r="H29" s="87"/>
      <c r="I29" s="87"/>
      <c r="L29" s="576"/>
    </row>
    <row r="30" spans="1:12" x14ac:dyDescent="0.25">
      <c r="A30" s="3" t="s">
        <v>106</v>
      </c>
      <c r="B30" s="26"/>
      <c r="C30" s="27"/>
      <c r="D30" s="27"/>
      <c r="F30" s="16"/>
      <c r="G30" s="87"/>
      <c r="H30" s="87"/>
      <c r="I30" s="87"/>
      <c r="L30" s="576"/>
    </row>
    <row r="31" spans="1:12" x14ac:dyDescent="0.25">
      <c r="A31" s="94" t="s">
        <v>177</v>
      </c>
      <c r="B31" s="26"/>
      <c r="C31" s="27"/>
      <c r="D31" s="27"/>
      <c r="F31" s="16"/>
      <c r="G31" s="87"/>
      <c r="H31" s="87"/>
      <c r="I31" s="87"/>
      <c r="K31" s="57"/>
      <c r="L31" s="576"/>
    </row>
    <row r="32" spans="1:12" x14ac:dyDescent="0.25">
      <c r="A32" s="6" t="s">
        <v>129</v>
      </c>
      <c r="B32" s="26"/>
      <c r="C32" s="27"/>
      <c r="D32" s="27"/>
      <c r="F32" s="16"/>
      <c r="G32" s="177" t="e">
        <f t="shared" ref="G32:G40" si="4">+B32/$B$92</f>
        <v>#DIV/0!</v>
      </c>
      <c r="H32" s="177" t="e">
        <f t="shared" ref="H32:H40" si="5">+C32/$C$92</f>
        <v>#DIV/0!</v>
      </c>
      <c r="I32" s="177" t="e">
        <f t="shared" ref="I32:I40" si="6">+D32/$D$92</f>
        <v>#DIV/0!</v>
      </c>
      <c r="K32" s="17"/>
      <c r="L32" s="641" t="e">
        <f t="shared" si="3"/>
        <v>#DIV/0!</v>
      </c>
    </row>
    <row r="33" spans="1:12" x14ac:dyDescent="0.25">
      <c r="A33" s="6" t="s">
        <v>122</v>
      </c>
      <c r="B33" s="26"/>
      <c r="C33" s="27"/>
      <c r="D33" s="27"/>
      <c r="F33" s="16"/>
      <c r="G33" s="177" t="e">
        <f t="shared" si="4"/>
        <v>#DIV/0!</v>
      </c>
      <c r="H33" s="177" t="e">
        <f t="shared" si="5"/>
        <v>#DIV/0!</v>
      </c>
      <c r="I33" s="177" t="e">
        <f t="shared" si="6"/>
        <v>#DIV/0!</v>
      </c>
      <c r="K33" s="17"/>
      <c r="L33" s="641" t="e">
        <f t="shared" si="3"/>
        <v>#DIV/0!</v>
      </c>
    </row>
    <row r="34" spans="1:12" x14ac:dyDescent="0.25">
      <c r="A34" s="6" t="s">
        <v>478</v>
      </c>
      <c r="B34" s="26"/>
      <c r="C34" s="27"/>
      <c r="D34" s="27"/>
      <c r="F34" s="16"/>
      <c r="G34" s="177" t="e">
        <f t="shared" si="4"/>
        <v>#DIV/0!</v>
      </c>
      <c r="H34" s="177" t="e">
        <f t="shared" si="5"/>
        <v>#DIV/0!</v>
      </c>
      <c r="I34" s="177" t="e">
        <f t="shared" si="6"/>
        <v>#DIV/0!</v>
      </c>
      <c r="K34" s="17"/>
      <c r="L34" s="641" t="e">
        <f t="shared" si="3"/>
        <v>#DIV/0!</v>
      </c>
    </row>
    <row r="35" spans="1:12" x14ac:dyDescent="0.25">
      <c r="A35" s="6" t="s">
        <v>758</v>
      </c>
      <c r="B35" s="26"/>
      <c r="C35" s="27"/>
      <c r="D35" s="27"/>
      <c r="F35" s="16"/>
      <c r="G35" s="177" t="e">
        <f t="shared" si="4"/>
        <v>#DIV/0!</v>
      </c>
      <c r="H35" s="177" t="e">
        <f t="shared" si="5"/>
        <v>#DIV/0!</v>
      </c>
      <c r="I35" s="177" t="e">
        <f t="shared" si="6"/>
        <v>#DIV/0!</v>
      </c>
      <c r="K35" s="17"/>
      <c r="L35" s="641" t="e">
        <f t="shared" si="3"/>
        <v>#DIV/0!</v>
      </c>
    </row>
    <row r="36" spans="1:12" x14ac:dyDescent="0.25">
      <c r="A36" s="6" t="s">
        <v>759</v>
      </c>
      <c r="B36" s="26"/>
      <c r="C36" s="27"/>
      <c r="D36" s="27"/>
      <c r="F36" s="16"/>
      <c r="G36" s="177" t="e">
        <f t="shared" si="4"/>
        <v>#DIV/0!</v>
      </c>
      <c r="H36" s="177" t="e">
        <f t="shared" si="5"/>
        <v>#DIV/0!</v>
      </c>
      <c r="I36" s="177" t="e">
        <f t="shared" si="6"/>
        <v>#DIV/0!</v>
      </c>
      <c r="K36" s="17"/>
      <c r="L36" s="641" t="e">
        <f t="shared" ref="L36" si="7">+G36-H36</f>
        <v>#DIV/0!</v>
      </c>
    </row>
    <row r="37" spans="1:12" x14ac:dyDescent="0.25">
      <c r="A37" s="4" t="s">
        <v>123</v>
      </c>
      <c r="B37" s="26"/>
      <c r="C37" s="27"/>
      <c r="D37" s="27"/>
      <c r="F37" s="16"/>
      <c r="G37" s="177" t="e">
        <f t="shared" si="4"/>
        <v>#DIV/0!</v>
      </c>
      <c r="H37" s="177" t="e">
        <f t="shared" si="5"/>
        <v>#DIV/0!</v>
      </c>
      <c r="I37" s="177" t="e">
        <f t="shared" si="6"/>
        <v>#DIV/0!</v>
      </c>
      <c r="K37" s="17"/>
      <c r="L37" s="641" t="e">
        <f t="shared" si="3"/>
        <v>#DIV/0!</v>
      </c>
    </row>
    <row r="38" spans="1:12" x14ac:dyDescent="0.25">
      <c r="A38" s="49" t="s">
        <v>616</v>
      </c>
      <c r="B38" s="26"/>
      <c r="C38" s="27"/>
      <c r="D38" s="27"/>
      <c r="F38" s="16"/>
      <c r="G38" s="177" t="e">
        <f t="shared" si="4"/>
        <v>#DIV/0!</v>
      </c>
      <c r="H38" s="177" t="e">
        <f t="shared" si="5"/>
        <v>#DIV/0!</v>
      </c>
      <c r="I38" s="177" t="e">
        <f t="shared" si="6"/>
        <v>#DIV/0!</v>
      </c>
      <c r="L38" s="641" t="e">
        <f t="shared" si="3"/>
        <v>#DIV/0!</v>
      </c>
    </row>
    <row r="39" spans="1:12" x14ac:dyDescent="0.25">
      <c r="A39" s="6" t="s">
        <v>242</v>
      </c>
      <c r="B39" s="26"/>
      <c r="C39" s="27"/>
      <c r="D39" s="27"/>
      <c r="F39" s="16"/>
      <c r="G39" s="177" t="e">
        <f t="shared" si="4"/>
        <v>#DIV/0!</v>
      </c>
      <c r="H39" s="177" t="e">
        <f t="shared" si="5"/>
        <v>#DIV/0!</v>
      </c>
      <c r="I39" s="177" t="e">
        <f t="shared" si="6"/>
        <v>#DIV/0!</v>
      </c>
      <c r="K39" s="17"/>
      <c r="L39" s="641" t="e">
        <f t="shared" si="3"/>
        <v>#DIV/0!</v>
      </c>
    </row>
    <row r="40" spans="1:12" x14ac:dyDescent="0.25">
      <c r="A40" s="6" t="s">
        <v>130</v>
      </c>
      <c r="B40" s="26"/>
      <c r="C40" s="27"/>
      <c r="D40" s="27"/>
      <c r="F40" s="16"/>
      <c r="G40" s="177" t="e">
        <f t="shared" si="4"/>
        <v>#DIV/0!</v>
      </c>
      <c r="H40" s="177" t="e">
        <f t="shared" si="5"/>
        <v>#DIV/0!</v>
      </c>
      <c r="I40" s="177" t="e">
        <f t="shared" si="6"/>
        <v>#DIV/0!</v>
      </c>
      <c r="L40" s="641" t="e">
        <f t="shared" si="3"/>
        <v>#DIV/0!</v>
      </c>
    </row>
    <row r="41" spans="1:12" x14ac:dyDescent="0.25">
      <c r="A41" s="6" t="s">
        <v>136</v>
      </c>
      <c r="B41" s="89">
        <f t="shared" ref="B41:I41" si="8">SUM(B32:B40)</f>
        <v>0</v>
      </c>
      <c r="C41" s="89">
        <f t="shared" si="8"/>
        <v>0</v>
      </c>
      <c r="D41" s="89">
        <f t="shared" si="8"/>
        <v>0</v>
      </c>
      <c r="E41" s="89">
        <f t="shared" si="8"/>
        <v>0</v>
      </c>
      <c r="F41" s="26"/>
      <c r="G41" s="179" t="e">
        <f t="shared" si="8"/>
        <v>#DIV/0!</v>
      </c>
      <c r="H41" s="179" t="e">
        <f t="shared" si="8"/>
        <v>#DIV/0!</v>
      </c>
      <c r="I41" s="179" t="e">
        <f t="shared" si="8"/>
        <v>#DIV/0!</v>
      </c>
      <c r="K41" s="17"/>
      <c r="L41" s="641" t="e">
        <f t="shared" si="3"/>
        <v>#DIV/0!</v>
      </c>
    </row>
    <row r="42" spans="1:12" x14ac:dyDescent="0.25">
      <c r="A42" s="94" t="s">
        <v>168</v>
      </c>
      <c r="B42" s="26"/>
      <c r="C42" s="27"/>
      <c r="D42" s="27"/>
      <c r="F42" s="16"/>
      <c r="G42" s="87"/>
      <c r="H42" s="87"/>
      <c r="I42" s="87"/>
      <c r="K42" s="60"/>
      <c r="L42" s="576"/>
    </row>
    <row r="43" spans="1:12" x14ac:dyDescent="0.25">
      <c r="A43" s="5" t="s">
        <v>432</v>
      </c>
      <c r="B43" s="26"/>
      <c r="C43" s="27"/>
      <c r="D43" s="27"/>
      <c r="F43" s="16"/>
      <c r="G43" s="177" t="e">
        <f t="shared" ref="G43:G52" si="9">+B43/$B$92</f>
        <v>#DIV/0!</v>
      </c>
      <c r="H43" s="177" t="e">
        <f t="shared" ref="H43:H52" si="10">+C43/$C$92</f>
        <v>#DIV/0!</v>
      </c>
      <c r="I43" s="177" t="e">
        <f t="shared" ref="I43:I52" si="11">+D43/$D$92</f>
        <v>#DIV/0!</v>
      </c>
      <c r="K43" s="60"/>
      <c r="L43" s="641" t="e">
        <f t="shared" si="3"/>
        <v>#DIV/0!</v>
      </c>
    </row>
    <row r="44" spans="1:12" x14ac:dyDescent="0.25">
      <c r="A44" s="170" t="s">
        <v>243</v>
      </c>
      <c r="B44" s="26"/>
      <c r="C44" s="27"/>
      <c r="D44" s="27"/>
      <c r="F44" s="16"/>
      <c r="G44" s="177" t="e">
        <f t="shared" si="9"/>
        <v>#DIV/0!</v>
      </c>
      <c r="H44" s="177" t="e">
        <f t="shared" si="10"/>
        <v>#DIV/0!</v>
      </c>
      <c r="I44" s="177" t="e">
        <f t="shared" si="11"/>
        <v>#DIV/0!</v>
      </c>
      <c r="K44" s="60"/>
      <c r="L44" s="641" t="e">
        <f t="shared" si="3"/>
        <v>#DIV/0!</v>
      </c>
    </row>
    <row r="45" spans="1:12" x14ac:dyDescent="0.25">
      <c r="A45" s="170" t="s">
        <v>244</v>
      </c>
      <c r="B45" s="26"/>
      <c r="C45" s="27"/>
      <c r="D45" s="27"/>
      <c r="F45" s="16"/>
      <c r="G45" s="177" t="e">
        <f t="shared" si="9"/>
        <v>#DIV/0!</v>
      </c>
      <c r="H45" s="177" t="e">
        <f t="shared" si="10"/>
        <v>#DIV/0!</v>
      </c>
      <c r="I45" s="177" t="e">
        <f t="shared" si="11"/>
        <v>#DIV/0!</v>
      </c>
      <c r="K45" s="60"/>
      <c r="L45" s="641" t="e">
        <f t="shared" si="3"/>
        <v>#DIV/0!</v>
      </c>
    </row>
    <row r="46" spans="1:12" x14ac:dyDescent="0.25">
      <c r="A46" s="170" t="s">
        <v>245</v>
      </c>
      <c r="B46" s="26"/>
      <c r="C46" s="27"/>
      <c r="D46" s="27"/>
      <c r="F46" s="16"/>
      <c r="G46" s="177" t="e">
        <f t="shared" si="9"/>
        <v>#DIV/0!</v>
      </c>
      <c r="H46" s="177" t="e">
        <f t="shared" si="10"/>
        <v>#DIV/0!</v>
      </c>
      <c r="I46" s="177" t="e">
        <f t="shared" si="11"/>
        <v>#DIV/0!</v>
      </c>
      <c r="K46" s="60"/>
      <c r="L46" s="641" t="e">
        <f t="shared" si="3"/>
        <v>#DIV/0!</v>
      </c>
    </row>
    <row r="47" spans="1:12" x14ac:dyDescent="0.25">
      <c r="A47" s="170" t="s">
        <v>246</v>
      </c>
      <c r="B47" s="26"/>
      <c r="C47" s="27"/>
      <c r="D47" s="27"/>
      <c r="F47" s="16"/>
      <c r="G47" s="177" t="e">
        <f t="shared" si="9"/>
        <v>#DIV/0!</v>
      </c>
      <c r="H47" s="177" t="e">
        <f t="shared" si="10"/>
        <v>#DIV/0!</v>
      </c>
      <c r="I47" s="177" t="e">
        <f t="shared" si="11"/>
        <v>#DIV/0!</v>
      </c>
      <c r="K47" s="60"/>
      <c r="L47" s="641" t="e">
        <f t="shared" si="3"/>
        <v>#DIV/0!</v>
      </c>
    </row>
    <row r="48" spans="1:12" x14ac:dyDescent="0.25">
      <c r="A48" s="6" t="s">
        <v>247</v>
      </c>
      <c r="B48" s="26"/>
      <c r="C48" s="27"/>
      <c r="D48" s="27"/>
      <c r="F48" s="16"/>
      <c r="G48" s="177" t="e">
        <f t="shared" si="9"/>
        <v>#DIV/0!</v>
      </c>
      <c r="H48" s="177" t="e">
        <f t="shared" si="10"/>
        <v>#DIV/0!</v>
      </c>
      <c r="I48" s="177" t="e">
        <f t="shared" si="11"/>
        <v>#DIV/0!</v>
      </c>
      <c r="K48" s="17"/>
      <c r="L48" s="641" t="e">
        <f t="shared" si="3"/>
        <v>#DIV/0!</v>
      </c>
    </row>
    <row r="49" spans="1:12" x14ac:dyDescent="0.25">
      <c r="A49" s="6" t="s">
        <v>248</v>
      </c>
      <c r="B49" s="26"/>
      <c r="C49" s="27"/>
      <c r="D49" s="27"/>
      <c r="F49" s="16"/>
      <c r="G49" s="177" t="e">
        <f t="shared" si="9"/>
        <v>#DIV/0!</v>
      </c>
      <c r="H49" s="177" t="e">
        <f t="shared" si="10"/>
        <v>#DIV/0!</v>
      </c>
      <c r="I49" s="177" t="e">
        <f t="shared" si="11"/>
        <v>#DIV/0!</v>
      </c>
      <c r="K49" s="17"/>
      <c r="L49" s="641" t="e">
        <f t="shared" si="3"/>
        <v>#DIV/0!</v>
      </c>
    </row>
    <row r="50" spans="1:12" x14ac:dyDescent="0.25">
      <c r="A50" s="6" t="s">
        <v>249</v>
      </c>
      <c r="B50" s="26"/>
      <c r="C50" s="27"/>
      <c r="D50" s="27"/>
      <c r="F50" s="16"/>
      <c r="G50" s="177" t="e">
        <f t="shared" si="9"/>
        <v>#DIV/0!</v>
      </c>
      <c r="H50" s="177" t="e">
        <f t="shared" si="10"/>
        <v>#DIV/0!</v>
      </c>
      <c r="I50" s="177" t="e">
        <f t="shared" si="11"/>
        <v>#DIV/0!</v>
      </c>
      <c r="K50" s="17"/>
      <c r="L50" s="641" t="e">
        <f t="shared" si="3"/>
        <v>#DIV/0!</v>
      </c>
    </row>
    <row r="51" spans="1:12" x14ac:dyDescent="0.25">
      <c r="A51" s="170" t="s">
        <v>132</v>
      </c>
      <c r="B51" s="26"/>
      <c r="C51" s="27"/>
      <c r="D51" s="27"/>
      <c r="F51" s="16"/>
      <c r="G51" s="177" t="e">
        <f t="shared" si="9"/>
        <v>#DIV/0!</v>
      </c>
      <c r="H51" s="177" t="e">
        <f t="shared" si="10"/>
        <v>#DIV/0!</v>
      </c>
      <c r="I51" s="177" t="e">
        <f t="shared" si="11"/>
        <v>#DIV/0!</v>
      </c>
      <c r="K51" s="17"/>
      <c r="L51" s="641" t="e">
        <f t="shared" si="3"/>
        <v>#DIV/0!</v>
      </c>
    </row>
    <row r="52" spans="1:12" x14ac:dyDescent="0.25">
      <c r="A52" s="6" t="s">
        <v>250</v>
      </c>
      <c r="B52" s="26"/>
      <c r="C52" s="27"/>
      <c r="D52" s="27"/>
      <c r="F52" s="16"/>
      <c r="G52" s="177" t="e">
        <f t="shared" si="9"/>
        <v>#DIV/0!</v>
      </c>
      <c r="H52" s="177" t="e">
        <f t="shared" si="10"/>
        <v>#DIV/0!</v>
      </c>
      <c r="I52" s="177" t="e">
        <f t="shared" si="11"/>
        <v>#DIV/0!</v>
      </c>
      <c r="K52" s="17"/>
      <c r="L52" s="641" t="e">
        <f t="shared" si="3"/>
        <v>#DIV/0!</v>
      </c>
    </row>
    <row r="53" spans="1:12" s="17" customFormat="1" hidden="1" x14ac:dyDescent="0.25">
      <c r="A53" s="6"/>
      <c r="B53" s="27"/>
      <c r="C53" s="27"/>
      <c r="D53" s="27"/>
      <c r="E53" s="27"/>
      <c r="G53" s="178"/>
      <c r="H53" s="178"/>
      <c r="I53" s="178"/>
      <c r="L53" s="664"/>
    </row>
    <row r="54" spans="1:12" x14ac:dyDescent="0.25">
      <c r="A54" s="6" t="s">
        <v>431</v>
      </c>
      <c r="B54" s="26"/>
      <c r="C54" s="27"/>
      <c r="D54" s="27"/>
      <c r="F54" s="16"/>
      <c r="G54" s="177" t="e">
        <f>+B54/$B$92</f>
        <v>#DIV/0!</v>
      </c>
      <c r="H54" s="177" t="e">
        <f>+C54/$C$92</f>
        <v>#DIV/0!</v>
      </c>
      <c r="I54" s="177" t="e">
        <f>+D54/$D$92</f>
        <v>#DIV/0!</v>
      </c>
      <c r="K54" s="17"/>
      <c r="L54" s="641" t="e">
        <f t="shared" si="3"/>
        <v>#DIV/0!</v>
      </c>
    </row>
    <row r="55" spans="1:12" x14ac:dyDescent="0.25">
      <c r="A55" s="6" t="s">
        <v>133</v>
      </c>
      <c r="B55" s="26"/>
      <c r="C55" s="27"/>
      <c r="D55" s="27"/>
      <c r="F55" s="16"/>
      <c r="G55" s="177" t="e">
        <f>+B55/$B$92</f>
        <v>#DIV/0!</v>
      </c>
      <c r="H55" s="177" t="e">
        <f>+C55/$C$92</f>
        <v>#DIV/0!</v>
      </c>
      <c r="I55" s="177" t="e">
        <f>+D55/$D$92</f>
        <v>#DIV/0!</v>
      </c>
      <c r="K55" s="17"/>
      <c r="L55" s="641" t="e">
        <f t="shared" si="3"/>
        <v>#DIV/0!</v>
      </c>
    </row>
    <row r="56" spans="1:12" x14ac:dyDescent="0.25">
      <c r="A56" s="6" t="s">
        <v>137</v>
      </c>
      <c r="B56" s="89">
        <f>SUM(B43:B55)</f>
        <v>0</v>
      </c>
      <c r="C56" s="89">
        <f>SUM(C43:C55)</f>
        <v>0</v>
      </c>
      <c r="D56" s="89">
        <f>SUM(D43:D55)</f>
        <v>0</v>
      </c>
      <c r="E56" s="89">
        <f>SUM(E43:E55)</f>
        <v>0</v>
      </c>
      <c r="F56" s="26"/>
      <c r="G56" s="179" t="e">
        <f>+B56/$B$92</f>
        <v>#DIV/0!</v>
      </c>
      <c r="H56" s="179" t="e">
        <f>+C56/$C$92</f>
        <v>#DIV/0!</v>
      </c>
      <c r="I56" s="179" t="e">
        <f>+D56/$D$92</f>
        <v>#DIV/0!</v>
      </c>
      <c r="K56" s="60"/>
      <c r="L56" s="641" t="e">
        <f t="shared" si="3"/>
        <v>#DIV/0!</v>
      </c>
    </row>
    <row r="57" spans="1:12" x14ac:dyDescent="0.25">
      <c r="A57" s="6" t="s">
        <v>135</v>
      </c>
      <c r="B57" s="26"/>
      <c r="C57" s="26"/>
      <c r="E57" s="26"/>
      <c r="F57" s="26"/>
      <c r="G57" s="177" t="e">
        <f>+B57/$B$92</f>
        <v>#DIV/0!</v>
      </c>
      <c r="H57" s="177" t="e">
        <f>+C57/$C$92</f>
        <v>#DIV/0!</v>
      </c>
      <c r="I57" s="177" t="e">
        <f>+D57/$D$92</f>
        <v>#DIV/0!</v>
      </c>
      <c r="K57" s="17"/>
      <c r="L57" s="641" t="e">
        <f t="shared" si="3"/>
        <v>#DIV/0!</v>
      </c>
    </row>
    <row r="58" spans="1:12" x14ac:dyDescent="0.25">
      <c r="A58" s="3" t="s">
        <v>96</v>
      </c>
      <c r="B58" s="89">
        <f>B41+B56+B57</f>
        <v>0</v>
      </c>
      <c r="C58" s="89">
        <f>C41+C56+C57</f>
        <v>0</v>
      </c>
      <c r="D58" s="89">
        <f>D41+D56+D57</f>
        <v>0</v>
      </c>
      <c r="E58" s="89">
        <f>E41+E56+E57</f>
        <v>0</v>
      </c>
      <c r="F58" s="16"/>
      <c r="G58" s="179" t="e">
        <f>+B58/$B$92</f>
        <v>#DIV/0!</v>
      </c>
      <c r="H58" s="179" t="e">
        <f>+C58/$C$92</f>
        <v>#DIV/0!</v>
      </c>
      <c r="I58" s="179" t="e">
        <f>+D58/$D$92</f>
        <v>#DIV/0!</v>
      </c>
      <c r="K58" s="57"/>
      <c r="L58" s="641" t="e">
        <f t="shared" si="3"/>
        <v>#DIV/0!</v>
      </c>
    </row>
    <row r="59" spans="1:12" x14ac:dyDescent="0.25">
      <c r="A59" s="15"/>
      <c r="B59" s="86"/>
      <c r="C59" s="86"/>
      <c r="D59" s="86"/>
      <c r="E59" s="86"/>
      <c r="F59" s="16"/>
      <c r="G59" s="87"/>
      <c r="H59" s="87"/>
      <c r="I59" s="87"/>
      <c r="L59" s="576"/>
    </row>
    <row r="60" spans="1:12" x14ac:dyDescent="0.25">
      <c r="A60" s="3" t="s">
        <v>105</v>
      </c>
      <c r="B60" s="86"/>
      <c r="C60" s="86"/>
      <c r="D60" s="86"/>
      <c r="E60" s="86"/>
      <c r="F60" s="16"/>
      <c r="G60" s="87"/>
      <c r="H60" s="87"/>
      <c r="I60" s="87"/>
      <c r="L60" s="576"/>
    </row>
    <row r="61" spans="1:12" x14ac:dyDescent="0.25">
      <c r="A61" s="4" t="s">
        <v>251</v>
      </c>
      <c r="B61" s="26"/>
      <c r="C61" s="27"/>
      <c r="D61" s="28"/>
      <c r="E61" s="28"/>
      <c r="F61" s="16"/>
      <c r="G61" s="177" t="e">
        <f>+B61/$B$92</f>
        <v>#DIV/0!</v>
      </c>
      <c r="H61" s="177" t="e">
        <f>+C61/$C$92</f>
        <v>#DIV/0!</v>
      </c>
      <c r="I61" s="177" t="e">
        <f>+D61/$D$92</f>
        <v>#DIV/0!</v>
      </c>
      <c r="L61" s="641" t="e">
        <f t="shared" si="3"/>
        <v>#DIV/0!</v>
      </c>
    </row>
    <row r="62" spans="1:12" x14ac:dyDescent="0.25">
      <c r="A62" t="s">
        <v>293</v>
      </c>
      <c r="B62" s="26"/>
      <c r="C62" s="27"/>
      <c r="D62" s="28"/>
      <c r="E62" s="28"/>
      <c r="F62" s="16"/>
      <c r="G62" s="177" t="e">
        <f>+B62/$B$92</f>
        <v>#DIV/0!</v>
      </c>
      <c r="H62" s="177" t="e">
        <f>+C62/$C$92</f>
        <v>#DIV/0!</v>
      </c>
      <c r="I62" s="177" t="e">
        <f>+D62/$D$92</f>
        <v>#DIV/0!</v>
      </c>
      <c r="L62" s="641" t="e">
        <f t="shared" si="3"/>
        <v>#DIV/0!</v>
      </c>
    </row>
    <row r="63" spans="1:12" x14ac:dyDescent="0.25">
      <c r="A63" s="4" t="s">
        <v>220</v>
      </c>
      <c r="B63" s="88">
        <f>-B71</f>
        <v>0</v>
      </c>
      <c r="C63" s="88">
        <f>-C71</f>
        <v>0</v>
      </c>
      <c r="D63" s="88">
        <f>-D71</f>
        <v>0</v>
      </c>
      <c r="E63" s="88">
        <f>-E71</f>
        <v>0</v>
      </c>
      <c r="F63" s="16"/>
      <c r="G63" s="177" t="e">
        <f>+B63/$B$92</f>
        <v>#DIV/0!</v>
      </c>
      <c r="H63" s="177" t="e">
        <f>+C63/$C$92</f>
        <v>#DIV/0!</v>
      </c>
      <c r="I63" s="177" t="e">
        <f>+D63/$D$92</f>
        <v>#DIV/0!</v>
      </c>
      <c r="L63" s="641" t="e">
        <f t="shared" si="3"/>
        <v>#DIV/0!</v>
      </c>
    </row>
    <row r="64" spans="1:12" x14ac:dyDescent="0.25">
      <c r="A64" s="3" t="s">
        <v>107</v>
      </c>
      <c r="B64" s="89">
        <f>SUM(B61:B63)</f>
        <v>0</v>
      </c>
      <c r="C64" s="89">
        <f>SUM(C61:C63)</f>
        <v>0</v>
      </c>
      <c r="D64" s="89">
        <f>SUM(D61:D63)</f>
        <v>0</v>
      </c>
      <c r="E64" s="89">
        <f>SUM(E61:E63)</f>
        <v>0</v>
      </c>
      <c r="F64" s="16"/>
      <c r="G64" s="179" t="e">
        <f>SUM(G61:G63)</f>
        <v>#DIV/0!</v>
      </c>
      <c r="H64" s="179" t="e">
        <f>SUM(H61:H63)</f>
        <v>#DIV/0!</v>
      </c>
      <c r="I64" s="179" t="e">
        <f>SUM(I61:I63)</f>
        <v>#DIV/0!</v>
      </c>
      <c r="L64" s="641" t="e">
        <f t="shared" si="3"/>
        <v>#DIV/0!</v>
      </c>
    </row>
    <row r="65" spans="1:12" x14ac:dyDescent="0.25">
      <c r="A65" s="15"/>
      <c r="B65" s="86"/>
      <c r="C65" s="86"/>
      <c r="D65" s="86"/>
      <c r="E65" s="86"/>
      <c r="F65" s="16"/>
      <c r="G65" s="85"/>
      <c r="H65" s="85"/>
      <c r="I65" s="85"/>
      <c r="L65" s="576"/>
    </row>
    <row r="66" spans="1:12" x14ac:dyDescent="0.25">
      <c r="A66" s="15" t="s">
        <v>777</v>
      </c>
      <c r="B66" s="86"/>
      <c r="C66" s="86"/>
      <c r="D66" s="86"/>
      <c r="E66" s="86"/>
      <c r="F66" s="16"/>
      <c r="G66" s="85"/>
      <c r="H66" s="85"/>
      <c r="I66" s="85"/>
      <c r="L66" s="576"/>
    </row>
    <row r="67" spans="1:12" x14ac:dyDescent="0.25">
      <c r="A67" s="30" t="s">
        <v>776</v>
      </c>
      <c r="B67" s="557"/>
      <c r="C67" s="557"/>
      <c r="D67" s="557"/>
      <c r="E67" s="557"/>
      <c r="F67" s="16"/>
      <c r="G67" s="698" t="e">
        <f>+B67/$B$92</f>
        <v>#DIV/0!</v>
      </c>
      <c r="H67" s="698" t="e">
        <f>+C67/$C$92</f>
        <v>#DIV/0!</v>
      </c>
      <c r="I67" s="698" t="e">
        <f>+D67/$D$92</f>
        <v>#DIV/0!</v>
      </c>
      <c r="L67" s="641" t="e">
        <f>+G67-H67</f>
        <v>#DIV/0!</v>
      </c>
    </row>
    <row r="68" spans="1:12" x14ac:dyDescent="0.25">
      <c r="A68" s="15"/>
      <c r="B68" s="86"/>
      <c r="C68" s="86"/>
      <c r="D68" s="86"/>
      <c r="E68" s="86"/>
      <c r="F68" s="16"/>
      <c r="G68" s="85"/>
      <c r="H68" s="85"/>
      <c r="I68" s="85"/>
      <c r="L68" s="576"/>
    </row>
    <row r="69" spans="1:12" x14ac:dyDescent="0.25">
      <c r="A69" s="51" t="s">
        <v>24</v>
      </c>
      <c r="B69" s="26"/>
      <c r="C69" s="27"/>
      <c r="D69" s="27"/>
      <c r="F69" s="16"/>
      <c r="G69" s="87"/>
      <c r="H69" s="87"/>
      <c r="I69" s="87"/>
      <c r="L69" s="576"/>
    </row>
    <row r="70" spans="1:12" x14ac:dyDescent="0.25">
      <c r="A70" s="4" t="s">
        <v>24</v>
      </c>
      <c r="B70" s="26"/>
      <c r="C70" s="26"/>
      <c r="E70" s="26"/>
      <c r="F70" s="16"/>
      <c r="G70" s="177" t="e">
        <f>+B70/$B$92</f>
        <v>#DIV/0!</v>
      </c>
      <c r="H70" s="177" t="e">
        <f>+C70/$C$92</f>
        <v>#DIV/0!</v>
      </c>
      <c r="I70" s="177" t="e">
        <f>+D70/$D$92</f>
        <v>#DIV/0!</v>
      </c>
      <c r="L70" s="641" t="e">
        <f t="shared" si="3"/>
        <v>#DIV/0!</v>
      </c>
    </row>
    <row r="71" spans="1:12" x14ac:dyDescent="0.25">
      <c r="A71" s="4" t="s">
        <v>213</v>
      </c>
      <c r="B71" s="27"/>
      <c r="C71" s="27"/>
      <c r="D71" s="27"/>
      <c r="F71" s="16"/>
      <c r="G71" s="177" t="e">
        <f t="shared" ref="G71:G72" si="12">+B71/$B$92</f>
        <v>#DIV/0!</v>
      </c>
      <c r="H71" s="177" t="e">
        <f t="shared" ref="H71:H72" si="13">+C71/$C$92</f>
        <v>#DIV/0!</v>
      </c>
      <c r="I71" s="177" t="e">
        <f t="shared" ref="I71:I72" si="14">+D71/$D$92</f>
        <v>#DIV/0!</v>
      </c>
      <c r="L71" s="641" t="e">
        <f t="shared" si="3"/>
        <v>#DIV/0!</v>
      </c>
    </row>
    <row r="72" spans="1:12" ht="14.25" customHeight="1" x14ac:dyDescent="0.25">
      <c r="A72" s="4" t="s">
        <v>214</v>
      </c>
      <c r="B72" s="26"/>
      <c r="C72" s="26"/>
      <c r="E72" s="26"/>
      <c r="F72" s="16"/>
      <c r="G72" s="177" t="e">
        <f t="shared" si="12"/>
        <v>#DIV/0!</v>
      </c>
      <c r="H72" s="177" t="e">
        <f t="shared" si="13"/>
        <v>#DIV/0!</v>
      </c>
      <c r="I72" s="177" t="e">
        <f t="shared" si="14"/>
        <v>#DIV/0!</v>
      </c>
      <c r="L72" s="641" t="e">
        <f t="shared" si="3"/>
        <v>#DIV/0!</v>
      </c>
    </row>
    <row r="73" spans="1:12" ht="14.25" customHeight="1" x14ac:dyDescent="0.25">
      <c r="A73" s="3" t="s">
        <v>95</v>
      </c>
      <c r="B73" s="89">
        <f>SUM(B70:B72)</f>
        <v>0</v>
      </c>
      <c r="C73" s="89">
        <f>SUM(C70:C72)</f>
        <v>0</v>
      </c>
      <c r="D73" s="89">
        <f>SUM(D70:D72)</f>
        <v>0</v>
      </c>
      <c r="E73" s="89">
        <f>SUM(E70:E72)</f>
        <v>0</v>
      </c>
      <c r="F73" s="16"/>
      <c r="G73" s="179" t="e">
        <f>SUM(G70:G72)</f>
        <v>#DIV/0!</v>
      </c>
      <c r="H73" s="179" t="e">
        <f>SUM(H70:H72)</f>
        <v>#DIV/0!</v>
      </c>
      <c r="I73" s="179" t="e">
        <f>SUM(I70:I72)</f>
        <v>#DIV/0!</v>
      </c>
      <c r="L73" s="641" t="e">
        <f t="shared" si="3"/>
        <v>#DIV/0!</v>
      </c>
    </row>
    <row r="74" spans="1:12" ht="14.25" customHeight="1" x14ac:dyDescent="0.25">
      <c r="A74" s="15"/>
      <c r="B74" s="150"/>
      <c r="C74" s="150"/>
      <c r="D74" s="150"/>
      <c r="E74" s="150"/>
      <c r="F74" s="16"/>
      <c r="G74" s="87"/>
      <c r="H74" s="87"/>
      <c r="I74" s="87"/>
      <c r="L74" s="576"/>
    </row>
    <row r="75" spans="1:12" ht="14.25" customHeight="1" x14ac:dyDescent="0.25">
      <c r="A75" s="3" t="s">
        <v>304</v>
      </c>
      <c r="B75" s="176">
        <f>+B58+B64+B73+B67</f>
        <v>0</v>
      </c>
      <c r="C75" s="176">
        <f t="shared" ref="C75:E75" si="15">+C58+C64+C73+C67</f>
        <v>0</v>
      </c>
      <c r="D75" s="176">
        <f t="shared" si="15"/>
        <v>0</v>
      </c>
      <c r="E75" s="176">
        <f t="shared" si="15"/>
        <v>0</v>
      </c>
      <c r="F75" s="16"/>
      <c r="G75" s="179" t="e">
        <f>+G58+G64+G73+G67</f>
        <v>#DIV/0!</v>
      </c>
      <c r="H75" s="179" t="e">
        <f t="shared" ref="H75:I75" si="16">+H58+H64+H73+H67</f>
        <v>#DIV/0!</v>
      </c>
      <c r="I75" s="179" t="e">
        <f t="shared" si="16"/>
        <v>#DIV/0!</v>
      </c>
      <c r="L75" s="641" t="e">
        <f t="shared" si="3"/>
        <v>#DIV/0!</v>
      </c>
    </row>
    <row r="76" spans="1:12" ht="14.25" customHeight="1" x14ac:dyDescent="0.25">
      <c r="A76" s="15"/>
      <c r="B76" s="86"/>
      <c r="C76" s="86"/>
      <c r="D76" s="86"/>
      <c r="E76" s="86"/>
      <c r="F76" s="16"/>
      <c r="G76" s="85"/>
      <c r="H76" s="85"/>
      <c r="I76" s="85"/>
      <c r="L76" s="576"/>
    </row>
    <row r="77" spans="1:12" ht="14.25" customHeight="1" x14ac:dyDescent="0.25">
      <c r="A77" s="3" t="s">
        <v>218</v>
      </c>
      <c r="B77" s="89">
        <f>+B27-B75</f>
        <v>0</v>
      </c>
      <c r="C77" s="89">
        <f>+C27-C75</f>
        <v>0</v>
      </c>
      <c r="D77" s="89">
        <f>+D27-D75</f>
        <v>0</v>
      </c>
      <c r="E77" s="89">
        <f>+E27-E75</f>
        <v>0</v>
      </c>
      <c r="F77" s="16"/>
      <c r="G77" s="179" t="e">
        <f>+G27-G75</f>
        <v>#DIV/0!</v>
      </c>
      <c r="H77" s="179" t="e">
        <f>+H27-H75</f>
        <v>#DIV/0!</v>
      </c>
      <c r="I77" s="179" t="e">
        <f>+I27-I75</f>
        <v>#DIV/0!</v>
      </c>
      <c r="L77" s="641" t="e">
        <f t="shared" si="3"/>
        <v>#DIV/0!</v>
      </c>
    </row>
    <row r="78" spans="1:12" ht="14.25" customHeight="1" x14ac:dyDescent="0.25">
      <c r="B78" s="26"/>
      <c r="C78" s="27"/>
      <c r="D78" s="27"/>
      <c r="F78" s="16"/>
      <c r="G78" s="87"/>
      <c r="H78" s="87"/>
      <c r="I78" s="87"/>
      <c r="L78" s="576"/>
    </row>
    <row r="79" spans="1:12" x14ac:dyDescent="0.25">
      <c r="A79" s="15"/>
      <c r="B79" s="69"/>
      <c r="C79" s="84"/>
      <c r="D79" s="84"/>
      <c r="E79" s="84"/>
      <c r="F79" s="16"/>
      <c r="L79" s="576"/>
    </row>
    <row r="80" spans="1:12" x14ac:dyDescent="0.25">
      <c r="A80" s="94" t="s">
        <v>754</v>
      </c>
      <c r="B80" s="27"/>
      <c r="C80" s="27"/>
      <c r="D80" s="27"/>
      <c r="F80" s="17"/>
      <c r="G80" s="27"/>
      <c r="H80" s="27"/>
      <c r="I80" s="27"/>
      <c r="L80" s="576"/>
    </row>
    <row r="81" spans="1:12" x14ac:dyDescent="0.25">
      <c r="A81" s="253" t="s">
        <v>331</v>
      </c>
      <c r="B81" s="27"/>
      <c r="C81" s="27"/>
      <c r="D81" s="27"/>
      <c r="F81" s="17"/>
      <c r="G81" s="99">
        <f t="shared" ref="G81:I83" si="17">+B81</f>
        <v>0</v>
      </c>
      <c r="H81" s="99">
        <f t="shared" si="17"/>
        <v>0</v>
      </c>
      <c r="I81" s="99">
        <f t="shared" si="17"/>
        <v>0</v>
      </c>
      <c r="L81" s="641">
        <f t="shared" si="3"/>
        <v>0</v>
      </c>
    </row>
    <row r="82" spans="1:12" x14ac:dyDescent="0.25">
      <c r="A82" s="253" t="s">
        <v>332</v>
      </c>
      <c r="B82" s="27"/>
      <c r="C82" s="27"/>
      <c r="D82" s="27"/>
      <c r="F82" s="17"/>
      <c r="G82" s="99">
        <f t="shared" si="17"/>
        <v>0</v>
      </c>
      <c r="H82" s="99">
        <f t="shared" si="17"/>
        <v>0</v>
      </c>
      <c r="I82" s="99">
        <f t="shared" si="17"/>
        <v>0</v>
      </c>
      <c r="L82" s="641">
        <f t="shared" si="3"/>
        <v>0</v>
      </c>
    </row>
    <row r="83" spans="1:12" x14ac:dyDescent="0.25">
      <c r="A83" s="253" t="s">
        <v>333</v>
      </c>
      <c r="B83" s="27"/>
      <c r="C83" s="27"/>
      <c r="D83" s="27"/>
      <c r="F83" s="17"/>
      <c r="G83" s="99">
        <f t="shared" si="17"/>
        <v>0</v>
      </c>
      <c r="H83" s="99">
        <f t="shared" si="17"/>
        <v>0</v>
      </c>
      <c r="I83" s="99">
        <f t="shared" si="17"/>
        <v>0</v>
      </c>
      <c r="L83" s="641">
        <f t="shared" ref="L83:L92" si="18">+G83-H83</f>
        <v>0</v>
      </c>
    </row>
    <row r="84" spans="1:12" ht="27" thickBot="1" x14ac:dyDescent="0.3">
      <c r="A84" s="93" t="s">
        <v>755</v>
      </c>
      <c r="B84" s="251">
        <f>SUM(B81:B83)</f>
        <v>0</v>
      </c>
      <c r="C84" s="251">
        <f>SUM(C81:C83)</f>
        <v>0</v>
      </c>
      <c r="D84" s="251">
        <f>SUM(D81:D83)</f>
        <v>0</v>
      </c>
      <c r="E84" s="251">
        <f>SUM(E81:E83)</f>
        <v>0</v>
      </c>
      <c r="F84" s="16"/>
      <c r="G84" s="251">
        <f>SUM(G81:G83)</f>
        <v>0</v>
      </c>
      <c r="H84" s="251">
        <f>SUM(H81:H83)</f>
        <v>0</v>
      </c>
      <c r="I84" s="251">
        <f>SUM(I81:I83)</f>
        <v>0</v>
      </c>
      <c r="L84" s="641">
        <f t="shared" si="18"/>
        <v>0</v>
      </c>
    </row>
    <row r="85" spans="1:12" ht="13.8" thickTop="1" x14ac:dyDescent="0.25">
      <c r="A85" s="4"/>
      <c r="B85" s="26"/>
      <c r="C85" s="27"/>
      <c r="D85" s="27"/>
      <c r="F85" s="16"/>
      <c r="L85" s="576"/>
    </row>
    <row r="86" spans="1:12" x14ac:dyDescent="0.25">
      <c r="A86" s="94" t="s">
        <v>756</v>
      </c>
      <c r="B86" s="249"/>
      <c r="C86" s="169"/>
      <c r="D86" s="169"/>
      <c r="E86" s="169"/>
      <c r="F86" s="17"/>
      <c r="G86" s="17"/>
      <c r="H86" s="17"/>
      <c r="I86" s="17"/>
      <c r="L86" s="576"/>
    </row>
    <row r="87" spans="1:12" x14ac:dyDescent="0.25">
      <c r="A87" s="253" t="s">
        <v>331</v>
      </c>
      <c r="B87" s="27"/>
      <c r="C87" s="27"/>
      <c r="D87" s="27"/>
      <c r="F87" s="17"/>
      <c r="G87" s="99">
        <f t="shared" ref="G87:G89" si="19">+B87</f>
        <v>0</v>
      </c>
      <c r="H87" s="99">
        <f t="shared" ref="H87:H89" si="20">+C87</f>
        <v>0</v>
      </c>
      <c r="I87" s="99">
        <f t="shared" ref="I87:I89" si="21">+D87</f>
        <v>0</v>
      </c>
      <c r="L87" s="641">
        <f t="shared" si="18"/>
        <v>0</v>
      </c>
    </row>
    <row r="88" spans="1:12" x14ac:dyDescent="0.25">
      <c r="A88" s="253" t="s">
        <v>332</v>
      </c>
      <c r="B88" s="27"/>
      <c r="C88" s="27"/>
      <c r="D88" s="27"/>
      <c r="F88" s="17"/>
      <c r="G88" s="99">
        <f t="shared" si="19"/>
        <v>0</v>
      </c>
      <c r="H88" s="99">
        <f t="shared" si="20"/>
        <v>0</v>
      </c>
      <c r="I88" s="99">
        <f t="shared" si="21"/>
        <v>0</v>
      </c>
      <c r="L88" s="641">
        <f t="shared" si="18"/>
        <v>0</v>
      </c>
    </row>
    <row r="89" spans="1:12" x14ac:dyDescent="0.25">
      <c r="A89" s="253" t="s">
        <v>333</v>
      </c>
      <c r="B89" s="27"/>
      <c r="C89" s="27"/>
      <c r="D89" s="27"/>
      <c r="F89" s="17"/>
      <c r="G89" s="99">
        <f t="shared" si="19"/>
        <v>0</v>
      </c>
      <c r="H89" s="99">
        <f t="shared" si="20"/>
        <v>0</v>
      </c>
      <c r="I89" s="99">
        <f t="shared" si="21"/>
        <v>0</v>
      </c>
      <c r="L89" s="641">
        <f t="shared" si="18"/>
        <v>0</v>
      </c>
    </row>
    <row r="90" spans="1:12" ht="27" thickBot="1" x14ac:dyDescent="0.3">
      <c r="A90" s="250" t="s">
        <v>757</v>
      </c>
      <c r="B90" s="251">
        <f>SUM(B87:B89)</f>
        <v>0</v>
      </c>
      <c r="C90" s="251">
        <f>SUM(C87:C89)</f>
        <v>0</v>
      </c>
      <c r="D90" s="251">
        <f>SUM(D87:D89)</f>
        <v>0</v>
      </c>
      <c r="E90" s="251">
        <f>SUM(E87:E89)</f>
        <v>0</v>
      </c>
      <c r="F90" s="16"/>
      <c r="G90" s="251">
        <f>SUM(G87:G89)</f>
        <v>0</v>
      </c>
      <c r="H90" s="251">
        <f>SUM(H87:H89)</f>
        <v>0</v>
      </c>
      <c r="I90" s="251">
        <f>SUM(I87:I89)</f>
        <v>0</v>
      </c>
      <c r="L90" s="641">
        <f t="shared" si="18"/>
        <v>0</v>
      </c>
    </row>
    <row r="91" spans="1:12" ht="13.8" thickTop="1" x14ac:dyDescent="0.25">
      <c r="A91" s="250"/>
      <c r="B91" s="505"/>
      <c r="C91" s="505"/>
      <c r="D91" s="505"/>
      <c r="E91" s="505"/>
      <c r="F91" s="16"/>
      <c r="G91" s="505"/>
      <c r="H91" s="505"/>
      <c r="I91" s="505"/>
      <c r="L91" s="576"/>
    </row>
    <row r="92" spans="1:12" ht="13.8" thickBot="1" x14ac:dyDescent="0.3">
      <c r="A92" s="250" t="s">
        <v>753</v>
      </c>
      <c r="B92" s="83">
        <f>+B84+B90</f>
        <v>0</v>
      </c>
      <c r="C92" s="83">
        <f t="shared" ref="C92:I92" si="22">+C84+C90</f>
        <v>0</v>
      </c>
      <c r="D92" s="83">
        <f t="shared" si="22"/>
        <v>0</v>
      </c>
      <c r="E92" s="83">
        <f t="shared" si="22"/>
        <v>0</v>
      </c>
      <c r="F92" s="16"/>
      <c r="G92" s="83">
        <f t="shared" si="22"/>
        <v>0</v>
      </c>
      <c r="H92" s="83">
        <f t="shared" si="22"/>
        <v>0</v>
      </c>
      <c r="I92" s="83">
        <f t="shared" si="22"/>
        <v>0</v>
      </c>
      <c r="L92" s="641">
        <f t="shared" si="18"/>
        <v>0</v>
      </c>
    </row>
    <row r="93" spans="1:12" ht="26.25" customHeight="1" thickTop="1" x14ac:dyDescent="0.25">
      <c r="A93" s="274"/>
      <c r="B93" s="239"/>
      <c r="C93" s="99"/>
      <c r="D93" s="99"/>
      <c r="E93" s="99"/>
      <c r="F93" s="16"/>
    </row>
    <row r="94" spans="1:12" x14ac:dyDescent="0.25">
      <c r="A94" s="173" t="s">
        <v>25</v>
      </c>
      <c r="B94" s="301"/>
      <c r="C94" s="166"/>
      <c r="D94" s="166"/>
      <c r="E94" s="167"/>
      <c r="F94" s="16"/>
    </row>
    <row r="95" spans="1:12" x14ac:dyDescent="0.25">
      <c r="A95" s="174" t="s">
        <v>26</v>
      </c>
      <c r="B95" s="465" t="e">
        <f>(B58-SUM(B13:B18)-B23)/(B27-SUM(B13:B18)-B23)</f>
        <v>#DIV/0!</v>
      </c>
      <c r="C95" s="465" t="e">
        <f t="shared" ref="C95:E95" si="23">(C58-SUM(C13:C18)-C23)/(C27-SUM(C13:C18)-C23)</f>
        <v>#DIV/0!</v>
      </c>
      <c r="D95" s="465" t="e">
        <f t="shared" si="23"/>
        <v>#DIV/0!</v>
      </c>
      <c r="E95" s="465" t="e">
        <f t="shared" si="23"/>
        <v>#DIV/0!</v>
      </c>
      <c r="F95" s="16"/>
      <c r="G95" s="435"/>
      <c r="H95" s="17"/>
      <c r="I95" s="17"/>
    </row>
    <row r="96" spans="1:12" x14ac:dyDescent="0.25">
      <c r="A96" s="174" t="s">
        <v>27</v>
      </c>
      <c r="B96" s="465" t="e">
        <f>(B64)/(B27-SUM(B13:B18)-B23)</f>
        <v>#DIV/0!</v>
      </c>
      <c r="C96" s="465" t="e">
        <f t="shared" ref="C96:E96" si="24">(C64)/(C27-SUM(C13:C18)-C23)</f>
        <v>#DIV/0!</v>
      </c>
      <c r="D96" s="465" t="e">
        <f t="shared" si="24"/>
        <v>#DIV/0!</v>
      </c>
      <c r="E96" s="465" t="e">
        <f t="shared" si="24"/>
        <v>#DIV/0!</v>
      </c>
      <c r="F96" s="16"/>
    </row>
    <row r="97" spans="1:6" x14ac:dyDescent="0.25">
      <c r="A97" s="174" t="s">
        <v>28</v>
      </c>
      <c r="B97" s="465" t="e">
        <f>SUM(B95:B96)</f>
        <v>#DIV/0!</v>
      </c>
      <c r="C97" s="465" t="e">
        <f t="shared" ref="C97:E97" si="25">SUM(C95:C96)</f>
        <v>#DIV/0!</v>
      </c>
      <c r="D97" s="465" t="e">
        <f t="shared" si="25"/>
        <v>#DIV/0!</v>
      </c>
      <c r="E97" s="465" t="e">
        <f t="shared" si="25"/>
        <v>#DIV/0!</v>
      </c>
      <c r="F97" s="16"/>
    </row>
    <row r="98" spans="1:6" x14ac:dyDescent="0.25">
      <c r="A98" s="174" t="s">
        <v>29</v>
      </c>
      <c r="B98" s="465" t="e">
        <f>B73/(B$27-SUM(B13:B18)-B23)</f>
        <v>#DIV/0!</v>
      </c>
      <c r="C98" s="465" t="e">
        <f t="shared" ref="C98:E98" si="26">C73/(C$27-SUM(C13:C18)-C23)</f>
        <v>#DIV/0!</v>
      </c>
      <c r="D98" s="465" t="e">
        <f t="shared" si="26"/>
        <v>#DIV/0!</v>
      </c>
      <c r="E98" s="465" t="e">
        <f t="shared" si="26"/>
        <v>#DIV/0!</v>
      </c>
      <c r="F98" s="16"/>
    </row>
    <row r="99" spans="1:6" x14ac:dyDescent="0.25">
      <c r="A99" s="175" t="s">
        <v>372</v>
      </c>
      <c r="B99" s="466" t="e">
        <f>B77/(B$27-SUM(B13:B18)-B23)</f>
        <v>#DIV/0!</v>
      </c>
      <c r="C99" s="466" t="e">
        <f t="shared" ref="C99:E99" si="27">C77/(C$27-SUM(C13:C18)-C23)</f>
        <v>#DIV/0!</v>
      </c>
      <c r="D99" s="466" t="e">
        <f t="shared" si="27"/>
        <v>#DIV/0!</v>
      </c>
      <c r="E99" s="466" t="e">
        <f t="shared" si="27"/>
        <v>#DIV/0!</v>
      </c>
      <c r="F99" s="16"/>
    </row>
    <row r="100" spans="1:6" x14ac:dyDescent="0.25">
      <c r="B100" s="26"/>
      <c r="C100" s="27"/>
      <c r="D100" s="27"/>
      <c r="E100" s="16"/>
      <c r="F100" s="16"/>
    </row>
    <row r="101" spans="1:6" x14ac:dyDescent="0.25">
      <c r="B101" s="26"/>
      <c r="C101" s="27"/>
      <c r="D101" s="27"/>
      <c r="E101" s="16"/>
      <c r="F101" s="16"/>
    </row>
    <row r="102" spans="1:6" x14ac:dyDescent="0.25">
      <c r="A102" s="650"/>
      <c r="D102" s="16"/>
      <c r="E102" s="16"/>
      <c r="F102" s="16"/>
    </row>
    <row r="103" spans="1:6" x14ac:dyDescent="0.25">
      <c r="A103" s="650"/>
      <c r="D103" s="16"/>
      <c r="E103" s="16"/>
      <c r="F103" s="16"/>
    </row>
    <row r="104" spans="1:6" x14ac:dyDescent="0.25">
      <c r="A104" s="650"/>
      <c r="D104" s="16"/>
      <c r="E104" s="16"/>
      <c r="F104" s="16"/>
    </row>
    <row r="105" spans="1:6" x14ac:dyDescent="0.25">
      <c r="D105" s="16"/>
      <c r="E105" s="16"/>
      <c r="F105" s="16"/>
    </row>
    <row r="106" spans="1:6" x14ac:dyDescent="0.25">
      <c r="D106" s="16"/>
      <c r="E106" s="16"/>
      <c r="F106" s="16"/>
    </row>
    <row r="107" spans="1:6" x14ac:dyDescent="0.25">
      <c r="D107" s="16"/>
      <c r="E107" s="16"/>
      <c r="F107" s="16"/>
    </row>
    <row r="108" spans="1:6" x14ac:dyDescent="0.25">
      <c r="D108" s="16"/>
      <c r="E108" s="16"/>
      <c r="F108" s="16"/>
    </row>
    <row r="109" spans="1:6" x14ac:dyDescent="0.25">
      <c r="D109" s="16"/>
      <c r="E109" s="16"/>
      <c r="F109" s="16"/>
    </row>
    <row r="110" spans="1:6" x14ac:dyDescent="0.25">
      <c r="D110" s="16"/>
      <c r="E110" s="16"/>
      <c r="F110" s="16"/>
    </row>
    <row r="111" spans="1:6" x14ac:dyDescent="0.25">
      <c r="D111" s="16"/>
      <c r="E111" s="16"/>
      <c r="F111" s="16"/>
    </row>
    <row r="112" spans="1:6" x14ac:dyDescent="0.25">
      <c r="D112" s="16"/>
      <c r="E112" s="16"/>
      <c r="F112" s="16"/>
    </row>
    <row r="113" spans="4:6" x14ac:dyDescent="0.25">
      <c r="D113" s="16"/>
      <c r="E113" s="16"/>
      <c r="F113" s="16"/>
    </row>
    <row r="114" spans="4:6" x14ac:dyDescent="0.25">
      <c r="D114" s="16"/>
      <c r="E114" s="16"/>
      <c r="F114" s="16"/>
    </row>
    <row r="115" spans="4:6" x14ac:dyDescent="0.25">
      <c r="D115" s="16"/>
      <c r="E115" s="16"/>
      <c r="F115" s="16"/>
    </row>
    <row r="116" spans="4:6" x14ac:dyDescent="0.25">
      <c r="D116" s="16"/>
      <c r="E116" s="16"/>
      <c r="F116" s="16"/>
    </row>
    <row r="117" spans="4:6" x14ac:dyDescent="0.25">
      <c r="D117" s="16"/>
      <c r="E117" s="16"/>
      <c r="F117" s="16"/>
    </row>
    <row r="118" spans="4:6" x14ac:dyDescent="0.25">
      <c r="D118" s="16"/>
      <c r="E118" s="16"/>
      <c r="F118" s="16"/>
    </row>
    <row r="119" spans="4:6" x14ac:dyDescent="0.25">
      <c r="D119" s="16"/>
      <c r="E119" s="16"/>
      <c r="F119" s="16"/>
    </row>
    <row r="120" spans="4:6" x14ac:dyDescent="0.25">
      <c r="D120" s="16"/>
      <c r="E120" s="16"/>
      <c r="F120" s="16"/>
    </row>
    <row r="121" spans="4:6" x14ac:dyDescent="0.25">
      <c r="D121" s="16"/>
      <c r="E121" s="16"/>
      <c r="F121" s="16"/>
    </row>
    <row r="122" spans="4:6" x14ac:dyDescent="0.25">
      <c r="D122" s="16"/>
      <c r="E122" s="16"/>
      <c r="F122" s="16"/>
    </row>
    <row r="123" spans="4:6" x14ac:dyDescent="0.25">
      <c r="D123" s="16"/>
      <c r="E123" s="16"/>
      <c r="F123" s="16"/>
    </row>
    <row r="124" spans="4:6" x14ac:dyDescent="0.25">
      <c r="D124" s="16"/>
      <c r="E124" s="17"/>
      <c r="F124" s="17"/>
    </row>
    <row r="125" spans="4:6" x14ac:dyDescent="0.25">
      <c r="D125" s="16"/>
      <c r="E125" s="17"/>
      <c r="F125" s="17"/>
    </row>
    <row r="126" spans="4:6" x14ac:dyDescent="0.25">
      <c r="D126" s="16"/>
      <c r="E126" s="17"/>
      <c r="F126" s="17"/>
    </row>
    <row r="127" spans="4:6" x14ac:dyDescent="0.25">
      <c r="D127" s="16"/>
      <c r="E127" s="17"/>
      <c r="F127" s="17"/>
    </row>
    <row r="128" spans="4:6" x14ac:dyDescent="0.25">
      <c r="D128" s="16"/>
      <c r="E128" s="17"/>
      <c r="F128" s="17"/>
    </row>
    <row r="129" spans="4:6" x14ac:dyDescent="0.25">
      <c r="D129" s="16"/>
      <c r="E129" s="17"/>
      <c r="F129" s="17"/>
    </row>
    <row r="130" spans="4:6" x14ac:dyDescent="0.25">
      <c r="D130" s="16"/>
      <c r="E130" s="17"/>
      <c r="F130" s="17"/>
    </row>
    <row r="131" spans="4:6" x14ac:dyDescent="0.25">
      <c r="D131" s="16"/>
      <c r="E131" s="17"/>
      <c r="F131" s="17"/>
    </row>
    <row r="132" spans="4:6" x14ac:dyDescent="0.25">
      <c r="D132" s="16"/>
      <c r="E132" s="17"/>
      <c r="F132" s="17"/>
    </row>
    <row r="133" spans="4:6" x14ac:dyDescent="0.25">
      <c r="D133" s="16"/>
      <c r="E133" s="17"/>
      <c r="F133" s="17"/>
    </row>
    <row r="134" spans="4:6" x14ac:dyDescent="0.25">
      <c r="D134" s="16"/>
      <c r="E134" s="17"/>
      <c r="F134" s="17"/>
    </row>
    <row r="135" spans="4:6" x14ac:dyDescent="0.25">
      <c r="D135" s="16"/>
      <c r="E135" s="17"/>
      <c r="F135" s="17"/>
    </row>
    <row r="136" spans="4:6" x14ac:dyDescent="0.25">
      <c r="D136" s="16"/>
      <c r="E136" s="17"/>
      <c r="F136" s="17"/>
    </row>
    <row r="137" spans="4:6" x14ac:dyDescent="0.25">
      <c r="D137" s="16"/>
      <c r="E137" s="17"/>
      <c r="F137" s="17"/>
    </row>
    <row r="138" spans="4:6" x14ac:dyDescent="0.25">
      <c r="D138" s="16"/>
      <c r="E138" s="17"/>
      <c r="F138" s="17"/>
    </row>
    <row r="139" spans="4:6" x14ac:dyDescent="0.25">
      <c r="D139" s="16"/>
      <c r="E139" s="17"/>
      <c r="F139" s="17"/>
    </row>
    <row r="140" spans="4:6" x14ac:dyDescent="0.25">
      <c r="D140" s="16"/>
      <c r="E140" s="17"/>
      <c r="F140" s="17"/>
    </row>
    <row r="141" spans="4:6" x14ac:dyDescent="0.25">
      <c r="D141" s="16"/>
      <c r="E141" s="17"/>
      <c r="F141" s="17"/>
    </row>
    <row r="142" spans="4:6" x14ac:dyDescent="0.25">
      <c r="D142" s="16"/>
      <c r="E142" s="17"/>
      <c r="F142" s="17"/>
    </row>
  </sheetData>
  <sheetProtection algorithmName="SHA-512" hashValue="Flba835sbUGRXkwmJhCxy79kw62LwNFx0HFUG4VRkc84VgikuGzu698c3P4Sx2r+LtBFCxGHC8HYyzA+3vvC+w==" saltValue="7x9+oKOIBnG0Jy9QVVYDWA==" spinCount="100000" sheet="1" formatCells="0" formatColumns="0" formatRows="0"/>
  <mergeCells count="3">
    <mergeCell ref="A2:J2"/>
    <mergeCell ref="C3:E3"/>
    <mergeCell ref="A4:J4"/>
  </mergeCells>
  <printOptions horizontalCentered="1"/>
  <pageMargins left="0" right="0" top="0" bottom="0" header="0.23" footer="0.17"/>
  <pageSetup scale="70" fitToHeight="3" orientation="landscape"/>
  <headerFooter alignWithMargins="0"/>
  <rowBreaks count="2" manualBreakCount="2">
    <brk id="68" max="16383" man="1"/>
    <brk id="93" max="16383" man="1"/>
  </rowBreaks>
  <legacyDrawing r:id="rId1"/>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39997558519241921"/>
  </sheetPr>
  <dimension ref="A2:L141"/>
  <sheetViews>
    <sheetView workbookViewId="0"/>
  </sheetViews>
  <sheetFormatPr defaultColWidth="11.44140625" defaultRowHeight="13.2" x14ac:dyDescent="0.25"/>
  <cols>
    <col min="1" max="1" width="48.44140625" style="16" customWidth="1"/>
    <col min="2" max="2" width="15.44140625" style="16" customWidth="1"/>
    <col min="3" max="3" width="16" style="16" customWidth="1"/>
    <col min="4" max="4" width="12.6640625" style="26" customWidth="1"/>
    <col min="5" max="5" width="15.44140625" style="27" customWidth="1"/>
    <col min="6" max="6" width="5.6640625" style="27" customWidth="1"/>
    <col min="7" max="7" width="14" style="16" customWidth="1"/>
    <col min="8" max="8" width="15.6640625" style="16" bestFit="1" customWidth="1"/>
    <col min="9" max="9" width="16.5546875" style="16" bestFit="1" customWidth="1"/>
    <col min="10" max="10" width="12.33203125" style="16" bestFit="1" customWidth="1"/>
    <col min="11" max="16384" width="11.44140625" style="16"/>
  </cols>
  <sheetData>
    <row r="2" spans="1:12" ht="15" customHeight="1" x14ac:dyDescent="0.3">
      <c r="A2" s="1014">
        <f>+'Balance Sheet'!A1:E1</f>
        <v>0</v>
      </c>
      <c r="B2" s="1014"/>
      <c r="C2" s="1014"/>
      <c r="D2" s="1014"/>
      <c r="E2" s="1014"/>
      <c r="F2" s="1014"/>
      <c r="G2" s="1014"/>
      <c r="H2" s="1014"/>
      <c r="I2" s="1014"/>
      <c r="J2" s="1014"/>
    </row>
    <row r="3" spans="1:12" ht="15" customHeight="1" x14ac:dyDescent="0.3">
      <c r="B3" s="315" t="s">
        <v>371</v>
      </c>
      <c r="C3" s="1102"/>
      <c r="D3" s="1102"/>
      <c r="E3" s="1102"/>
      <c r="F3" s="314"/>
      <c r="G3" s="314"/>
      <c r="H3" s="314"/>
      <c r="I3" s="314"/>
      <c r="J3" s="314"/>
    </row>
    <row r="4" spans="1:12" ht="15" customHeight="1" x14ac:dyDescent="0.3">
      <c r="A4" s="1014" t="s">
        <v>47</v>
      </c>
      <c r="B4" s="1014"/>
      <c r="C4" s="1014"/>
      <c r="D4" s="1014"/>
      <c r="E4" s="1014"/>
      <c r="F4" s="1014"/>
      <c r="G4" s="1014"/>
      <c r="H4" s="1014"/>
      <c r="I4" s="1014"/>
      <c r="J4" s="1014"/>
    </row>
    <row r="5" spans="1:12" s="17" customFormat="1" ht="15" customHeight="1" x14ac:dyDescent="0.3">
      <c r="D5" s="6"/>
      <c r="E5" s="203" t="str">
        <f>CONCATENATE("Year To Date Through  ",'MCO ID &amp; Cross Checks'!F11, "  ",'MCO ID &amp; Cross Checks'!G11)</f>
        <v xml:space="preserve">Year To Date Through    </v>
      </c>
      <c r="F5" s="188"/>
      <c r="G5" s="188"/>
    </row>
    <row r="6" spans="1:12" s="17" customFormat="1" ht="15" customHeight="1" x14ac:dyDescent="0.3">
      <c r="B6" s="189"/>
      <c r="C6" s="190"/>
      <c r="D6" s="191"/>
      <c r="E6" s="188"/>
      <c r="F6" s="188"/>
      <c r="G6" s="188"/>
    </row>
    <row r="7" spans="1:12" x14ac:dyDescent="0.25">
      <c r="A7" s="26"/>
      <c r="B7" s="26"/>
      <c r="C7" s="26"/>
    </row>
    <row r="8" spans="1:12" ht="26.4" x14ac:dyDescent="0.25">
      <c r="B8" s="81" t="str">
        <f>+'Rev &amp; Exp All'!C7</f>
        <v>Select Prog</v>
      </c>
      <c r="C8" s="491" t="str">
        <f>+'Rev &amp; Exp All'!E7</f>
        <v>Select Prog</v>
      </c>
      <c r="D8" s="491" t="str">
        <f>+'Rev &amp; Exp All'!F7</f>
        <v>Select Prog</v>
      </c>
      <c r="E8" s="491" t="str">
        <f>+'Rev &amp; Exp All'!G7</f>
        <v>Select Prog Prior Year</v>
      </c>
      <c r="F8" s="504"/>
      <c r="G8" s="491" t="str">
        <f>+'Rev &amp; Exp All'!J7</f>
        <v>Select Prog Curr YTD</v>
      </c>
      <c r="H8" s="491" t="str">
        <f>+'Rev &amp; Exp All'!K7</f>
        <v>Select Prog Budget YTD</v>
      </c>
      <c r="I8" s="491" t="str">
        <f>+'Rev &amp; Exp All'!L7</f>
        <v>Select Prog Budg Annual</v>
      </c>
    </row>
    <row r="9" spans="1:12" x14ac:dyDescent="0.25">
      <c r="B9" s="100" t="str">
        <f>+'Rev &amp; Exp All'!C8</f>
        <v>YTD</v>
      </c>
      <c r="C9" s="82" t="str">
        <f>+'Rev &amp; Exp All'!E8</f>
        <v>YTD Budget</v>
      </c>
      <c r="D9" s="46" t="s">
        <v>86</v>
      </c>
      <c r="E9" s="46">
        <f>+'MCO ID &amp; Cross Checks'!D13</f>
        <v>0</v>
      </c>
      <c r="F9" s="16"/>
      <c r="G9" s="46" t="s">
        <v>120</v>
      </c>
      <c r="H9" s="46" t="s">
        <v>120</v>
      </c>
      <c r="I9" s="46" t="s">
        <v>120</v>
      </c>
      <c r="L9" s="638" t="s">
        <v>695</v>
      </c>
    </row>
    <row r="10" spans="1:12" x14ac:dyDescent="0.25">
      <c r="A10" s="51" t="s">
        <v>94</v>
      </c>
      <c r="B10" s="32"/>
      <c r="C10" s="27"/>
      <c r="D10" s="27"/>
      <c r="E10" s="16"/>
      <c r="F10" s="16"/>
    </row>
    <row r="11" spans="1:12" x14ac:dyDescent="0.25">
      <c r="A11" s="4" t="s">
        <v>167</v>
      </c>
      <c r="B11" s="26"/>
      <c r="C11" s="27"/>
      <c r="D11" s="27"/>
      <c r="F11" s="16"/>
      <c r="G11" s="177" t="e">
        <f t="shared" ref="G11:G26" si="0">+B11/$B$92</f>
        <v>#DIV/0!</v>
      </c>
      <c r="H11" s="177" t="e">
        <f t="shared" ref="H11:H26" si="1">+C11/$C$92</f>
        <v>#DIV/0!</v>
      </c>
      <c r="I11" s="177" t="e">
        <f t="shared" ref="I11:I26" si="2">+D11/$D$92</f>
        <v>#DIV/0!</v>
      </c>
      <c r="L11" s="641" t="e">
        <f>+G11-H11</f>
        <v>#DIV/0!</v>
      </c>
    </row>
    <row r="12" spans="1:12" x14ac:dyDescent="0.25">
      <c r="A12" s="4" t="s">
        <v>121</v>
      </c>
      <c r="B12" s="26"/>
      <c r="C12" s="27"/>
      <c r="D12" s="27"/>
      <c r="F12" s="16"/>
      <c r="G12" s="177" t="e">
        <f t="shared" si="0"/>
        <v>#DIV/0!</v>
      </c>
      <c r="H12" s="177" t="e">
        <f t="shared" si="1"/>
        <v>#DIV/0!</v>
      </c>
      <c r="I12" s="177" t="e">
        <f t="shared" si="2"/>
        <v>#DIV/0!</v>
      </c>
      <c r="L12" s="641" t="e">
        <f t="shared" ref="L12:L82" si="3">+G12-H12</f>
        <v>#DIV/0!</v>
      </c>
    </row>
    <row r="13" spans="1:12" x14ac:dyDescent="0.25">
      <c r="A13" s="4" t="s">
        <v>736</v>
      </c>
      <c r="B13" s="26"/>
      <c r="C13" s="27"/>
      <c r="D13" s="27"/>
      <c r="F13" s="16"/>
      <c r="G13" s="177" t="e">
        <f t="shared" si="0"/>
        <v>#DIV/0!</v>
      </c>
      <c r="H13" s="177" t="e">
        <f t="shared" si="1"/>
        <v>#DIV/0!</v>
      </c>
      <c r="I13" s="177" t="e">
        <f t="shared" si="2"/>
        <v>#DIV/0!</v>
      </c>
      <c r="L13" s="641" t="e">
        <f t="shared" si="3"/>
        <v>#DIV/0!</v>
      </c>
    </row>
    <row r="14" spans="1:12" x14ac:dyDescent="0.25">
      <c r="A14" s="4" t="s">
        <v>737</v>
      </c>
      <c r="B14" s="26"/>
      <c r="C14" s="27"/>
      <c r="D14" s="27"/>
      <c r="F14" s="16"/>
      <c r="G14" s="177" t="e">
        <f t="shared" si="0"/>
        <v>#DIV/0!</v>
      </c>
      <c r="H14" s="177" t="e">
        <f t="shared" si="1"/>
        <v>#DIV/0!</v>
      </c>
      <c r="I14" s="177" t="e">
        <f t="shared" si="2"/>
        <v>#DIV/0!</v>
      </c>
      <c r="L14" s="641" t="e">
        <f t="shared" si="3"/>
        <v>#DIV/0!</v>
      </c>
    </row>
    <row r="15" spans="1:12" ht="13.2" customHeight="1" x14ac:dyDescent="0.25">
      <c r="A15" s="659" t="s">
        <v>751</v>
      </c>
      <c r="B15" s="26"/>
      <c r="C15" s="27"/>
      <c r="D15" s="27"/>
      <c r="F15" s="16"/>
      <c r="G15" s="177" t="e">
        <f t="shared" si="0"/>
        <v>#DIV/0!</v>
      </c>
      <c r="H15" s="177" t="e">
        <f t="shared" si="1"/>
        <v>#DIV/0!</v>
      </c>
      <c r="I15" s="177" t="e">
        <f t="shared" si="2"/>
        <v>#DIV/0!</v>
      </c>
      <c r="L15" s="641" t="e">
        <f t="shared" si="3"/>
        <v>#DIV/0!</v>
      </c>
    </row>
    <row r="16" spans="1:12" x14ac:dyDescent="0.25">
      <c r="A16" s="49" t="s">
        <v>738</v>
      </c>
      <c r="B16" s="26"/>
      <c r="C16" s="27"/>
      <c r="D16" s="27"/>
      <c r="F16" s="16"/>
      <c r="G16" s="177" t="e">
        <f t="shared" si="0"/>
        <v>#DIV/0!</v>
      </c>
      <c r="H16" s="177" t="e">
        <f t="shared" si="1"/>
        <v>#DIV/0!</v>
      </c>
      <c r="I16" s="177" t="e">
        <f t="shared" si="2"/>
        <v>#DIV/0!</v>
      </c>
      <c r="L16" s="641" t="e">
        <f t="shared" si="3"/>
        <v>#DIV/0!</v>
      </c>
    </row>
    <row r="17" spans="1:12" s="30" customFormat="1" x14ac:dyDescent="0.25">
      <c r="A17" s="5" t="s">
        <v>735</v>
      </c>
      <c r="B17" s="26"/>
      <c r="C17" s="27"/>
      <c r="D17" s="27"/>
      <c r="E17" s="27"/>
      <c r="G17" s="177" t="e">
        <f t="shared" si="0"/>
        <v>#DIV/0!</v>
      </c>
      <c r="H17" s="177" t="e">
        <f t="shared" si="1"/>
        <v>#DIV/0!</v>
      </c>
      <c r="I17" s="177" t="e">
        <f t="shared" si="2"/>
        <v>#DIV/0!</v>
      </c>
      <c r="L17" s="641" t="e">
        <f t="shared" si="3"/>
        <v>#DIV/0!</v>
      </c>
    </row>
    <row r="18" spans="1:12" s="30" customFormat="1" x14ac:dyDescent="0.25">
      <c r="A18" s="5" t="s">
        <v>739</v>
      </c>
      <c r="B18" s="26"/>
      <c r="C18" s="27"/>
      <c r="D18" s="27"/>
      <c r="E18" s="27"/>
      <c r="G18" s="177" t="e">
        <f t="shared" si="0"/>
        <v>#DIV/0!</v>
      </c>
      <c r="H18" s="177" t="e">
        <f t="shared" si="1"/>
        <v>#DIV/0!</v>
      </c>
      <c r="I18" s="177" t="e">
        <f t="shared" si="2"/>
        <v>#DIV/0!</v>
      </c>
      <c r="L18" s="641" t="e">
        <f t="shared" si="3"/>
        <v>#DIV/0!</v>
      </c>
    </row>
    <row r="19" spans="1:12" x14ac:dyDescent="0.25">
      <c r="A19" s="6" t="s">
        <v>330</v>
      </c>
      <c r="B19" s="26"/>
      <c r="C19" s="27"/>
      <c r="D19" s="27"/>
      <c r="F19" s="16"/>
      <c r="G19" s="177" t="e">
        <f t="shared" si="0"/>
        <v>#DIV/0!</v>
      </c>
      <c r="H19" s="177" t="e">
        <f t="shared" si="1"/>
        <v>#DIV/0!</v>
      </c>
      <c r="I19" s="177" t="e">
        <f t="shared" si="2"/>
        <v>#DIV/0!</v>
      </c>
      <c r="L19" s="641" t="e">
        <f t="shared" si="3"/>
        <v>#DIV/0!</v>
      </c>
    </row>
    <row r="20" spans="1:12" s="17" customFormat="1" x14ac:dyDescent="0.25">
      <c r="A20" s="6" t="s">
        <v>329</v>
      </c>
      <c r="B20" s="26"/>
      <c r="C20" s="27"/>
      <c r="D20" s="27"/>
      <c r="E20" s="27"/>
      <c r="G20" s="177" t="e">
        <f t="shared" si="0"/>
        <v>#DIV/0!</v>
      </c>
      <c r="H20" s="177" t="e">
        <f t="shared" si="1"/>
        <v>#DIV/0!</v>
      </c>
      <c r="I20" s="177" t="e">
        <f t="shared" si="2"/>
        <v>#DIV/0!</v>
      </c>
      <c r="L20" s="641" t="e">
        <f t="shared" si="3"/>
        <v>#DIV/0!</v>
      </c>
    </row>
    <row r="21" spans="1:12" s="17" customFormat="1" x14ac:dyDescent="0.25">
      <c r="A21" s="253" t="s">
        <v>134</v>
      </c>
      <c r="B21" s="26"/>
      <c r="C21" s="27"/>
      <c r="D21" s="27"/>
      <c r="E21" s="27"/>
      <c r="G21" s="177" t="e">
        <f t="shared" si="0"/>
        <v>#DIV/0!</v>
      </c>
      <c r="H21" s="177" t="e">
        <f t="shared" si="1"/>
        <v>#DIV/0!</v>
      </c>
      <c r="I21" s="177" t="e">
        <f t="shared" si="2"/>
        <v>#DIV/0!</v>
      </c>
      <c r="L21" s="641" t="e">
        <f t="shared" si="3"/>
        <v>#DIV/0!</v>
      </c>
    </row>
    <row r="22" spans="1:12" x14ac:dyDescent="0.25">
      <c r="A22" s="4" t="s">
        <v>12</v>
      </c>
      <c r="B22" s="26"/>
      <c r="C22" s="27"/>
      <c r="D22" s="27"/>
      <c r="F22" s="16"/>
      <c r="G22" s="177" t="e">
        <f t="shared" si="0"/>
        <v>#DIV/0!</v>
      </c>
      <c r="H22" s="177" t="e">
        <f t="shared" si="1"/>
        <v>#DIV/0!</v>
      </c>
      <c r="I22" s="177" t="e">
        <f t="shared" si="2"/>
        <v>#DIV/0!</v>
      </c>
      <c r="L22" s="641" t="e">
        <f t="shared" si="3"/>
        <v>#DIV/0!</v>
      </c>
    </row>
    <row r="23" spans="1:12" x14ac:dyDescent="0.25">
      <c r="A23" s="171" t="s">
        <v>11</v>
      </c>
      <c r="B23" s="26"/>
      <c r="C23" s="27"/>
      <c r="D23" s="27"/>
      <c r="F23" s="16"/>
      <c r="G23" s="177" t="e">
        <f t="shared" si="0"/>
        <v>#DIV/0!</v>
      </c>
      <c r="H23" s="177" t="e">
        <f t="shared" si="1"/>
        <v>#DIV/0!</v>
      </c>
      <c r="I23" s="177" t="e">
        <f t="shared" si="2"/>
        <v>#DIV/0!</v>
      </c>
      <c r="L23" s="641" t="e">
        <f t="shared" si="3"/>
        <v>#DIV/0!</v>
      </c>
    </row>
    <row r="24" spans="1:12" x14ac:dyDescent="0.25">
      <c r="A24" s="172" t="s">
        <v>204</v>
      </c>
      <c r="B24" s="26"/>
      <c r="C24" s="27"/>
      <c r="D24" s="27"/>
      <c r="F24" s="16"/>
      <c r="G24" s="177" t="e">
        <f t="shared" si="0"/>
        <v>#DIV/0!</v>
      </c>
      <c r="H24" s="177" t="e">
        <f t="shared" si="1"/>
        <v>#DIV/0!</v>
      </c>
      <c r="I24" s="177" t="e">
        <f t="shared" si="2"/>
        <v>#DIV/0!</v>
      </c>
      <c r="L24" s="641" t="e">
        <f t="shared" si="3"/>
        <v>#DIV/0!</v>
      </c>
    </row>
    <row r="25" spans="1:12" x14ac:dyDescent="0.25">
      <c r="A25" s="172" t="s">
        <v>299</v>
      </c>
      <c r="B25" s="26"/>
      <c r="C25" s="27"/>
      <c r="D25" s="27"/>
      <c r="F25" s="16"/>
      <c r="G25" s="177" t="e">
        <f t="shared" si="0"/>
        <v>#DIV/0!</v>
      </c>
      <c r="H25" s="177" t="e">
        <f t="shared" si="1"/>
        <v>#DIV/0!</v>
      </c>
      <c r="I25" s="177" t="e">
        <f t="shared" si="2"/>
        <v>#DIV/0!</v>
      </c>
      <c r="L25" s="641" t="e">
        <f t="shared" si="3"/>
        <v>#DIV/0!</v>
      </c>
    </row>
    <row r="26" spans="1:12" x14ac:dyDescent="0.25">
      <c r="A26" s="171" t="s">
        <v>225</v>
      </c>
      <c r="B26" s="26"/>
      <c r="C26" s="27"/>
      <c r="D26" s="27"/>
      <c r="F26" s="16"/>
      <c r="G26" s="177" t="e">
        <f t="shared" si="0"/>
        <v>#DIV/0!</v>
      </c>
      <c r="H26" s="177" t="e">
        <f t="shared" si="1"/>
        <v>#DIV/0!</v>
      </c>
      <c r="I26" s="177" t="e">
        <f t="shared" si="2"/>
        <v>#DIV/0!</v>
      </c>
      <c r="L26" s="641" t="e">
        <f t="shared" si="3"/>
        <v>#DIV/0!</v>
      </c>
    </row>
    <row r="27" spans="1:12" x14ac:dyDescent="0.25">
      <c r="A27" s="4" t="s">
        <v>23</v>
      </c>
      <c r="B27" s="89">
        <f>SUM(B11:B26)</f>
        <v>0</v>
      </c>
      <c r="C27" s="89">
        <f>SUM(C11:C26)</f>
        <v>0</v>
      </c>
      <c r="D27" s="89">
        <f>SUM(D11:D26)</f>
        <v>0</v>
      </c>
      <c r="E27" s="89">
        <f>SUM(E11:E26)</f>
        <v>0</v>
      </c>
      <c r="F27" s="16"/>
      <c r="G27" s="179" t="e">
        <f>SUM(G11:G26)</f>
        <v>#DIV/0!</v>
      </c>
      <c r="H27" s="179" t="e">
        <f>SUM(H11:H26)</f>
        <v>#DIV/0!</v>
      </c>
      <c r="I27" s="179" t="e">
        <f>SUM(I11:I26)</f>
        <v>#DIV/0!</v>
      </c>
      <c r="L27" s="641" t="e">
        <f t="shared" si="3"/>
        <v>#DIV/0!</v>
      </c>
    </row>
    <row r="28" spans="1:12" x14ac:dyDescent="0.25">
      <c r="B28" s="26" t="s">
        <v>126</v>
      </c>
      <c r="C28" s="26" t="s">
        <v>126</v>
      </c>
      <c r="D28" s="26" t="s">
        <v>126</v>
      </c>
      <c r="E28" s="26" t="s">
        <v>126</v>
      </c>
      <c r="F28" s="16"/>
      <c r="G28" s="87"/>
      <c r="H28" s="87"/>
      <c r="I28" s="87"/>
      <c r="L28" s="576"/>
    </row>
    <row r="29" spans="1:12" x14ac:dyDescent="0.25">
      <c r="A29" s="51" t="s">
        <v>102</v>
      </c>
      <c r="B29" s="26"/>
      <c r="C29" s="27"/>
      <c r="D29" s="27"/>
      <c r="F29" s="16"/>
      <c r="G29" s="87"/>
      <c r="H29" s="87"/>
      <c r="I29" s="87"/>
      <c r="L29" s="576"/>
    </row>
    <row r="30" spans="1:12" x14ac:dyDescent="0.25">
      <c r="A30" s="3" t="s">
        <v>106</v>
      </c>
      <c r="B30" s="26"/>
      <c r="C30" s="27"/>
      <c r="D30" s="27"/>
      <c r="F30" s="16"/>
      <c r="G30" s="87"/>
      <c r="H30" s="87"/>
      <c r="I30" s="87"/>
      <c r="L30" s="576"/>
    </row>
    <row r="31" spans="1:12" x14ac:dyDescent="0.25">
      <c r="A31" s="94" t="s">
        <v>177</v>
      </c>
      <c r="B31" s="26"/>
      <c r="C31" s="27"/>
      <c r="D31" s="27"/>
      <c r="F31" s="16"/>
      <c r="G31" s="87"/>
      <c r="H31" s="87"/>
      <c r="I31" s="87"/>
      <c r="K31" s="57"/>
      <c r="L31" s="576"/>
    </row>
    <row r="32" spans="1:12" x14ac:dyDescent="0.25">
      <c r="A32" s="6" t="s">
        <v>129</v>
      </c>
      <c r="B32" s="26"/>
      <c r="C32" s="27"/>
      <c r="D32" s="27"/>
      <c r="F32" s="16"/>
      <c r="G32" s="177" t="e">
        <f t="shared" ref="G32:G40" si="4">+B32/$B$92</f>
        <v>#DIV/0!</v>
      </c>
      <c r="H32" s="177" t="e">
        <f t="shared" ref="H32:H40" si="5">+C32/$C$92</f>
        <v>#DIV/0!</v>
      </c>
      <c r="I32" s="177" t="e">
        <f t="shared" ref="I32:I40" si="6">+D32/$D$92</f>
        <v>#DIV/0!</v>
      </c>
      <c r="K32" s="17"/>
      <c r="L32" s="641" t="e">
        <f t="shared" si="3"/>
        <v>#DIV/0!</v>
      </c>
    </row>
    <row r="33" spans="1:12" x14ac:dyDescent="0.25">
      <c r="A33" s="6" t="s">
        <v>122</v>
      </c>
      <c r="B33" s="26"/>
      <c r="C33" s="27"/>
      <c r="D33" s="27"/>
      <c r="F33" s="16"/>
      <c r="G33" s="177" t="e">
        <f t="shared" si="4"/>
        <v>#DIV/0!</v>
      </c>
      <c r="H33" s="177" t="e">
        <f t="shared" si="5"/>
        <v>#DIV/0!</v>
      </c>
      <c r="I33" s="177" t="e">
        <f t="shared" si="6"/>
        <v>#DIV/0!</v>
      </c>
      <c r="K33" s="17"/>
      <c r="L33" s="641" t="e">
        <f t="shared" si="3"/>
        <v>#DIV/0!</v>
      </c>
    </row>
    <row r="34" spans="1:12" x14ac:dyDescent="0.25">
      <c r="A34" s="6" t="s">
        <v>478</v>
      </c>
      <c r="B34" s="26"/>
      <c r="C34" s="27"/>
      <c r="D34" s="27"/>
      <c r="F34" s="16"/>
      <c r="G34" s="177" t="e">
        <f t="shared" si="4"/>
        <v>#DIV/0!</v>
      </c>
      <c r="H34" s="177" t="e">
        <f t="shared" si="5"/>
        <v>#DIV/0!</v>
      </c>
      <c r="I34" s="177" t="e">
        <f t="shared" si="6"/>
        <v>#DIV/0!</v>
      </c>
      <c r="K34" s="17"/>
      <c r="L34" s="641" t="e">
        <f t="shared" si="3"/>
        <v>#DIV/0!</v>
      </c>
    </row>
    <row r="35" spans="1:12" x14ac:dyDescent="0.25">
      <c r="A35" s="6" t="s">
        <v>758</v>
      </c>
      <c r="B35" s="26"/>
      <c r="C35" s="27"/>
      <c r="D35" s="27"/>
      <c r="F35" s="16"/>
      <c r="G35" s="177" t="e">
        <f t="shared" si="4"/>
        <v>#DIV/0!</v>
      </c>
      <c r="H35" s="177" t="e">
        <f t="shared" si="5"/>
        <v>#DIV/0!</v>
      </c>
      <c r="I35" s="177" t="e">
        <f t="shared" si="6"/>
        <v>#DIV/0!</v>
      </c>
      <c r="K35" s="17"/>
      <c r="L35" s="641" t="e">
        <f t="shared" si="3"/>
        <v>#DIV/0!</v>
      </c>
    </row>
    <row r="36" spans="1:12" x14ac:dyDescent="0.25">
      <c r="A36" s="6" t="s">
        <v>759</v>
      </c>
      <c r="B36" s="26"/>
      <c r="C36" s="27"/>
      <c r="D36" s="27"/>
      <c r="F36" s="16"/>
      <c r="G36" s="177" t="e">
        <f t="shared" si="4"/>
        <v>#DIV/0!</v>
      </c>
      <c r="H36" s="177" t="e">
        <f t="shared" si="5"/>
        <v>#DIV/0!</v>
      </c>
      <c r="I36" s="177" t="e">
        <f t="shared" si="6"/>
        <v>#DIV/0!</v>
      </c>
      <c r="K36" s="17"/>
      <c r="L36" s="641" t="e">
        <f t="shared" ref="L36" si="7">+G36-H36</f>
        <v>#DIV/0!</v>
      </c>
    </row>
    <row r="37" spans="1:12" x14ac:dyDescent="0.25">
      <c r="A37" s="4" t="s">
        <v>123</v>
      </c>
      <c r="B37" s="26"/>
      <c r="C37" s="27"/>
      <c r="D37" s="27"/>
      <c r="F37" s="16"/>
      <c r="G37" s="177" t="e">
        <f t="shared" si="4"/>
        <v>#DIV/0!</v>
      </c>
      <c r="H37" s="177" t="e">
        <f t="shared" si="5"/>
        <v>#DIV/0!</v>
      </c>
      <c r="I37" s="177" t="e">
        <f t="shared" si="6"/>
        <v>#DIV/0!</v>
      </c>
      <c r="K37" s="17"/>
      <c r="L37" s="641" t="e">
        <f t="shared" si="3"/>
        <v>#DIV/0!</v>
      </c>
    </row>
    <row r="38" spans="1:12" x14ac:dyDescent="0.25">
      <c r="A38" s="49" t="s">
        <v>616</v>
      </c>
      <c r="B38" s="26"/>
      <c r="C38" s="27"/>
      <c r="D38" s="27"/>
      <c r="F38" s="16"/>
      <c r="G38" s="177" t="e">
        <f t="shared" si="4"/>
        <v>#DIV/0!</v>
      </c>
      <c r="H38" s="177" t="e">
        <f t="shared" si="5"/>
        <v>#DIV/0!</v>
      </c>
      <c r="I38" s="177" t="e">
        <f t="shared" si="6"/>
        <v>#DIV/0!</v>
      </c>
      <c r="L38" s="641" t="e">
        <f t="shared" si="3"/>
        <v>#DIV/0!</v>
      </c>
    </row>
    <row r="39" spans="1:12" x14ac:dyDescent="0.25">
      <c r="A39" s="6" t="s">
        <v>242</v>
      </c>
      <c r="B39" s="26"/>
      <c r="C39" s="27"/>
      <c r="D39" s="27"/>
      <c r="F39" s="16"/>
      <c r="G39" s="177" t="e">
        <f t="shared" si="4"/>
        <v>#DIV/0!</v>
      </c>
      <c r="H39" s="177" t="e">
        <f t="shared" si="5"/>
        <v>#DIV/0!</v>
      </c>
      <c r="I39" s="177" t="e">
        <f t="shared" si="6"/>
        <v>#DIV/0!</v>
      </c>
      <c r="K39" s="17"/>
      <c r="L39" s="641" t="e">
        <f t="shared" si="3"/>
        <v>#DIV/0!</v>
      </c>
    </row>
    <row r="40" spans="1:12" x14ac:dyDescent="0.25">
      <c r="A40" s="6" t="s">
        <v>130</v>
      </c>
      <c r="B40" s="26"/>
      <c r="C40" s="27"/>
      <c r="D40" s="27"/>
      <c r="F40" s="16"/>
      <c r="G40" s="177" t="e">
        <f t="shared" si="4"/>
        <v>#DIV/0!</v>
      </c>
      <c r="H40" s="177" t="e">
        <f t="shared" si="5"/>
        <v>#DIV/0!</v>
      </c>
      <c r="I40" s="177" t="e">
        <f t="shared" si="6"/>
        <v>#DIV/0!</v>
      </c>
      <c r="L40" s="641" t="e">
        <f t="shared" si="3"/>
        <v>#DIV/0!</v>
      </c>
    </row>
    <row r="41" spans="1:12" x14ac:dyDescent="0.25">
      <c r="A41" s="6" t="s">
        <v>136</v>
      </c>
      <c r="B41" s="89">
        <f t="shared" ref="B41:I41" si="8">SUM(B32:B40)</f>
        <v>0</v>
      </c>
      <c r="C41" s="89">
        <f t="shared" si="8"/>
        <v>0</v>
      </c>
      <c r="D41" s="89">
        <f t="shared" si="8"/>
        <v>0</v>
      </c>
      <c r="E41" s="89">
        <f t="shared" si="8"/>
        <v>0</v>
      </c>
      <c r="F41" s="26"/>
      <c r="G41" s="179" t="e">
        <f t="shared" si="8"/>
        <v>#DIV/0!</v>
      </c>
      <c r="H41" s="179" t="e">
        <f t="shared" si="8"/>
        <v>#DIV/0!</v>
      </c>
      <c r="I41" s="179" t="e">
        <f t="shared" si="8"/>
        <v>#DIV/0!</v>
      </c>
      <c r="K41" s="17"/>
      <c r="L41" s="641" t="e">
        <f t="shared" si="3"/>
        <v>#DIV/0!</v>
      </c>
    </row>
    <row r="42" spans="1:12" x14ac:dyDescent="0.25">
      <c r="A42" s="94" t="s">
        <v>168</v>
      </c>
      <c r="B42" s="26"/>
      <c r="C42" s="27"/>
      <c r="D42" s="27"/>
      <c r="F42" s="16"/>
      <c r="G42" s="87"/>
      <c r="H42" s="87"/>
      <c r="I42" s="87"/>
      <c r="K42" s="60"/>
      <c r="L42" s="576"/>
    </row>
    <row r="43" spans="1:12" x14ac:dyDescent="0.25">
      <c r="A43" s="5" t="s">
        <v>432</v>
      </c>
      <c r="B43" s="26"/>
      <c r="C43" s="27"/>
      <c r="D43" s="27"/>
      <c r="F43" s="16"/>
      <c r="G43" s="177" t="e">
        <f t="shared" ref="G43:G52" si="9">+B43/$B$92</f>
        <v>#DIV/0!</v>
      </c>
      <c r="H43" s="177" t="e">
        <f t="shared" ref="H43:H52" si="10">+C43/$C$92</f>
        <v>#DIV/0!</v>
      </c>
      <c r="I43" s="177" t="e">
        <f t="shared" ref="I43:I52" si="11">+D43/$D$92</f>
        <v>#DIV/0!</v>
      </c>
      <c r="K43" s="60"/>
      <c r="L43" s="641" t="e">
        <f t="shared" si="3"/>
        <v>#DIV/0!</v>
      </c>
    </row>
    <row r="44" spans="1:12" x14ac:dyDescent="0.25">
      <c r="A44" s="170" t="s">
        <v>243</v>
      </c>
      <c r="B44" s="26"/>
      <c r="C44" s="27"/>
      <c r="D44" s="27"/>
      <c r="F44" s="16"/>
      <c r="G44" s="177" t="e">
        <f t="shared" si="9"/>
        <v>#DIV/0!</v>
      </c>
      <c r="H44" s="177" t="e">
        <f t="shared" si="10"/>
        <v>#DIV/0!</v>
      </c>
      <c r="I44" s="177" t="e">
        <f t="shared" si="11"/>
        <v>#DIV/0!</v>
      </c>
      <c r="K44" s="60"/>
      <c r="L44" s="641" t="e">
        <f t="shared" si="3"/>
        <v>#DIV/0!</v>
      </c>
    </row>
    <row r="45" spans="1:12" x14ac:dyDescent="0.25">
      <c r="A45" s="170" t="s">
        <v>244</v>
      </c>
      <c r="B45" s="26"/>
      <c r="C45" s="27"/>
      <c r="D45" s="27"/>
      <c r="F45" s="16"/>
      <c r="G45" s="177" t="e">
        <f t="shared" si="9"/>
        <v>#DIV/0!</v>
      </c>
      <c r="H45" s="177" t="e">
        <f t="shared" si="10"/>
        <v>#DIV/0!</v>
      </c>
      <c r="I45" s="177" t="e">
        <f t="shared" si="11"/>
        <v>#DIV/0!</v>
      </c>
      <c r="K45" s="60"/>
      <c r="L45" s="641" t="e">
        <f t="shared" si="3"/>
        <v>#DIV/0!</v>
      </c>
    </row>
    <row r="46" spans="1:12" x14ac:dyDescent="0.25">
      <c r="A46" s="170" t="s">
        <v>245</v>
      </c>
      <c r="B46" s="26"/>
      <c r="C46" s="27"/>
      <c r="D46" s="27"/>
      <c r="F46" s="16"/>
      <c r="G46" s="177" t="e">
        <f t="shared" si="9"/>
        <v>#DIV/0!</v>
      </c>
      <c r="H46" s="177" t="e">
        <f t="shared" si="10"/>
        <v>#DIV/0!</v>
      </c>
      <c r="I46" s="177" t="e">
        <f t="shared" si="11"/>
        <v>#DIV/0!</v>
      </c>
      <c r="K46" s="60"/>
      <c r="L46" s="641" t="e">
        <f t="shared" si="3"/>
        <v>#DIV/0!</v>
      </c>
    </row>
    <row r="47" spans="1:12" x14ac:dyDescent="0.25">
      <c r="A47" s="170" t="s">
        <v>246</v>
      </c>
      <c r="B47" s="26"/>
      <c r="C47" s="27"/>
      <c r="D47" s="27"/>
      <c r="F47" s="16"/>
      <c r="G47" s="177" t="e">
        <f t="shared" si="9"/>
        <v>#DIV/0!</v>
      </c>
      <c r="H47" s="177" t="e">
        <f t="shared" si="10"/>
        <v>#DIV/0!</v>
      </c>
      <c r="I47" s="177" t="e">
        <f t="shared" si="11"/>
        <v>#DIV/0!</v>
      </c>
      <c r="K47" s="60"/>
      <c r="L47" s="641" t="e">
        <f t="shared" si="3"/>
        <v>#DIV/0!</v>
      </c>
    </row>
    <row r="48" spans="1:12" x14ac:dyDescent="0.25">
      <c r="A48" s="6" t="s">
        <v>247</v>
      </c>
      <c r="B48" s="26"/>
      <c r="C48" s="27"/>
      <c r="D48" s="27"/>
      <c r="F48" s="16"/>
      <c r="G48" s="177" t="e">
        <f t="shared" si="9"/>
        <v>#DIV/0!</v>
      </c>
      <c r="H48" s="177" t="e">
        <f t="shared" si="10"/>
        <v>#DIV/0!</v>
      </c>
      <c r="I48" s="177" t="e">
        <f t="shared" si="11"/>
        <v>#DIV/0!</v>
      </c>
      <c r="K48" s="17"/>
      <c r="L48" s="641" t="e">
        <f t="shared" si="3"/>
        <v>#DIV/0!</v>
      </c>
    </row>
    <row r="49" spans="1:12" x14ac:dyDescent="0.25">
      <c r="A49" s="6" t="s">
        <v>248</v>
      </c>
      <c r="B49" s="26"/>
      <c r="C49" s="27"/>
      <c r="D49" s="27"/>
      <c r="F49" s="16"/>
      <c r="G49" s="177" t="e">
        <f t="shared" si="9"/>
        <v>#DIV/0!</v>
      </c>
      <c r="H49" s="177" t="e">
        <f t="shared" si="10"/>
        <v>#DIV/0!</v>
      </c>
      <c r="I49" s="177" t="e">
        <f t="shared" si="11"/>
        <v>#DIV/0!</v>
      </c>
      <c r="K49" s="17"/>
      <c r="L49" s="641" t="e">
        <f t="shared" si="3"/>
        <v>#DIV/0!</v>
      </c>
    </row>
    <row r="50" spans="1:12" x14ac:dyDescent="0.25">
      <c r="A50" s="6" t="s">
        <v>249</v>
      </c>
      <c r="B50" s="26"/>
      <c r="C50" s="27"/>
      <c r="D50" s="27"/>
      <c r="F50" s="16"/>
      <c r="G50" s="177" t="e">
        <f t="shared" si="9"/>
        <v>#DIV/0!</v>
      </c>
      <c r="H50" s="177" t="e">
        <f t="shared" si="10"/>
        <v>#DIV/0!</v>
      </c>
      <c r="I50" s="177" t="e">
        <f t="shared" si="11"/>
        <v>#DIV/0!</v>
      </c>
      <c r="K50" s="17"/>
      <c r="L50" s="641" t="e">
        <f t="shared" si="3"/>
        <v>#DIV/0!</v>
      </c>
    </row>
    <row r="51" spans="1:12" x14ac:dyDescent="0.25">
      <c r="A51" s="170" t="s">
        <v>132</v>
      </c>
      <c r="B51" s="26"/>
      <c r="C51" s="27"/>
      <c r="D51" s="27"/>
      <c r="F51" s="16"/>
      <c r="G51" s="177" t="e">
        <f t="shared" si="9"/>
        <v>#DIV/0!</v>
      </c>
      <c r="H51" s="177" t="e">
        <f t="shared" si="10"/>
        <v>#DIV/0!</v>
      </c>
      <c r="I51" s="177" t="e">
        <f t="shared" si="11"/>
        <v>#DIV/0!</v>
      </c>
      <c r="K51" s="17"/>
      <c r="L51" s="641" t="e">
        <f t="shared" si="3"/>
        <v>#DIV/0!</v>
      </c>
    </row>
    <row r="52" spans="1:12" x14ac:dyDescent="0.25">
      <c r="A52" s="6" t="s">
        <v>250</v>
      </c>
      <c r="B52" s="26"/>
      <c r="C52" s="27"/>
      <c r="D52" s="27"/>
      <c r="F52" s="16"/>
      <c r="G52" s="177" t="e">
        <f t="shared" si="9"/>
        <v>#DIV/0!</v>
      </c>
      <c r="H52" s="177" t="e">
        <f t="shared" si="10"/>
        <v>#DIV/0!</v>
      </c>
      <c r="I52" s="177" t="e">
        <f t="shared" si="11"/>
        <v>#DIV/0!</v>
      </c>
      <c r="K52" s="17"/>
      <c r="L52" s="641" t="e">
        <f t="shared" si="3"/>
        <v>#DIV/0!</v>
      </c>
    </row>
    <row r="53" spans="1:12" s="17" customFormat="1" hidden="1" x14ac:dyDescent="0.25">
      <c r="A53" s="6"/>
      <c r="B53" s="27"/>
      <c r="C53" s="27"/>
      <c r="D53" s="27"/>
      <c r="E53" s="27"/>
      <c r="G53" s="178"/>
      <c r="H53" s="178"/>
      <c r="I53" s="178"/>
      <c r="L53" s="664"/>
    </row>
    <row r="54" spans="1:12" x14ac:dyDescent="0.25">
      <c r="A54" s="6" t="s">
        <v>431</v>
      </c>
      <c r="B54" s="26"/>
      <c r="C54" s="27"/>
      <c r="D54" s="27"/>
      <c r="F54" s="16"/>
      <c r="G54" s="177" t="e">
        <f>+B54/$B$92</f>
        <v>#DIV/0!</v>
      </c>
      <c r="H54" s="177" t="e">
        <f>+C54/$C$92</f>
        <v>#DIV/0!</v>
      </c>
      <c r="I54" s="177" t="e">
        <f>+D54/$D$92</f>
        <v>#DIV/0!</v>
      </c>
      <c r="K54" s="17"/>
      <c r="L54" s="641" t="e">
        <f t="shared" si="3"/>
        <v>#DIV/0!</v>
      </c>
    </row>
    <row r="55" spans="1:12" x14ac:dyDescent="0.25">
      <c r="A55" s="6" t="s">
        <v>133</v>
      </c>
      <c r="B55" s="26"/>
      <c r="C55" s="27"/>
      <c r="D55" s="27"/>
      <c r="F55" s="16"/>
      <c r="G55" s="177" t="e">
        <f>+B55/$B$92</f>
        <v>#DIV/0!</v>
      </c>
      <c r="H55" s="177" t="e">
        <f>+C55/$C$92</f>
        <v>#DIV/0!</v>
      </c>
      <c r="I55" s="177" t="e">
        <f>+D55/$D$92</f>
        <v>#DIV/0!</v>
      </c>
      <c r="K55" s="17"/>
      <c r="L55" s="641" t="e">
        <f t="shared" si="3"/>
        <v>#DIV/0!</v>
      </c>
    </row>
    <row r="56" spans="1:12" x14ac:dyDescent="0.25">
      <c r="A56" s="6" t="s">
        <v>137</v>
      </c>
      <c r="B56" s="89">
        <f>SUM(B43:B55)</f>
        <v>0</v>
      </c>
      <c r="C56" s="89">
        <f>SUM(C43:C55)</f>
        <v>0</v>
      </c>
      <c r="D56" s="89">
        <f>SUM(D43:D55)</f>
        <v>0</v>
      </c>
      <c r="E56" s="89">
        <f>SUM(E43:E55)</f>
        <v>0</v>
      </c>
      <c r="F56" s="26"/>
      <c r="G56" s="179" t="e">
        <f>+B56/$B$92</f>
        <v>#DIV/0!</v>
      </c>
      <c r="H56" s="179" t="e">
        <f>+C56/$C$92</f>
        <v>#DIV/0!</v>
      </c>
      <c r="I56" s="179" t="e">
        <f>+D56/$D$92</f>
        <v>#DIV/0!</v>
      </c>
      <c r="K56" s="60"/>
      <c r="L56" s="641" t="e">
        <f t="shared" si="3"/>
        <v>#DIV/0!</v>
      </c>
    </row>
    <row r="57" spans="1:12" x14ac:dyDescent="0.25">
      <c r="A57" s="6" t="s">
        <v>135</v>
      </c>
      <c r="B57" s="26"/>
      <c r="C57" s="26"/>
      <c r="E57" s="26"/>
      <c r="F57" s="26"/>
      <c r="G57" s="177" t="e">
        <f>+B57/$B$92</f>
        <v>#DIV/0!</v>
      </c>
      <c r="H57" s="177" t="e">
        <f>+C57/$C$92</f>
        <v>#DIV/0!</v>
      </c>
      <c r="I57" s="177" t="e">
        <f>+D57/$D$92</f>
        <v>#DIV/0!</v>
      </c>
      <c r="K57" s="17"/>
      <c r="L57" s="641" t="e">
        <f t="shared" si="3"/>
        <v>#DIV/0!</v>
      </c>
    </row>
    <row r="58" spans="1:12" x14ac:dyDescent="0.25">
      <c r="A58" s="3" t="s">
        <v>96</v>
      </c>
      <c r="B58" s="89">
        <f>B41+B56+B57</f>
        <v>0</v>
      </c>
      <c r="C58" s="89">
        <f>C41+C56+C57</f>
        <v>0</v>
      </c>
      <c r="D58" s="89">
        <f>D41+D56+D57</f>
        <v>0</v>
      </c>
      <c r="E58" s="89">
        <f>E41+E56+E57</f>
        <v>0</v>
      </c>
      <c r="F58" s="16"/>
      <c r="G58" s="179" t="e">
        <f>+B58/$B$92</f>
        <v>#DIV/0!</v>
      </c>
      <c r="H58" s="179" t="e">
        <f>+C58/$C$92</f>
        <v>#DIV/0!</v>
      </c>
      <c r="I58" s="179" t="e">
        <f>+D58/$D$92</f>
        <v>#DIV/0!</v>
      </c>
      <c r="K58" s="57"/>
      <c r="L58" s="641" t="e">
        <f t="shared" si="3"/>
        <v>#DIV/0!</v>
      </c>
    </row>
    <row r="59" spans="1:12" x14ac:dyDescent="0.25">
      <c r="A59" s="15"/>
      <c r="B59" s="86"/>
      <c r="C59" s="86"/>
      <c r="D59" s="86"/>
      <c r="E59" s="86"/>
      <c r="F59" s="16"/>
      <c r="G59" s="87"/>
      <c r="H59" s="87"/>
      <c r="I59" s="87"/>
      <c r="L59" s="576"/>
    </row>
    <row r="60" spans="1:12" x14ac:dyDescent="0.25">
      <c r="A60" s="3" t="s">
        <v>105</v>
      </c>
      <c r="B60" s="86"/>
      <c r="C60" s="86"/>
      <c r="D60" s="86"/>
      <c r="E60" s="86"/>
      <c r="F60" s="16"/>
      <c r="G60" s="87"/>
      <c r="H60" s="87"/>
      <c r="I60" s="87"/>
      <c r="L60" s="576"/>
    </row>
    <row r="61" spans="1:12" x14ac:dyDescent="0.25">
      <c r="A61" s="4" t="s">
        <v>251</v>
      </c>
      <c r="B61" s="26"/>
      <c r="C61" s="27"/>
      <c r="D61" s="28"/>
      <c r="E61" s="28"/>
      <c r="F61" s="16"/>
      <c r="G61" s="177" t="e">
        <f>+B61/$B$92</f>
        <v>#DIV/0!</v>
      </c>
      <c r="H61" s="177" t="e">
        <f>+C61/$C$92</f>
        <v>#DIV/0!</v>
      </c>
      <c r="I61" s="177" t="e">
        <f>+D61/$D$92</f>
        <v>#DIV/0!</v>
      </c>
      <c r="L61" s="641" t="e">
        <f t="shared" si="3"/>
        <v>#DIV/0!</v>
      </c>
    </row>
    <row r="62" spans="1:12" x14ac:dyDescent="0.25">
      <c r="A62" t="s">
        <v>293</v>
      </c>
      <c r="B62" s="26"/>
      <c r="C62" s="27"/>
      <c r="D62" s="28"/>
      <c r="E62" s="28"/>
      <c r="F62" s="16"/>
      <c r="G62" s="177" t="e">
        <f>+B62/$B$92</f>
        <v>#DIV/0!</v>
      </c>
      <c r="H62" s="177" t="e">
        <f>+C62/$C$92</f>
        <v>#DIV/0!</v>
      </c>
      <c r="I62" s="177" t="e">
        <f>+D62/$D$92</f>
        <v>#DIV/0!</v>
      </c>
      <c r="L62" s="641" t="e">
        <f t="shared" si="3"/>
        <v>#DIV/0!</v>
      </c>
    </row>
    <row r="63" spans="1:12" x14ac:dyDescent="0.25">
      <c r="A63" s="4" t="s">
        <v>220</v>
      </c>
      <c r="B63" s="88">
        <f>-B71</f>
        <v>0</v>
      </c>
      <c r="C63" s="88">
        <f>-C71</f>
        <v>0</v>
      </c>
      <c r="D63" s="88">
        <f>-D71</f>
        <v>0</v>
      </c>
      <c r="E63" s="88">
        <f>-E71</f>
        <v>0</v>
      </c>
      <c r="F63" s="16"/>
      <c r="G63" s="177" t="e">
        <f>+B63/$B$92</f>
        <v>#DIV/0!</v>
      </c>
      <c r="H63" s="177" t="e">
        <f>+C63/$C$92</f>
        <v>#DIV/0!</v>
      </c>
      <c r="I63" s="177" t="e">
        <f>+D63/$D$92</f>
        <v>#DIV/0!</v>
      </c>
      <c r="L63" s="641" t="e">
        <f t="shared" si="3"/>
        <v>#DIV/0!</v>
      </c>
    </row>
    <row r="64" spans="1:12" x14ac:dyDescent="0.25">
      <c r="A64" s="3" t="s">
        <v>107</v>
      </c>
      <c r="B64" s="89">
        <f>SUM(B61:B63)</f>
        <v>0</v>
      </c>
      <c r="C64" s="89">
        <f>SUM(C61:C63)</f>
        <v>0</v>
      </c>
      <c r="D64" s="89">
        <f>SUM(D61:D63)</f>
        <v>0</v>
      </c>
      <c r="E64" s="89">
        <f>SUM(E61:E63)</f>
        <v>0</v>
      </c>
      <c r="F64" s="16"/>
      <c r="G64" s="179" t="e">
        <f>SUM(G61:G63)</f>
        <v>#DIV/0!</v>
      </c>
      <c r="H64" s="179" t="e">
        <f>SUM(H61:H63)</f>
        <v>#DIV/0!</v>
      </c>
      <c r="I64" s="179" t="e">
        <f>SUM(I61:I63)</f>
        <v>#DIV/0!</v>
      </c>
      <c r="L64" s="641" t="e">
        <f t="shared" si="3"/>
        <v>#DIV/0!</v>
      </c>
    </row>
    <row r="65" spans="1:12" x14ac:dyDescent="0.25">
      <c r="A65" s="15"/>
      <c r="B65" s="86"/>
      <c r="C65" s="86"/>
      <c r="D65" s="86"/>
      <c r="E65" s="86"/>
      <c r="F65" s="16"/>
      <c r="G65" s="85"/>
      <c r="H65" s="85"/>
      <c r="I65" s="85"/>
      <c r="L65" s="576"/>
    </row>
    <row r="66" spans="1:12" x14ac:dyDescent="0.25">
      <c r="A66" s="15" t="s">
        <v>777</v>
      </c>
      <c r="B66" s="86"/>
      <c r="C66" s="86"/>
      <c r="D66" s="86"/>
      <c r="E66" s="86"/>
      <c r="F66" s="16"/>
      <c r="G66" s="85"/>
      <c r="H66" s="85"/>
      <c r="I66" s="85"/>
      <c r="L66" s="576"/>
    </row>
    <row r="67" spans="1:12" x14ac:dyDescent="0.25">
      <c r="A67" s="30" t="s">
        <v>776</v>
      </c>
      <c r="B67" s="557"/>
      <c r="C67" s="557"/>
      <c r="D67" s="557"/>
      <c r="E67" s="557"/>
      <c r="F67" s="16"/>
      <c r="G67" s="698" t="e">
        <f>+B67/$B$92</f>
        <v>#DIV/0!</v>
      </c>
      <c r="H67" s="698" t="e">
        <f>+C67/$C$92</f>
        <v>#DIV/0!</v>
      </c>
      <c r="I67" s="698" t="e">
        <f>+D67/$D$92</f>
        <v>#DIV/0!</v>
      </c>
      <c r="L67" s="641" t="e">
        <f>+G67-H67</f>
        <v>#DIV/0!</v>
      </c>
    </row>
    <row r="68" spans="1:12" x14ac:dyDescent="0.25">
      <c r="A68" s="15"/>
      <c r="B68" s="86"/>
      <c r="C68" s="86"/>
      <c r="D68" s="86"/>
      <c r="E68" s="86"/>
      <c r="F68" s="16"/>
      <c r="G68" s="85"/>
      <c r="H68" s="85"/>
      <c r="I68" s="85"/>
      <c r="L68" s="576"/>
    </row>
    <row r="69" spans="1:12" x14ac:dyDescent="0.25">
      <c r="A69" s="51" t="s">
        <v>24</v>
      </c>
      <c r="B69" s="26"/>
      <c r="C69" s="27"/>
      <c r="D69" s="27"/>
      <c r="F69" s="16"/>
      <c r="G69" s="87"/>
      <c r="H69" s="87"/>
      <c r="I69" s="87"/>
      <c r="L69" s="576"/>
    </row>
    <row r="70" spans="1:12" x14ac:dyDescent="0.25">
      <c r="A70" s="4" t="s">
        <v>24</v>
      </c>
      <c r="B70" s="26"/>
      <c r="C70" s="26"/>
      <c r="E70" s="26"/>
      <c r="F70" s="16"/>
      <c r="G70" s="177" t="e">
        <f>+B70/$B$92</f>
        <v>#DIV/0!</v>
      </c>
      <c r="H70" s="177" t="e">
        <f>+C70/$C$92</f>
        <v>#DIV/0!</v>
      </c>
      <c r="I70" s="177" t="e">
        <f>+D70/$D$92</f>
        <v>#DIV/0!</v>
      </c>
      <c r="L70" s="641" t="e">
        <f t="shared" si="3"/>
        <v>#DIV/0!</v>
      </c>
    </row>
    <row r="71" spans="1:12" x14ac:dyDescent="0.25">
      <c r="A71" s="4" t="s">
        <v>213</v>
      </c>
      <c r="B71" s="27"/>
      <c r="C71" s="27"/>
      <c r="D71" s="27"/>
      <c r="F71" s="16"/>
      <c r="G71" s="177" t="e">
        <f t="shared" ref="G71:G72" si="12">+B71/$B$92</f>
        <v>#DIV/0!</v>
      </c>
      <c r="H71" s="177" t="e">
        <f t="shared" ref="H71:H72" si="13">+C71/$C$92</f>
        <v>#DIV/0!</v>
      </c>
      <c r="I71" s="177" t="e">
        <f t="shared" ref="I71:I72" si="14">+D71/$D$92</f>
        <v>#DIV/0!</v>
      </c>
      <c r="L71" s="641" t="e">
        <f t="shared" si="3"/>
        <v>#DIV/0!</v>
      </c>
    </row>
    <row r="72" spans="1:12" ht="14.25" customHeight="1" x14ac:dyDescent="0.25">
      <c r="A72" s="4" t="s">
        <v>214</v>
      </c>
      <c r="B72" s="26"/>
      <c r="C72" s="26"/>
      <c r="E72" s="26"/>
      <c r="F72" s="16"/>
      <c r="G72" s="177" t="e">
        <f t="shared" si="12"/>
        <v>#DIV/0!</v>
      </c>
      <c r="H72" s="177" t="e">
        <f t="shared" si="13"/>
        <v>#DIV/0!</v>
      </c>
      <c r="I72" s="177" t="e">
        <f t="shared" si="14"/>
        <v>#DIV/0!</v>
      </c>
      <c r="L72" s="641" t="e">
        <f t="shared" si="3"/>
        <v>#DIV/0!</v>
      </c>
    </row>
    <row r="73" spans="1:12" ht="14.25" customHeight="1" x14ac:dyDescent="0.25">
      <c r="A73" s="3" t="s">
        <v>95</v>
      </c>
      <c r="B73" s="89">
        <f>SUM(B70:B72)</f>
        <v>0</v>
      </c>
      <c r="C73" s="89">
        <f>SUM(C70:C72)</f>
        <v>0</v>
      </c>
      <c r="D73" s="89">
        <f>SUM(D70:D72)</f>
        <v>0</v>
      </c>
      <c r="E73" s="89">
        <f>SUM(E70:E72)</f>
        <v>0</v>
      </c>
      <c r="F73" s="16"/>
      <c r="G73" s="179" t="e">
        <f>SUM(G70:G72)</f>
        <v>#DIV/0!</v>
      </c>
      <c r="H73" s="179" t="e">
        <f>SUM(H70:H72)</f>
        <v>#DIV/0!</v>
      </c>
      <c r="I73" s="179" t="e">
        <f>SUM(I70:I72)</f>
        <v>#DIV/0!</v>
      </c>
      <c r="L73" s="641" t="e">
        <f t="shared" si="3"/>
        <v>#DIV/0!</v>
      </c>
    </row>
    <row r="74" spans="1:12" ht="14.25" customHeight="1" x14ac:dyDescent="0.25">
      <c r="A74" s="15"/>
      <c r="B74" s="150"/>
      <c r="C74" s="150"/>
      <c r="D74" s="150"/>
      <c r="E74" s="150"/>
      <c r="F74" s="16"/>
      <c r="G74" s="87"/>
      <c r="H74" s="87"/>
      <c r="I74" s="87"/>
      <c r="L74" s="576"/>
    </row>
    <row r="75" spans="1:12" ht="14.25" customHeight="1" x14ac:dyDescent="0.25">
      <c r="A75" s="3" t="s">
        <v>304</v>
      </c>
      <c r="B75" s="176">
        <f>+B58+B64+B73+B67</f>
        <v>0</v>
      </c>
      <c r="C75" s="176">
        <f t="shared" ref="C75:E75" si="15">+C58+C64+C73+C67</f>
        <v>0</v>
      </c>
      <c r="D75" s="176">
        <f t="shared" si="15"/>
        <v>0</v>
      </c>
      <c r="E75" s="176">
        <f t="shared" si="15"/>
        <v>0</v>
      </c>
      <c r="F75" s="16"/>
      <c r="G75" s="179" t="e">
        <f>+G58+G64+G73+G67</f>
        <v>#DIV/0!</v>
      </c>
      <c r="H75" s="179" t="e">
        <f t="shared" ref="H75:I75" si="16">+H58+H64+H73+H67</f>
        <v>#DIV/0!</v>
      </c>
      <c r="I75" s="179" t="e">
        <f t="shared" si="16"/>
        <v>#DIV/0!</v>
      </c>
      <c r="L75" s="641" t="e">
        <f t="shared" si="3"/>
        <v>#DIV/0!</v>
      </c>
    </row>
    <row r="76" spans="1:12" ht="14.25" customHeight="1" x14ac:dyDescent="0.25">
      <c r="A76" s="15"/>
      <c r="B76" s="86"/>
      <c r="C76" s="86"/>
      <c r="D76" s="86"/>
      <c r="E76" s="86"/>
      <c r="F76" s="16"/>
      <c r="G76" s="85"/>
      <c r="H76" s="85"/>
      <c r="I76" s="85"/>
      <c r="L76" s="576"/>
    </row>
    <row r="77" spans="1:12" ht="14.25" customHeight="1" x14ac:dyDescent="0.25">
      <c r="A77" s="3" t="s">
        <v>218</v>
      </c>
      <c r="B77" s="89">
        <f>+B27-B75</f>
        <v>0</v>
      </c>
      <c r="C77" s="89">
        <f>+C27-C75</f>
        <v>0</v>
      </c>
      <c r="D77" s="89">
        <f>+D27-D75</f>
        <v>0</v>
      </c>
      <c r="E77" s="89">
        <f>+E27-E75</f>
        <v>0</v>
      </c>
      <c r="F77" s="16"/>
      <c r="G77" s="179" t="e">
        <f>+G27-G75</f>
        <v>#DIV/0!</v>
      </c>
      <c r="H77" s="179" t="e">
        <f>+H27-H75</f>
        <v>#DIV/0!</v>
      </c>
      <c r="I77" s="179" t="e">
        <f>+I27-I75</f>
        <v>#DIV/0!</v>
      </c>
      <c r="L77" s="641" t="e">
        <f t="shared" si="3"/>
        <v>#DIV/0!</v>
      </c>
    </row>
    <row r="78" spans="1:12" ht="14.25" customHeight="1" x14ac:dyDescent="0.25">
      <c r="B78" s="26"/>
      <c r="C78" s="27"/>
      <c r="D78" s="27"/>
      <c r="F78" s="16"/>
      <c r="G78" s="87"/>
      <c r="H78" s="87"/>
      <c r="I78" s="87"/>
      <c r="L78" s="576"/>
    </row>
    <row r="79" spans="1:12" x14ac:dyDescent="0.25">
      <c r="A79" s="15"/>
      <c r="B79" s="69"/>
      <c r="C79" s="84"/>
      <c r="D79" s="84"/>
      <c r="E79" s="84"/>
      <c r="F79" s="16"/>
      <c r="L79" s="576"/>
    </row>
    <row r="80" spans="1:12" x14ac:dyDescent="0.25">
      <c r="A80" s="94" t="s">
        <v>754</v>
      </c>
      <c r="B80" s="27"/>
      <c r="C80" s="27"/>
      <c r="D80" s="27"/>
      <c r="F80" s="17"/>
      <c r="G80" s="27"/>
      <c r="H80" s="27"/>
      <c r="I80" s="27"/>
      <c r="L80" s="576"/>
    </row>
    <row r="81" spans="1:12" x14ac:dyDescent="0.25">
      <c r="A81" s="253" t="s">
        <v>331</v>
      </c>
      <c r="B81" s="27"/>
      <c r="C81" s="27"/>
      <c r="D81" s="27"/>
      <c r="F81" s="17"/>
      <c r="G81" s="99">
        <f t="shared" ref="G81:I83" si="17">+B81</f>
        <v>0</v>
      </c>
      <c r="H81" s="99">
        <f t="shared" si="17"/>
        <v>0</v>
      </c>
      <c r="I81" s="99">
        <f t="shared" si="17"/>
        <v>0</v>
      </c>
      <c r="L81" s="641">
        <f t="shared" si="3"/>
        <v>0</v>
      </c>
    </row>
    <row r="82" spans="1:12" x14ac:dyDescent="0.25">
      <c r="A82" s="253" t="s">
        <v>332</v>
      </c>
      <c r="B82" s="27"/>
      <c r="C82" s="27"/>
      <c r="D82" s="27"/>
      <c r="F82" s="17"/>
      <c r="G82" s="99">
        <f t="shared" si="17"/>
        <v>0</v>
      </c>
      <c r="H82" s="99">
        <f t="shared" si="17"/>
        <v>0</v>
      </c>
      <c r="I82" s="99">
        <f t="shared" si="17"/>
        <v>0</v>
      </c>
      <c r="L82" s="641">
        <f t="shared" si="3"/>
        <v>0</v>
      </c>
    </row>
    <row r="83" spans="1:12" x14ac:dyDescent="0.25">
      <c r="A83" s="253" t="s">
        <v>333</v>
      </c>
      <c r="B83" s="27"/>
      <c r="C83" s="27"/>
      <c r="D83" s="27"/>
      <c r="F83" s="17"/>
      <c r="G83" s="99">
        <f t="shared" si="17"/>
        <v>0</v>
      </c>
      <c r="H83" s="99">
        <f t="shared" si="17"/>
        <v>0</v>
      </c>
      <c r="I83" s="99">
        <f t="shared" si="17"/>
        <v>0</v>
      </c>
      <c r="L83" s="641">
        <f t="shared" ref="L83:L92" si="18">+G83-H83</f>
        <v>0</v>
      </c>
    </row>
    <row r="84" spans="1:12" ht="27" thickBot="1" x14ac:dyDescent="0.3">
      <c r="A84" s="93" t="s">
        <v>755</v>
      </c>
      <c r="B84" s="251">
        <f>SUM(B81:B83)</f>
        <v>0</v>
      </c>
      <c r="C84" s="251">
        <f>SUM(C81:C83)</f>
        <v>0</v>
      </c>
      <c r="D84" s="251">
        <f>SUM(D81:D83)</f>
        <v>0</v>
      </c>
      <c r="E84" s="251">
        <f>SUM(E81:E83)</f>
        <v>0</v>
      </c>
      <c r="F84" s="16"/>
      <c r="G84" s="251">
        <f>SUM(G81:G83)</f>
        <v>0</v>
      </c>
      <c r="H84" s="251">
        <f>SUM(H81:H83)</f>
        <v>0</v>
      </c>
      <c r="I84" s="251">
        <f>SUM(I81:I83)</f>
        <v>0</v>
      </c>
      <c r="L84" s="641">
        <f t="shared" si="18"/>
        <v>0</v>
      </c>
    </row>
    <row r="85" spans="1:12" ht="13.8" thickTop="1" x14ac:dyDescent="0.25">
      <c r="A85" s="4"/>
      <c r="B85" s="26"/>
      <c r="C85" s="27"/>
      <c r="D85" s="27"/>
      <c r="F85" s="16"/>
      <c r="L85" s="576"/>
    </row>
    <row r="86" spans="1:12" x14ac:dyDescent="0.25">
      <c r="A86" s="94" t="s">
        <v>756</v>
      </c>
      <c r="B86" s="249"/>
      <c r="C86" s="169"/>
      <c r="D86" s="169"/>
      <c r="E86" s="169"/>
      <c r="F86" s="17"/>
      <c r="G86" s="17"/>
      <c r="H86" s="17"/>
      <c r="I86" s="17"/>
      <c r="L86" s="576"/>
    </row>
    <row r="87" spans="1:12" x14ac:dyDescent="0.25">
      <c r="A87" s="253" t="s">
        <v>331</v>
      </c>
      <c r="B87" s="27"/>
      <c r="C87" s="27"/>
      <c r="D87" s="27"/>
      <c r="F87" s="17"/>
      <c r="G87" s="99">
        <f t="shared" ref="G87:G89" si="19">+B87</f>
        <v>0</v>
      </c>
      <c r="H87" s="99">
        <f t="shared" ref="H87:H89" si="20">+C87</f>
        <v>0</v>
      </c>
      <c r="I87" s="99">
        <f t="shared" ref="I87:I89" si="21">+D87</f>
        <v>0</v>
      </c>
      <c r="L87" s="641">
        <f t="shared" si="18"/>
        <v>0</v>
      </c>
    </row>
    <row r="88" spans="1:12" x14ac:dyDescent="0.25">
      <c r="A88" s="253" t="s">
        <v>332</v>
      </c>
      <c r="B88" s="27"/>
      <c r="C88" s="27"/>
      <c r="D88" s="27"/>
      <c r="F88" s="17"/>
      <c r="G88" s="99">
        <f t="shared" si="19"/>
        <v>0</v>
      </c>
      <c r="H88" s="99">
        <f t="shared" si="20"/>
        <v>0</v>
      </c>
      <c r="I88" s="99">
        <f t="shared" si="21"/>
        <v>0</v>
      </c>
      <c r="L88" s="641">
        <f t="shared" si="18"/>
        <v>0</v>
      </c>
    </row>
    <row r="89" spans="1:12" x14ac:dyDescent="0.25">
      <c r="A89" s="253" t="s">
        <v>333</v>
      </c>
      <c r="B89" s="27"/>
      <c r="C89" s="27"/>
      <c r="D89" s="27"/>
      <c r="F89" s="17"/>
      <c r="G89" s="99">
        <f t="shared" si="19"/>
        <v>0</v>
      </c>
      <c r="H89" s="99">
        <f t="shared" si="20"/>
        <v>0</v>
      </c>
      <c r="I89" s="99">
        <f t="shared" si="21"/>
        <v>0</v>
      </c>
      <c r="L89" s="641">
        <f t="shared" si="18"/>
        <v>0</v>
      </c>
    </row>
    <row r="90" spans="1:12" ht="27" thickBot="1" x14ac:dyDescent="0.3">
      <c r="A90" s="250" t="s">
        <v>757</v>
      </c>
      <c r="B90" s="251">
        <f>SUM(B87:B89)</f>
        <v>0</v>
      </c>
      <c r="C90" s="251">
        <f>SUM(C87:C89)</f>
        <v>0</v>
      </c>
      <c r="D90" s="251">
        <f>SUM(D87:D89)</f>
        <v>0</v>
      </c>
      <c r="E90" s="251">
        <f>SUM(E87:E89)</f>
        <v>0</v>
      </c>
      <c r="F90" s="16"/>
      <c r="G90" s="251">
        <f>SUM(G87:G89)</f>
        <v>0</v>
      </c>
      <c r="H90" s="251">
        <f>SUM(H87:H89)</f>
        <v>0</v>
      </c>
      <c r="I90" s="251">
        <f>SUM(I87:I89)</f>
        <v>0</v>
      </c>
      <c r="L90" s="641">
        <f t="shared" si="18"/>
        <v>0</v>
      </c>
    </row>
    <row r="91" spans="1:12" ht="13.8" thickTop="1" x14ac:dyDescent="0.25">
      <c r="A91" s="250"/>
      <c r="B91" s="505"/>
      <c r="C91" s="505"/>
      <c r="D91" s="505"/>
      <c r="E91" s="505"/>
      <c r="F91" s="16"/>
      <c r="G91" s="505"/>
      <c r="H91" s="505"/>
      <c r="I91" s="505"/>
      <c r="L91" s="576"/>
    </row>
    <row r="92" spans="1:12" ht="13.8" thickBot="1" x14ac:dyDescent="0.3">
      <c r="A92" s="250" t="s">
        <v>753</v>
      </c>
      <c r="B92" s="83">
        <f>+B84+B90</f>
        <v>0</v>
      </c>
      <c r="C92" s="83">
        <f t="shared" ref="C92:I92" si="22">+C84+C90</f>
        <v>0</v>
      </c>
      <c r="D92" s="83">
        <f t="shared" si="22"/>
        <v>0</v>
      </c>
      <c r="E92" s="83">
        <f t="shared" si="22"/>
        <v>0</v>
      </c>
      <c r="F92" s="16"/>
      <c r="G92" s="83">
        <f t="shared" si="22"/>
        <v>0</v>
      </c>
      <c r="H92" s="83">
        <f t="shared" si="22"/>
        <v>0</v>
      </c>
      <c r="I92" s="83">
        <f t="shared" si="22"/>
        <v>0</v>
      </c>
      <c r="L92" s="641">
        <f t="shared" si="18"/>
        <v>0</v>
      </c>
    </row>
    <row r="93" spans="1:12" ht="26.25" customHeight="1" thickTop="1" x14ac:dyDescent="0.25">
      <c r="A93" s="274"/>
      <c r="B93" s="239"/>
      <c r="C93" s="99"/>
      <c r="D93" s="99"/>
      <c r="E93" s="99"/>
      <c r="F93" s="16"/>
    </row>
    <row r="94" spans="1:12" x14ac:dyDescent="0.25">
      <c r="A94" s="173" t="s">
        <v>25</v>
      </c>
      <c r="B94" s="301"/>
      <c r="C94" s="166"/>
      <c r="D94" s="166"/>
      <c r="E94" s="167"/>
      <c r="F94" s="16"/>
    </row>
    <row r="95" spans="1:12" x14ac:dyDescent="0.25">
      <c r="A95" s="174" t="s">
        <v>26</v>
      </c>
      <c r="B95" s="465" t="e">
        <f>(B58-SUM(B13:B18)-B23)/(B27-SUM(B13:B18)-B23)</f>
        <v>#DIV/0!</v>
      </c>
      <c r="C95" s="465" t="e">
        <f t="shared" ref="C95:E95" si="23">(C58-SUM(C13:C18)-C23)/(C27-SUM(C13:C18)-C23)</f>
        <v>#DIV/0!</v>
      </c>
      <c r="D95" s="465" t="e">
        <f t="shared" si="23"/>
        <v>#DIV/0!</v>
      </c>
      <c r="E95" s="465" t="e">
        <f t="shared" si="23"/>
        <v>#DIV/0!</v>
      </c>
      <c r="F95" s="16"/>
      <c r="G95" s="435"/>
      <c r="H95" s="17"/>
      <c r="I95" s="17"/>
    </row>
    <row r="96" spans="1:12" x14ac:dyDescent="0.25">
      <c r="A96" s="174" t="s">
        <v>27</v>
      </c>
      <c r="B96" s="465" t="e">
        <f>(B64)/(B27-SUM(B13:B18)-B23)</f>
        <v>#DIV/0!</v>
      </c>
      <c r="C96" s="465" t="e">
        <f t="shared" ref="C96:E96" si="24">(C64)/(C27-SUM(C13:C18)-C23)</f>
        <v>#DIV/0!</v>
      </c>
      <c r="D96" s="465" t="e">
        <f t="shared" si="24"/>
        <v>#DIV/0!</v>
      </c>
      <c r="E96" s="465" t="e">
        <f t="shared" si="24"/>
        <v>#DIV/0!</v>
      </c>
      <c r="F96" s="16"/>
    </row>
    <row r="97" spans="1:6" x14ac:dyDescent="0.25">
      <c r="A97" s="174" t="s">
        <v>28</v>
      </c>
      <c r="B97" s="465" t="e">
        <f>SUM(B95:B96)</f>
        <v>#DIV/0!</v>
      </c>
      <c r="C97" s="465" t="e">
        <f t="shared" ref="C97:E97" si="25">SUM(C95:C96)</f>
        <v>#DIV/0!</v>
      </c>
      <c r="D97" s="465" t="e">
        <f t="shared" si="25"/>
        <v>#DIV/0!</v>
      </c>
      <c r="E97" s="465" t="e">
        <f t="shared" si="25"/>
        <v>#DIV/0!</v>
      </c>
      <c r="F97" s="16"/>
    </row>
    <row r="98" spans="1:6" x14ac:dyDescent="0.25">
      <c r="A98" s="174" t="s">
        <v>29</v>
      </c>
      <c r="B98" s="465" t="e">
        <f>B73/(B$27-SUM(B13:B18)-B23)</f>
        <v>#DIV/0!</v>
      </c>
      <c r="C98" s="465" t="e">
        <f t="shared" ref="C98:E98" si="26">C73/(C$27-SUM(C13:C18)-C23)</f>
        <v>#DIV/0!</v>
      </c>
      <c r="D98" s="465" t="e">
        <f t="shared" si="26"/>
        <v>#DIV/0!</v>
      </c>
      <c r="E98" s="465" t="e">
        <f t="shared" si="26"/>
        <v>#DIV/0!</v>
      </c>
      <c r="F98" s="16"/>
    </row>
    <row r="99" spans="1:6" x14ac:dyDescent="0.25">
      <c r="A99" s="175" t="s">
        <v>372</v>
      </c>
      <c r="B99" s="466" t="e">
        <f>B77/(B$27-SUM(B13:B18)-B23)</f>
        <v>#DIV/0!</v>
      </c>
      <c r="C99" s="466" t="e">
        <f t="shared" ref="C99:E99" si="27">C77/(C$27-SUM(C13:C18)-C23)</f>
        <v>#DIV/0!</v>
      </c>
      <c r="D99" s="466" t="e">
        <f t="shared" si="27"/>
        <v>#DIV/0!</v>
      </c>
      <c r="E99" s="466" t="e">
        <f t="shared" si="27"/>
        <v>#DIV/0!</v>
      </c>
      <c r="F99" s="16"/>
    </row>
    <row r="100" spans="1:6" x14ac:dyDescent="0.25">
      <c r="B100" s="26"/>
      <c r="C100" s="27"/>
      <c r="D100" s="27"/>
      <c r="E100" s="16"/>
      <c r="F100" s="16"/>
    </row>
    <row r="101" spans="1:6" x14ac:dyDescent="0.25">
      <c r="B101" s="26"/>
      <c r="C101" s="27"/>
      <c r="D101" s="27"/>
      <c r="E101" s="16"/>
      <c r="F101" s="16"/>
    </row>
    <row r="102" spans="1:6" x14ac:dyDescent="0.25">
      <c r="A102" s="650"/>
      <c r="D102" s="16"/>
      <c r="E102" s="16"/>
      <c r="F102" s="16"/>
    </row>
    <row r="103" spans="1:6" x14ac:dyDescent="0.25">
      <c r="A103" s="650"/>
      <c r="D103" s="16"/>
      <c r="E103" s="16"/>
      <c r="F103" s="16"/>
    </row>
    <row r="104" spans="1:6" x14ac:dyDescent="0.25">
      <c r="A104" s="650"/>
      <c r="D104" s="16"/>
      <c r="E104" s="16"/>
      <c r="F104" s="16"/>
    </row>
    <row r="105" spans="1:6" x14ac:dyDescent="0.25">
      <c r="D105" s="16"/>
      <c r="E105" s="16"/>
      <c r="F105" s="16"/>
    </row>
    <row r="106" spans="1:6" x14ac:dyDescent="0.25">
      <c r="D106" s="16"/>
      <c r="E106" s="16"/>
      <c r="F106" s="16"/>
    </row>
    <row r="107" spans="1:6" x14ac:dyDescent="0.25">
      <c r="D107" s="16"/>
      <c r="E107" s="16"/>
      <c r="F107" s="16"/>
    </row>
    <row r="108" spans="1:6" x14ac:dyDescent="0.25">
      <c r="D108" s="16"/>
      <c r="E108" s="16"/>
      <c r="F108" s="16"/>
    </row>
    <row r="109" spans="1:6" x14ac:dyDescent="0.25">
      <c r="D109" s="16"/>
      <c r="E109" s="16"/>
      <c r="F109" s="16"/>
    </row>
    <row r="110" spans="1:6" x14ac:dyDescent="0.25">
      <c r="D110" s="16"/>
      <c r="E110" s="16"/>
      <c r="F110" s="16"/>
    </row>
    <row r="111" spans="1:6" x14ac:dyDescent="0.25">
      <c r="D111" s="16"/>
      <c r="E111" s="16"/>
      <c r="F111" s="16"/>
    </row>
    <row r="112" spans="1:6" x14ac:dyDescent="0.25">
      <c r="D112" s="16"/>
      <c r="E112" s="16"/>
      <c r="F112" s="16"/>
    </row>
    <row r="113" spans="4:6" x14ac:dyDescent="0.25">
      <c r="D113" s="16"/>
      <c r="E113" s="16"/>
      <c r="F113" s="16"/>
    </row>
    <row r="114" spans="4:6" x14ac:dyDescent="0.25">
      <c r="D114" s="16"/>
      <c r="E114" s="16"/>
      <c r="F114" s="16"/>
    </row>
    <row r="115" spans="4:6" x14ac:dyDescent="0.25">
      <c r="D115" s="16"/>
      <c r="E115" s="16"/>
      <c r="F115" s="16"/>
    </row>
    <row r="116" spans="4:6" x14ac:dyDescent="0.25">
      <c r="D116" s="16"/>
      <c r="E116" s="16"/>
      <c r="F116" s="16"/>
    </row>
    <row r="117" spans="4:6" x14ac:dyDescent="0.25">
      <c r="D117" s="16"/>
      <c r="E117" s="16"/>
      <c r="F117" s="16"/>
    </row>
    <row r="118" spans="4:6" x14ac:dyDescent="0.25">
      <c r="D118" s="16"/>
      <c r="E118" s="16"/>
      <c r="F118" s="16"/>
    </row>
    <row r="119" spans="4:6" x14ac:dyDescent="0.25">
      <c r="D119" s="16"/>
      <c r="E119" s="16"/>
      <c r="F119" s="16"/>
    </row>
    <row r="120" spans="4:6" x14ac:dyDescent="0.25">
      <c r="D120" s="16"/>
      <c r="E120" s="16"/>
      <c r="F120" s="16"/>
    </row>
    <row r="121" spans="4:6" x14ac:dyDescent="0.25">
      <c r="D121" s="16"/>
      <c r="E121" s="16"/>
      <c r="F121" s="16"/>
    </row>
    <row r="122" spans="4:6" x14ac:dyDescent="0.25">
      <c r="D122" s="16"/>
      <c r="E122" s="16"/>
      <c r="F122" s="16"/>
    </row>
    <row r="123" spans="4:6" x14ac:dyDescent="0.25">
      <c r="D123" s="16"/>
      <c r="E123" s="17"/>
      <c r="F123" s="17"/>
    </row>
    <row r="124" spans="4:6" x14ac:dyDescent="0.25">
      <c r="D124" s="16"/>
      <c r="E124" s="17"/>
      <c r="F124" s="17"/>
    </row>
    <row r="125" spans="4:6" x14ac:dyDescent="0.25">
      <c r="D125" s="16"/>
      <c r="E125" s="17"/>
      <c r="F125" s="17"/>
    </row>
    <row r="126" spans="4:6" x14ac:dyDescent="0.25">
      <c r="D126" s="16"/>
      <c r="E126" s="17"/>
      <c r="F126" s="17"/>
    </row>
    <row r="127" spans="4:6" x14ac:dyDescent="0.25">
      <c r="D127" s="16"/>
      <c r="E127" s="17"/>
      <c r="F127" s="17"/>
    </row>
    <row r="128" spans="4:6" x14ac:dyDescent="0.25">
      <c r="D128" s="16"/>
      <c r="E128" s="17"/>
      <c r="F128" s="17"/>
    </row>
    <row r="129" spans="4:6" x14ac:dyDescent="0.25">
      <c r="D129" s="16"/>
      <c r="E129" s="17"/>
      <c r="F129" s="17"/>
    </row>
    <row r="130" spans="4:6" x14ac:dyDescent="0.25">
      <c r="D130" s="16"/>
      <c r="E130" s="17"/>
      <c r="F130" s="17"/>
    </row>
    <row r="131" spans="4:6" x14ac:dyDescent="0.25">
      <c r="D131" s="16"/>
      <c r="E131" s="17"/>
      <c r="F131" s="17"/>
    </row>
    <row r="132" spans="4:6" x14ac:dyDescent="0.25">
      <c r="D132" s="16"/>
      <c r="E132" s="17"/>
      <c r="F132" s="17"/>
    </row>
    <row r="133" spans="4:6" x14ac:dyDescent="0.25">
      <c r="D133" s="16"/>
      <c r="E133" s="17"/>
      <c r="F133" s="17"/>
    </row>
    <row r="134" spans="4:6" x14ac:dyDescent="0.25">
      <c r="D134" s="16"/>
      <c r="E134" s="17"/>
      <c r="F134" s="17"/>
    </row>
    <row r="135" spans="4:6" x14ac:dyDescent="0.25">
      <c r="D135" s="16"/>
      <c r="E135" s="17"/>
      <c r="F135" s="17"/>
    </row>
    <row r="136" spans="4:6" x14ac:dyDescent="0.25">
      <c r="D136" s="16"/>
      <c r="E136" s="17"/>
      <c r="F136" s="17"/>
    </row>
    <row r="137" spans="4:6" x14ac:dyDescent="0.25">
      <c r="D137" s="16"/>
      <c r="E137" s="17"/>
      <c r="F137" s="17"/>
    </row>
    <row r="138" spans="4:6" x14ac:dyDescent="0.25">
      <c r="D138" s="16"/>
      <c r="E138" s="17"/>
      <c r="F138" s="17"/>
    </row>
    <row r="139" spans="4:6" x14ac:dyDescent="0.25">
      <c r="D139" s="16"/>
      <c r="E139" s="17"/>
      <c r="F139" s="17"/>
    </row>
    <row r="140" spans="4:6" x14ac:dyDescent="0.25">
      <c r="D140" s="16"/>
      <c r="E140" s="17"/>
      <c r="F140" s="17"/>
    </row>
    <row r="141" spans="4:6" x14ac:dyDescent="0.25">
      <c r="D141" s="16"/>
      <c r="E141" s="17"/>
      <c r="F141" s="17"/>
    </row>
  </sheetData>
  <sheetProtection algorithmName="SHA-512" hashValue="jMJVvePkUVlvrKAQlkpEkZxV+x80VdEMmT/CoewHzDT4kpnNozRDGkQjV5wOaKKAdonjBoFhA0m3T806wzxKTg==" saltValue="lR0uZvBbqzGGCq2BnyHCiA==" spinCount="100000" sheet="1" formatCells="0" formatColumns="0" formatRows="0"/>
  <mergeCells count="3">
    <mergeCell ref="A2:J2"/>
    <mergeCell ref="C3:E3"/>
    <mergeCell ref="A4:J4"/>
  </mergeCells>
  <printOptions horizontalCentered="1"/>
  <pageMargins left="0" right="0" top="0" bottom="0" header="0.23" footer="0.17"/>
  <pageSetup scale="70" fitToHeight="3" orientation="landscape"/>
  <headerFooter alignWithMargins="0"/>
  <rowBreaks count="2" manualBreakCount="2">
    <brk id="68" max="16383" man="1"/>
    <brk id="93" max="16383" man="1"/>
  </rowBreaks>
  <legacyDrawing r:id="rId1"/>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39997558519241921"/>
  </sheetPr>
  <dimension ref="A2:L148"/>
  <sheetViews>
    <sheetView workbookViewId="0"/>
  </sheetViews>
  <sheetFormatPr defaultColWidth="11.44140625" defaultRowHeight="13.2" x14ac:dyDescent="0.25"/>
  <cols>
    <col min="1" max="1" width="48.44140625" style="16" customWidth="1"/>
    <col min="2" max="2" width="15.44140625" style="16" customWidth="1"/>
    <col min="3" max="3" width="16" style="16" customWidth="1"/>
    <col min="4" max="4" width="12.6640625" style="26" customWidth="1"/>
    <col min="5" max="5" width="14.33203125" style="27" customWidth="1"/>
    <col min="6" max="6" width="5.6640625" style="27" customWidth="1"/>
    <col min="7" max="7" width="14" style="16" customWidth="1"/>
    <col min="8" max="8" width="15.6640625" style="16" bestFit="1" customWidth="1"/>
    <col min="9" max="9" width="16.5546875" style="16" bestFit="1" customWidth="1"/>
    <col min="10" max="10" width="12.33203125" style="16" bestFit="1" customWidth="1"/>
    <col min="11" max="16384" width="11.44140625" style="16"/>
  </cols>
  <sheetData>
    <row r="2" spans="1:12" ht="15" customHeight="1" x14ac:dyDescent="0.3">
      <c r="A2" s="1014">
        <f>+'Balance Sheet'!A1:E1</f>
        <v>0</v>
      </c>
      <c r="B2" s="1014"/>
      <c r="C2" s="1014"/>
      <c r="D2" s="1014"/>
      <c r="E2" s="1014"/>
      <c r="F2" s="1014"/>
      <c r="G2" s="1014"/>
      <c r="H2" s="1014"/>
      <c r="I2" s="1014"/>
      <c r="J2" s="1014"/>
    </row>
    <row r="3" spans="1:12" ht="15" customHeight="1" x14ac:dyDescent="0.3">
      <c r="B3" s="315" t="s">
        <v>371</v>
      </c>
      <c r="C3" s="1102"/>
      <c r="D3" s="1102"/>
      <c r="E3" s="1102"/>
      <c r="F3" s="314"/>
      <c r="G3" s="314"/>
      <c r="H3" s="314"/>
      <c r="I3" s="314"/>
      <c r="J3" s="314"/>
    </row>
    <row r="4" spans="1:12" ht="15" customHeight="1" x14ac:dyDescent="0.3">
      <c r="A4" s="1014" t="s">
        <v>47</v>
      </c>
      <c r="B4" s="1014"/>
      <c r="C4" s="1014"/>
      <c r="D4" s="1014"/>
      <c r="E4" s="1014"/>
      <c r="F4" s="1014"/>
      <c r="G4" s="1014"/>
      <c r="H4" s="1014"/>
      <c r="I4" s="1014"/>
      <c r="J4" s="1014"/>
    </row>
    <row r="5" spans="1:12" s="17" customFormat="1" ht="15" customHeight="1" x14ac:dyDescent="0.3">
      <c r="D5" s="6"/>
      <c r="E5" s="203" t="str">
        <f>CONCATENATE("Year To Date Through  ",'MCO ID &amp; Cross Checks'!F11, "  ",'MCO ID &amp; Cross Checks'!G11)</f>
        <v xml:space="preserve">Year To Date Through    </v>
      </c>
      <c r="F5" s="188"/>
      <c r="G5" s="188"/>
    </row>
    <row r="6" spans="1:12" s="17" customFormat="1" ht="15" customHeight="1" x14ac:dyDescent="0.3">
      <c r="B6" s="189"/>
      <c r="C6" s="190"/>
      <c r="D6" s="191"/>
      <c r="E6" s="188"/>
      <c r="F6" s="188"/>
      <c r="G6" s="188"/>
    </row>
    <row r="7" spans="1:12" x14ac:dyDescent="0.25">
      <c r="A7" s="26"/>
      <c r="B7" s="26"/>
      <c r="C7" s="26"/>
    </row>
    <row r="8" spans="1:12" ht="26.4" x14ac:dyDescent="0.25">
      <c r="B8" s="81" t="str">
        <f>+'Rev &amp; Exp All'!C7</f>
        <v>Select Prog</v>
      </c>
      <c r="C8" s="491" t="str">
        <f>+'Rev &amp; Exp All'!E7</f>
        <v>Select Prog</v>
      </c>
      <c r="D8" s="491" t="str">
        <f>+'Rev &amp; Exp All'!F7</f>
        <v>Select Prog</v>
      </c>
      <c r="E8" s="491" t="str">
        <f>+'Rev &amp; Exp All'!G7</f>
        <v>Select Prog Prior Year</v>
      </c>
      <c r="F8" s="504"/>
      <c r="G8" s="491" t="str">
        <f>+'Rev &amp; Exp All'!J7</f>
        <v>Select Prog Curr YTD</v>
      </c>
      <c r="H8" s="491" t="str">
        <f>+'Rev &amp; Exp All'!K7</f>
        <v>Select Prog Budget YTD</v>
      </c>
      <c r="I8" s="491" t="str">
        <f>+'Rev &amp; Exp All'!L7</f>
        <v>Select Prog Budg Annual</v>
      </c>
    </row>
    <row r="9" spans="1:12" x14ac:dyDescent="0.25">
      <c r="B9" s="100" t="str">
        <f>+'Rev &amp; Exp All'!C8</f>
        <v>YTD</v>
      </c>
      <c r="C9" s="82" t="str">
        <f>+'Rev &amp; Exp All'!E8</f>
        <v>YTD Budget</v>
      </c>
      <c r="D9" s="46" t="s">
        <v>86</v>
      </c>
      <c r="E9" s="46">
        <f>+'MCO ID &amp; Cross Checks'!D13</f>
        <v>0</v>
      </c>
      <c r="F9" s="16"/>
      <c r="G9" s="46" t="s">
        <v>120</v>
      </c>
      <c r="H9" s="46" t="s">
        <v>120</v>
      </c>
      <c r="I9" s="46" t="s">
        <v>120</v>
      </c>
      <c r="L9" s="638" t="s">
        <v>695</v>
      </c>
    </row>
    <row r="10" spans="1:12" x14ac:dyDescent="0.25">
      <c r="A10" s="51" t="s">
        <v>94</v>
      </c>
      <c r="B10" s="32"/>
      <c r="C10" s="27"/>
      <c r="D10" s="27"/>
      <c r="E10" s="16"/>
      <c r="F10" s="16"/>
    </row>
    <row r="11" spans="1:12" x14ac:dyDescent="0.25">
      <c r="A11" s="4" t="s">
        <v>167</v>
      </c>
      <c r="B11" s="26"/>
      <c r="C11" s="27"/>
      <c r="D11" s="27"/>
      <c r="F11" s="16"/>
      <c r="G11" s="177" t="e">
        <f t="shared" ref="G11:G26" si="0">+B11/$B$92</f>
        <v>#DIV/0!</v>
      </c>
      <c r="H11" s="177" t="e">
        <f t="shared" ref="H11:H26" si="1">+C11/$C$92</f>
        <v>#DIV/0!</v>
      </c>
      <c r="I11" s="177" t="e">
        <f t="shared" ref="I11:I26" si="2">+D11/$D$92</f>
        <v>#DIV/0!</v>
      </c>
      <c r="L11" s="641" t="e">
        <f>+G11-H11</f>
        <v>#DIV/0!</v>
      </c>
    </row>
    <row r="12" spans="1:12" x14ac:dyDescent="0.25">
      <c r="A12" s="4" t="s">
        <v>121</v>
      </c>
      <c r="B12" s="26"/>
      <c r="C12" s="27"/>
      <c r="D12" s="27"/>
      <c r="F12" s="16"/>
      <c r="G12" s="177" t="e">
        <f t="shared" si="0"/>
        <v>#DIV/0!</v>
      </c>
      <c r="H12" s="177" t="e">
        <f t="shared" si="1"/>
        <v>#DIV/0!</v>
      </c>
      <c r="I12" s="177" t="e">
        <f t="shared" si="2"/>
        <v>#DIV/0!</v>
      </c>
      <c r="L12" s="641" t="e">
        <f t="shared" ref="L12:L82" si="3">+G12-H12</f>
        <v>#DIV/0!</v>
      </c>
    </row>
    <row r="13" spans="1:12" x14ac:dyDescent="0.25">
      <c r="A13" s="4" t="s">
        <v>736</v>
      </c>
      <c r="B13" s="26"/>
      <c r="C13" s="27"/>
      <c r="D13" s="27"/>
      <c r="F13" s="16"/>
      <c r="G13" s="177" t="e">
        <f t="shared" si="0"/>
        <v>#DIV/0!</v>
      </c>
      <c r="H13" s="177" t="e">
        <f t="shared" si="1"/>
        <v>#DIV/0!</v>
      </c>
      <c r="I13" s="177" t="e">
        <f t="shared" si="2"/>
        <v>#DIV/0!</v>
      </c>
      <c r="L13" s="641" t="e">
        <f t="shared" si="3"/>
        <v>#DIV/0!</v>
      </c>
    </row>
    <row r="14" spans="1:12" x14ac:dyDescent="0.25">
      <c r="A14" s="4" t="s">
        <v>737</v>
      </c>
      <c r="B14" s="26"/>
      <c r="C14" s="27"/>
      <c r="D14" s="27"/>
      <c r="F14" s="16"/>
      <c r="G14" s="177" t="e">
        <f t="shared" si="0"/>
        <v>#DIV/0!</v>
      </c>
      <c r="H14" s="177" t="e">
        <f t="shared" si="1"/>
        <v>#DIV/0!</v>
      </c>
      <c r="I14" s="177" t="e">
        <f t="shared" si="2"/>
        <v>#DIV/0!</v>
      </c>
      <c r="L14" s="641" t="e">
        <f t="shared" si="3"/>
        <v>#DIV/0!</v>
      </c>
    </row>
    <row r="15" spans="1:12" ht="13.2" customHeight="1" x14ac:dyDescent="0.25">
      <c r="A15" s="659" t="s">
        <v>751</v>
      </c>
      <c r="B15" s="26"/>
      <c r="C15" s="27"/>
      <c r="D15" s="27"/>
      <c r="F15" s="16"/>
      <c r="G15" s="177" t="e">
        <f t="shared" si="0"/>
        <v>#DIV/0!</v>
      </c>
      <c r="H15" s="177" t="e">
        <f t="shared" si="1"/>
        <v>#DIV/0!</v>
      </c>
      <c r="I15" s="177" t="e">
        <f t="shared" si="2"/>
        <v>#DIV/0!</v>
      </c>
      <c r="L15" s="641" t="e">
        <f t="shared" si="3"/>
        <v>#DIV/0!</v>
      </c>
    </row>
    <row r="16" spans="1:12" x14ac:dyDescent="0.25">
      <c r="A16" s="49" t="s">
        <v>738</v>
      </c>
      <c r="B16" s="26"/>
      <c r="C16" s="27"/>
      <c r="D16" s="27"/>
      <c r="F16" s="16"/>
      <c r="G16" s="177" t="e">
        <f t="shared" si="0"/>
        <v>#DIV/0!</v>
      </c>
      <c r="H16" s="177" t="e">
        <f t="shared" si="1"/>
        <v>#DIV/0!</v>
      </c>
      <c r="I16" s="177" t="e">
        <f t="shared" si="2"/>
        <v>#DIV/0!</v>
      </c>
      <c r="L16" s="641" t="e">
        <f t="shared" si="3"/>
        <v>#DIV/0!</v>
      </c>
    </row>
    <row r="17" spans="1:12" s="30" customFormat="1" x14ac:dyDescent="0.25">
      <c r="A17" s="5" t="s">
        <v>735</v>
      </c>
      <c r="B17" s="26"/>
      <c r="C17" s="27"/>
      <c r="D17" s="27"/>
      <c r="E17" s="27"/>
      <c r="G17" s="177" t="e">
        <f t="shared" si="0"/>
        <v>#DIV/0!</v>
      </c>
      <c r="H17" s="177" t="e">
        <f t="shared" si="1"/>
        <v>#DIV/0!</v>
      </c>
      <c r="I17" s="177" t="e">
        <f t="shared" si="2"/>
        <v>#DIV/0!</v>
      </c>
      <c r="L17" s="641" t="e">
        <f t="shared" si="3"/>
        <v>#DIV/0!</v>
      </c>
    </row>
    <row r="18" spans="1:12" s="30" customFormat="1" x14ac:dyDescent="0.25">
      <c r="A18" s="5" t="s">
        <v>739</v>
      </c>
      <c r="B18" s="26"/>
      <c r="C18" s="27"/>
      <c r="D18" s="27"/>
      <c r="E18" s="27"/>
      <c r="G18" s="177" t="e">
        <f t="shared" si="0"/>
        <v>#DIV/0!</v>
      </c>
      <c r="H18" s="177" t="e">
        <f t="shared" si="1"/>
        <v>#DIV/0!</v>
      </c>
      <c r="I18" s="177" t="e">
        <f t="shared" si="2"/>
        <v>#DIV/0!</v>
      </c>
      <c r="L18" s="641" t="e">
        <f t="shared" si="3"/>
        <v>#DIV/0!</v>
      </c>
    </row>
    <row r="19" spans="1:12" x14ac:dyDescent="0.25">
      <c r="A19" s="6" t="s">
        <v>330</v>
      </c>
      <c r="B19" s="26"/>
      <c r="C19" s="27"/>
      <c r="D19" s="27"/>
      <c r="F19" s="16"/>
      <c r="G19" s="177" t="e">
        <f t="shared" si="0"/>
        <v>#DIV/0!</v>
      </c>
      <c r="H19" s="177" t="e">
        <f t="shared" si="1"/>
        <v>#DIV/0!</v>
      </c>
      <c r="I19" s="177" t="e">
        <f t="shared" si="2"/>
        <v>#DIV/0!</v>
      </c>
      <c r="L19" s="641" t="e">
        <f t="shared" si="3"/>
        <v>#DIV/0!</v>
      </c>
    </row>
    <row r="20" spans="1:12" s="17" customFormat="1" x14ac:dyDescent="0.25">
      <c r="A20" s="6" t="s">
        <v>329</v>
      </c>
      <c r="B20" s="26"/>
      <c r="C20" s="27"/>
      <c r="D20" s="27"/>
      <c r="E20" s="27"/>
      <c r="G20" s="177" t="e">
        <f t="shared" si="0"/>
        <v>#DIV/0!</v>
      </c>
      <c r="H20" s="177" t="e">
        <f t="shared" si="1"/>
        <v>#DIV/0!</v>
      </c>
      <c r="I20" s="177" t="e">
        <f t="shared" si="2"/>
        <v>#DIV/0!</v>
      </c>
      <c r="L20" s="641" t="e">
        <f t="shared" si="3"/>
        <v>#DIV/0!</v>
      </c>
    </row>
    <row r="21" spans="1:12" s="17" customFormat="1" x14ac:dyDescent="0.25">
      <c r="A21" s="253" t="s">
        <v>134</v>
      </c>
      <c r="B21" s="26"/>
      <c r="C21" s="27"/>
      <c r="D21" s="27"/>
      <c r="E21" s="27"/>
      <c r="G21" s="177" t="e">
        <f t="shared" si="0"/>
        <v>#DIV/0!</v>
      </c>
      <c r="H21" s="177" t="e">
        <f t="shared" si="1"/>
        <v>#DIV/0!</v>
      </c>
      <c r="I21" s="177" t="e">
        <f t="shared" si="2"/>
        <v>#DIV/0!</v>
      </c>
      <c r="L21" s="641" t="e">
        <f t="shared" si="3"/>
        <v>#DIV/0!</v>
      </c>
    </row>
    <row r="22" spans="1:12" x14ac:dyDescent="0.25">
      <c r="A22" s="4" t="s">
        <v>12</v>
      </c>
      <c r="B22" s="26"/>
      <c r="C22" s="27"/>
      <c r="D22" s="27"/>
      <c r="F22" s="16"/>
      <c r="G22" s="177" t="e">
        <f t="shared" si="0"/>
        <v>#DIV/0!</v>
      </c>
      <c r="H22" s="177" t="e">
        <f t="shared" si="1"/>
        <v>#DIV/0!</v>
      </c>
      <c r="I22" s="177" t="e">
        <f t="shared" si="2"/>
        <v>#DIV/0!</v>
      </c>
      <c r="L22" s="641" t="e">
        <f t="shared" si="3"/>
        <v>#DIV/0!</v>
      </c>
    </row>
    <row r="23" spans="1:12" x14ac:dyDescent="0.25">
      <c r="A23" s="171" t="s">
        <v>11</v>
      </c>
      <c r="B23" s="26"/>
      <c r="C23" s="27"/>
      <c r="D23" s="27"/>
      <c r="F23" s="16"/>
      <c r="G23" s="177" t="e">
        <f t="shared" si="0"/>
        <v>#DIV/0!</v>
      </c>
      <c r="H23" s="177" t="e">
        <f t="shared" si="1"/>
        <v>#DIV/0!</v>
      </c>
      <c r="I23" s="177" t="e">
        <f t="shared" si="2"/>
        <v>#DIV/0!</v>
      </c>
      <c r="L23" s="641" t="e">
        <f t="shared" si="3"/>
        <v>#DIV/0!</v>
      </c>
    </row>
    <row r="24" spans="1:12" x14ac:dyDescent="0.25">
      <c r="A24" s="172" t="s">
        <v>204</v>
      </c>
      <c r="B24" s="26"/>
      <c r="C24" s="27"/>
      <c r="D24" s="27"/>
      <c r="F24" s="16"/>
      <c r="G24" s="177" t="e">
        <f t="shared" si="0"/>
        <v>#DIV/0!</v>
      </c>
      <c r="H24" s="177" t="e">
        <f t="shared" si="1"/>
        <v>#DIV/0!</v>
      </c>
      <c r="I24" s="177" t="e">
        <f t="shared" si="2"/>
        <v>#DIV/0!</v>
      </c>
      <c r="L24" s="641" t="e">
        <f t="shared" si="3"/>
        <v>#DIV/0!</v>
      </c>
    </row>
    <row r="25" spans="1:12" x14ac:dyDescent="0.25">
      <c r="A25" s="172" t="s">
        <v>299</v>
      </c>
      <c r="B25" s="26"/>
      <c r="C25" s="27"/>
      <c r="D25" s="27"/>
      <c r="F25" s="16"/>
      <c r="G25" s="177" t="e">
        <f t="shared" si="0"/>
        <v>#DIV/0!</v>
      </c>
      <c r="H25" s="177" t="e">
        <f t="shared" si="1"/>
        <v>#DIV/0!</v>
      </c>
      <c r="I25" s="177" t="e">
        <f t="shared" si="2"/>
        <v>#DIV/0!</v>
      </c>
      <c r="L25" s="641" t="e">
        <f t="shared" si="3"/>
        <v>#DIV/0!</v>
      </c>
    </row>
    <row r="26" spans="1:12" x14ac:dyDescent="0.25">
      <c r="A26" s="171" t="s">
        <v>225</v>
      </c>
      <c r="B26" s="26"/>
      <c r="C26" s="27"/>
      <c r="D26" s="27"/>
      <c r="F26" s="16"/>
      <c r="G26" s="177" t="e">
        <f t="shared" si="0"/>
        <v>#DIV/0!</v>
      </c>
      <c r="H26" s="177" t="e">
        <f t="shared" si="1"/>
        <v>#DIV/0!</v>
      </c>
      <c r="I26" s="177" t="e">
        <f t="shared" si="2"/>
        <v>#DIV/0!</v>
      </c>
      <c r="L26" s="641" t="e">
        <f t="shared" si="3"/>
        <v>#DIV/0!</v>
      </c>
    </row>
    <row r="27" spans="1:12" x14ac:dyDescent="0.25">
      <c r="A27" s="4" t="s">
        <v>23</v>
      </c>
      <c r="B27" s="89">
        <f>SUM(B11:B26)</f>
        <v>0</v>
      </c>
      <c r="C27" s="89">
        <f>SUM(C11:C26)</f>
        <v>0</v>
      </c>
      <c r="D27" s="89">
        <f>SUM(D11:D26)</f>
        <v>0</v>
      </c>
      <c r="E27" s="89">
        <f>SUM(E11:E26)</f>
        <v>0</v>
      </c>
      <c r="F27" s="16"/>
      <c r="G27" s="179" t="e">
        <f>SUM(G11:G26)</f>
        <v>#DIV/0!</v>
      </c>
      <c r="H27" s="179" t="e">
        <f>SUM(H11:H26)</f>
        <v>#DIV/0!</v>
      </c>
      <c r="I27" s="179" t="e">
        <f>SUM(I11:I26)</f>
        <v>#DIV/0!</v>
      </c>
      <c r="L27" s="641" t="e">
        <f t="shared" si="3"/>
        <v>#DIV/0!</v>
      </c>
    </row>
    <row r="28" spans="1:12" x14ac:dyDescent="0.25">
      <c r="B28" s="26" t="s">
        <v>126</v>
      </c>
      <c r="C28" s="26" t="s">
        <v>126</v>
      </c>
      <c r="D28" s="26" t="s">
        <v>126</v>
      </c>
      <c r="E28" s="26" t="s">
        <v>126</v>
      </c>
      <c r="F28" s="16"/>
      <c r="G28" s="87"/>
      <c r="H28" s="87"/>
      <c r="I28" s="87"/>
      <c r="L28" s="576"/>
    </row>
    <row r="29" spans="1:12" x14ac:dyDescent="0.25">
      <c r="A29" s="51" t="s">
        <v>102</v>
      </c>
      <c r="B29" s="26"/>
      <c r="C29" s="27"/>
      <c r="D29" s="27"/>
      <c r="F29" s="16"/>
      <c r="G29" s="87"/>
      <c r="H29" s="87"/>
      <c r="I29" s="87"/>
      <c r="L29" s="576"/>
    </row>
    <row r="30" spans="1:12" x14ac:dyDescent="0.25">
      <c r="A30" s="3" t="s">
        <v>106</v>
      </c>
      <c r="B30" s="26"/>
      <c r="C30" s="27"/>
      <c r="D30" s="27"/>
      <c r="F30" s="16"/>
      <c r="G30" s="87"/>
      <c r="H30" s="87"/>
      <c r="I30" s="87"/>
      <c r="L30" s="576"/>
    </row>
    <row r="31" spans="1:12" x14ac:dyDescent="0.25">
      <c r="A31" s="94" t="s">
        <v>177</v>
      </c>
      <c r="B31" s="26"/>
      <c r="C31" s="27"/>
      <c r="D31" s="27"/>
      <c r="F31" s="16"/>
      <c r="G31" s="87"/>
      <c r="H31" s="87"/>
      <c r="I31" s="87"/>
      <c r="K31" s="57"/>
      <c r="L31" s="576"/>
    </row>
    <row r="32" spans="1:12" x14ac:dyDescent="0.25">
      <c r="A32" s="6" t="s">
        <v>129</v>
      </c>
      <c r="B32" s="26"/>
      <c r="C32" s="27"/>
      <c r="D32" s="27"/>
      <c r="F32" s="16"/>
      <c r="G32" s="177" t="e">
        <f t="shared" ref="G32:G40" si="4">+B32/$B$92</f>
        <v>#DIV/0!</v>
      </c>
      <c r="H32" s="177" t="e">
        <f t="shared" ref="H32:H40" si="5">+C32/$C$92</f>
        <v>#DIV/0!</v>
      </c>
      <c r="I32" s="177" t="e">
        <f t="shared" ref="I32:I40" si="6">+D32/$D$92</f>
        <v>#DIV/0!</v>
      </c>
      <c r="K32" s="17"/>
      <c r="L32" s="641" t="e">
        <f t="shared" si="3"/>
        <v>#DIV/0!</v>
      </c>
    </row>
    <row r="33" spans="1:12" x14ac:dyDescent="0.25">
      <c r="A33" s="6" t="s">
        <v>122</v>
      </c>
      <c r="B33" s="26"/>
      <c r="C33" s="27"/>
      <c r="D33" s="27"/>
      <c r="F33" s="16"/>
      <c r="G33" s="177" t="e">
        <f t="shared" si="4"/>
        <v>#DIV/0!</v>
      </c>
      <c r="H33" s="177" t="e">
        <f t="shared" si="5"/>
        <v>#DIV/0!</v>
      </c>
      <c r="I33" s="177" t="e">
        <f t="shared" si="6"/>
        <v>#DIV/0!</v>
      </c>
      <c r="K33" s="17"/>
      <c r="L33" s="641" t="e">
        <f t="shared" si="3"/>
        <v>#DIV/0!</v>
      </c>
    </row>
    <row r="34" spans="1:12" x14ac:dyDescent="0.25">
      <c r="A34" s="6" t="s">
        <v>478</v>
      </c>
      <c r="B34" s="26"/>
      <c r="C34" s="27"/>
      <c r="D34" s="27"/>
      <c r="F34" s="16"/>
      <c r="G34" s="177" t="e">
        <f t="shared" si="4"/>
        <v>#DIV/0!</v>
      </c>
      <c r="H34" s="177" t="e">
        <f t="shared" si="5"/>
        <v>#DIV/0!</v>
      </c>
      <c r="I34" s="177" t="e">
        <f t="shared" si="6"/>
        <v>#DIV/0!</v>
      </c>
      <c r="K34" s="17"/>
      <c r="L34" s="641" t="e">
        <f t="shared" si="3"/>
        <v>#DIV/0!</v>
      </c>
    </row>
    <row r="35" spans="1:12" x14ac:dyDescent="0.25">
      <c r="A35" s="6" t="s">
        <v>758</v>
      </c>
      <c r="B35" s="26"/>
      <c r="C35" s="27"/>
      <c r="D35" s="27"/>
      <c r="F35" s="16"/>
      <c r="G35" s="177" t="e">
        <f t="shared" si="4"/>
        <v>#DIV/0!</v>
      </c>
      <c r="H35" s="177" t="e">
        <f t="shared" si="5"/>
        <v>#DIV/0!</v>
      </c>
      <c r="I35" s="177" t="e">
        <f t="shared" si="6"/>
        <v>#DIV/0!</v>
      </c>
      <c r="K35" s="17"/>
      <c r="L35" s="641" t="e">
        <f t="shared" si="3"/>
        <v>#DIV/0!</v>
      </c>
    </row>
    <row r="36" spans="1:12" x14ac:dyDescent="0.25">
      <c r="A36" s="6" t="s">
        <v>759</v>
      </c>
      <c r="B36" s="26"/>
      <c r="C36" s="27"/>
      <c r="D36" s="27"/>
      <c r="F36" s="16"/>
      <c r="G36" s="177" t="e">
        <f t="shared" si="4"/>
        <v>#DIV/0!</v>
      </c>
      <c r="H36" s="177" t="e">
        <f t="shared" si="5"/>
        <v>#DIV/0!</v>
      </c>
      <c r="I36" s="177" t="e">
        <f t="shared" si="6"/>
        <v>#DIV/0!</v>
      </c>
      <c r="K36" s="17"/>
      <c r="L36" s="641" t="e">
        <f t="shared" ref="L36" si="7">+G36-H36</f>
        <v>#DIV/0!</v>
      </c>
    </row>
    <row r="37" spans="1:12" x14ac:dyDescent="0.25">
      <c r="A37" s="4" t="s">
        <v>123</v>
      </c>
      <c r="B37" s="26"/>
      <c r="C37" s="27"/>
      <c r="D37" s="27"/>
      <c r="F37" s="16"/>
      <c r="G37" s="177" t="e">
        <f t="shared" si="4"/>
        <v>#DIV/0!</v>
      </c>
      <c r="H37" s="177" t="e">
        <f t="shared" si="5"/>
        <v>#DIV/0!</v>
      </c>
      <c r="I37" s="177" t="e">
        <f t="shared" si="6"/>
        <v>#DIV/0!</v>
      </c>
      <c r="K37" s="17"/>
      <c r="L37" s="641" t="e">
        <f t="shared" si="3"/>
        <v>#DIV/0!</v>
      </c>
    </row>
    <row r="38" spans="1:12" x14ac:dyDescent="0.25">
      <c r="A38" s="49" t="s">
        <v>616</v>
      </c>
      <c r="B38" s="26"/>
      <c r="C38" s="27"/>
      <c r="D38" s="27"/>
      <c r="F38" s="16"/>
      <c r="G38" s="177" t="e">
        <f t="shared" si="4"/>
        <v>#DIV/0!</v>
      </c>
      <c r="H38" s="177" t="e">
        <f t="shared" si="5"/>
        <v>#DIV/0!</v>
      </c>
      <c r="I38" s="177" t="e">
        <f t="shared" si="6"/>
        <v>#DIV/0!</v>
      </c>
      <c r="L38" s="641" t="e">
        <f t="shared" si="3"/>
        <v>#DIV/0!</v>
      </c>
    </row>
    <row r="39" spans="1:12" x14ac:dyDescent="0.25">
      <c r="A39" s="6" t="s">
        <v>242</v>
      </c>
      <c r="B39" s="26"/>
      <c r="C39" s="27"/>
      <c r="D39" s="27"/>
      <c r="F39" s="16"/>
      <c r="G39" s="177" t="e">
        <f t="shared" si="4"/>
        <v>#DIV/0!</v>
      </c>
      <c r="H39" s="177" t="e">
        <f t="shared" si="5"/>
        <v>#DIV/0!</v>
      </c>
      <c r="I39" s="177" t="e">
        <f t="shared" si="6"/>
        <v>#DIV/0!</v>
      </c>
      <c r="K39" s="17"/>
      <c r="L39" s="641" t="e">
        <f t="shared" si="3"/>
        <v>#DIV/0!</v>
      </c>
    </row>
    <row r="40" spans="1:12" x14ac:dyDescent="0.25">
      <c r="A40" s="6" t="s">
        <v>130</v>
      </c>
      <c r="B40" s="26"/>
      <c r="C40" s="27"/>
      <c r="D40" s="27"/>
      <c r="F40" s="16"/>
      <c r="G40" s="177" t="e">
        <f t="shared" si="4"/>
        <v>#DIV/0!</v>
      </c>
      <c r="H40" s="177" t="e">
        <f t="shared" si="5"/>
        <v>#DIV/0!</v>
      </c>
      <c r="I40" s="177" t="e">
        <f t="shared" si="6"/>
        <v>#DIV/0!</v>
      </c>
      <c r="L40" s="641" t="e">
        <f t="shared" si="3"/>
        <v>#DIV/0!</v>
      </c>
    </row>
    <row r="41" spans="1:12" x14ac:dyDescent="0.25">
      <c r="A41" s="6" t="s">
        <v>136</v>
      </c>
      <c r="B41" s="89">
        <f t="shared" ref="B41:I41" si="8">SUM(B32:B40)</f>
        <v>0</v>
      </c>
      <c r="C41" s="89">
        <f t="shared" si="8"/>
        <v>0</v>
      </c>
      <c r="D41" s="89">
        <f t="shared" si="8"/>
        <v>0</v>
      </c>
      <c r="E41" s="89">
        <f t="shared" si="8"/>
        <v>0</v>
      </c>
      <c r="F41" s="26"/>
      <c r="G41" s="179" t="e">
        <f t="shared" si="8"/>
        <v>#DIV/0!</v>
      </c>
      <c r="H41" s="179" t="e">
        <f t="shared" si="8"/>
        <v>#DIV/0!</v>
      </c>
      <c r="I41" s="179" t="e">
        <f t="shared" si="8"/>
        <v>#DIV/0!</v>
      </c>
      <c r="K41" s="17"/>
      <c r="L41" s="641" t="e">
        <f t="shared" si="3"/>
        <v>#DIV/0!</v>
      </c>
    </row>
    <row r="42" spans="1:12" x14ac:dyDescent="0.25">
      <c r="A42" s="94" t="s">
        <v>168</v>
      </c>
      <c r="B42" s="26"/>
      <c r="C42" s="27"/>
      <c r="D42" s="27"/>
      <c r="F42" s="16"/>
      <c r="G42" s="87"/>
      <c r="H42" s="87"/>
      <c r="I42" s="87"/>
      <c r="K42" s="60"/>
      <c r="L42" s="576"/>
    </row>
    <row r="43" spans="1:12" x14ac:dyDescent="0.25">
      <c r="A43" s="5" t="s">
        <v>432</v>
      </c>
      <c r="B43" s="26"/>
      <c r="C43" s="27"/>
      <c r="D43" s="27"/>
      <c r="F43" s="16"/>
      <c r="G43" s="177" t="e">
        <f t="shared" ref="G43:G52" si="9">+B43/$B$92</f>
        <v>#DIV/0!</v>
      </c>
      <c r="H43" s="177" t="e">
        <f t="shared" ref="H43:H52" si="10">+C43/$C$92</f>
        <v>#DIV/0!</v>
      </c>
      <c r="I43" s="177" t="e">
        <f t="shared" ref="I43:I52" si="11">+D43/$D$92</f>
        <v>#DIV/0!</v>
      </c>
      <c r="K43" s="60"/>
      <c r="L43" s="641" t="e">
        <f t="shared" si="3"/>
        <v>#DIV/0!</v>
      </c>
    </row>
    <row r="44" spans="1:12" x14ac:dyDescent="0.25">
      <c r="A44" s="170" t="s">
        <v>243</v>
      </c>
      <c r="B44" s="26"/>
      <c r="C44" s="27"/>
      <c r="D44" s="27"/>
      <c r="F44" s="16"/>
      <c r="G44" s="177" t="e">
        <f t="shared" si="9"/>
        <v>#DIV/0!</v>
      </c>
      <c r="H44" s="177" t="e">
        <f t="shared" si="10"/>
        <v>#DIV/0!</v>
      </c>
      <c r="I44" s="177" t="e">
        <f t="shared" si="11"/>
        <v>#DIV/0!</v>
      </c>
      <c r="K44" s="60"/>
      <c r="L44" s="641" t="e">
        <f t="shared" si="3"/>
        <v>#DIV/0!</v>
      </c>
    </row>
    <row r="45" spans="1:12" x14ac:dyDescent="0.25">
      <c r="A45" s="170" t="s">
        <v>244</v>
      </c>
      <c r="B45" s="26"/>
      <c r="C45" s="27"/>
      <c r="D45" s="27"/>
      <c r="F45" s="16"/>
      <c r="G45" s="177" t="e">
        <f t="shared" si="9"/>
        <v>#DIV/0!</v>
      </c>
      <c r="H45" s="177" t="e">
        <f t="shared" si="10"/>
        <v>#DIV/0!</v>
      </c>
      <c r="I45" s="177" t="e">
        <f t="shared" si="11"/>
        <v>#DIV/0!</v>
      </c>
      <c r="K45" s="60"/>
      <c r="L45" s="641" t="e">
        <f t="shared" si="3"/>
        <v>#DIV/0!</v>
      </c>
    </row>
    <row r="46" spans="1:12" x14ac:dyDescent="0.25">
      <c r="A46" s="170" t="s">
        <v>245</v>
      </c>
      <c r="B46" s="26"/>
      <c r="C46" s="27"/>
      <c r="D46" s="27"/>
      <c r="F46" s="16"/>
      <c r="G46" s="177" t="e">
        <f t="shared" si="9"/>
        <v>#DIV/0!</v>
      </c>
      <c r="H46" s="177" t="e">
        <f t="shared" si="10"/>
        <v>#DIV/0!</v>
      </c>
      <c r="I46" s="177" t="e">
        <f t="shared" si="11"/>
        <v>#DIV/0!</v>
      </c>
      <c r="K46" s="60"/>
      <c r="L46" s="641" t="e">
        <f t="shared" si="3"/>
        <v>#DIV/0!</v>
      </c>
    </row>
    <row r="47" spans="1:12" x14ac:dyDescent="0.25">
      <c r="A47" s="170" t="s">
        <v>246</v>
      </c>
      <c r="B47" s="26"/>
      <c r="C47" s="27"/>
      <c r="D47" s="27"/>
      <c r="F47" s="16"/>
      <c r="G47" s="177" t="e">
        <f t="shared" si="9"/>
        <v>#DIV/0!</v>
      </c>
      <c r="H47" s="177" t="e">
        <f t="shared" si="10"/>
        <v>#DIV/0!</v>
      </c>
      <c r="I47" s="177" t="e">
        <f t="shared" si="11"/>
        <v>#DIV/0!</v>
      </c>
      <c r="K47" s="60"/>
      <c r="L47" s="641" t="e">
        <f t="shared" si="3"/>
        <v>#DIV/0!</v>
      </c>
    </row>
    <row r="48" spans="1:12" x14ac:dyDescent="0.25">
      <c r="A48" s="6" t="s">
        <v>247</v>
      </c>
      <c r="B48" s="26"/>
      <c r="C48" s="27"/>
      <c r="D48" s="27"/>
      <c r="F48" s="16"/>
      <c r="G48" s="177" t="e">
        <f t="shared" si="9"/>
        <v>#DIV/0!</v>
      </c>
      <c r="H48" s="177" t="e">
        <f t="shared" si="10"/>
        <v>#DIV/0!</v>
      </c>
      <c r="I48" s="177" t="e">
        <f t="shared" si="11"/>
        <v>#DIV/0!</v>
      </c>
      <c r="K48" s="17"/>
      <c r="L48" s="641" t="e">
        <f t="shared" si="3"/>
        <v>#DIV/0!</v>
      </c>
    </row>
    <row r="49" spans="1:12" x14ac:dyDescent="0.25">
      <c r="A49" s="6" t="s">
        <v>248</v>
      </c>
      <c r="B49" s="26"/>
      <c r="C49" s="27"/>
      <c r="D49" s="27"/>
      <c r="F49" s="16"/>
      <c r="G49" s="177" t="e">
        <f t="shared" si="9"/>
        <v>#DIV/0!</v>
      </c>
      <c r="H49" s="177" t="e">
        <f t="shared" si="10"/>
        <v>#DIV/0!</v>
      </c>
      <c r="I49" s="177" t="e">
        <f t="shared" si="11"/>
        <v>#DIV/0!</v>
      </c>
      <c r="K49" s="17"/>
      <c r="L49" s="641" t="e">
        <f t="shared" si="3"/>
        <v>#DIV/0!</v>
      </c>
    </row>
    <row r="50" spans="1:12" x14ac:dyDescent="0.25">
      <c r="A50" s="6" t="s">
        <v>249</v>
      </c>
      <c r="B50" s="26"/>
      <c r="C50" s="27"/>
      <c r="D50" s="27"/>
      <c r="F50" s="16"/>
      <c r="G50" s="177" t="e">
        <f t="shared" si="9"/>
        <v>#DIV/0!</v>
      </c>
      <c r="H50" s="177" t="e">
        <f t="shared" si="10"/>
        <v>#DIV/0!</v>
      </c>
      <c r="I50" s="177" t="e">
        <f t="shared" si="11"/>
        <v>#DIV/0!</v>
      </c>
      <c r="K50" s="17"/>
      <c r="L50" s="641" t="e">
        <f t="shared" si="3"/>
        <v>#DIV/0!</v>
      </c>
    </row>
    <row r="51" spans="1:12" x14ac:dyDescent="0.25">
      <c r="A51" s="170" t="s">
        <v>132</v>
      </c>
      <c r="B51" s="26"/>
      <c r="C51" s="27"/>
      <c r="D51" s="27"/>
      <c r="F51" s="16"/>
      <c r="G51" s="177" t="e">
        <f t="shared" si="9"/>
        <v>#DIV/0!</v>
      </c>
      <c r="H51" s="177" t="e">
        <f t="shared" si="10"/>
        <v>#DIV/0!</v>
      </c>
      <c r="I51" s="177" t="e">
        <f t="shared" si="11"/>
        <v>#DIV/0!</v>
      </c>
      <c r="K51" s="17"/>
      <c r="L51" s="641" t="e">
        <f t="shared" si="3"/>
        <v>#DIV/0!</v>
      </c>
    </row>
    <row r="52" spans="1:12" x14ac:dyDescent="0.25">
      <c r="A52" s="6" t="s">
        <v>250</v>
      </c>
      <c r="B52" s="26"/>
      <c r="C52" s="27"/>
      <c r="D52" s="27"/>
      <c r="F52" s="16"/>
      <c r="G52" s="177" t="e">
        <f t="shared" si="9"/>
        <v>#DIV/0!</v>
      </c>
      <c r="H52" s="177" t="e">
        <f t="shared" si="10"/>
        <v>#DIV/0!</v>
      </c>
      <c r="I52" s="177" t="e">
        <f t="shared" si="11"/>
        <v>#DIV/0!</v>
      </c>
      <c r="K52" s="17"/>
      <c r="L52" s="641" t="e">
        <f t="shared" si="3"/>
        <v>#DIV/0!</v>
      </c>
    </row>
    <row r="53" spans="1:12" s="17" customFormat="1" hidden="1" x14ac:dyDescent="0.25">
      <c r="A53" s="6"/>
      <c r="B53" s="27"/>
      <c r="C53" s="27"/>
      <c r="D53" s="27"/>
      <c r="E53" s="27"/>
      <c r="G53" s="178"/>
      <c r="H53" s="178"/>
      <c r="I53" s="178"/>
      <c r="L53" s="664"/>
    </row>
    <row r="54" spans="1:12" x14ac:dyDescent="0.25">
      <c r="A54" s="6" t="s">
        <v>431</v>
      </c>
      <c r="B54" s="26"/>
      <c r="C54" s="27"/>
      <c r="D54" s="27"/>
      <c r="F54" s="16"/>
      <c r="G54" s="177" t="e">
        <f>+B54/$B$92</f>
        <v>#DIV/0!</v>
      </c>
      <c r="H54" s="177" t="e">
        <f>+C54/$C$92</f>
        <v>#DIV/0!</v>
      </c>
      <c r="I54" s="177" t="e">
        <f>+D54/$D$92</f>
        <v>#DIV/0!</v>
      </c>
      <c r="K54" s="17"/>
      <c r="L54" s="641" t="e">
        <f t="shared" si="3"/>
        <v>#DIV/0!</v>
      </c>
    </row>
    <row r="55" spans="1:12" x14ac:dyDescent="0.25">
      <c r="A55" s="6" t="s">
        <v>133</v>
      </c>
      <c r="B55" s="26"/>
      <c r="C55" s="27"/>
      <c r="D55" s="27"/>
      <c r="F55" s="16"/>
      <c r="G55" s="177" t="e">
        <f>+B55/$B$92</f>
        <v>#DIV/0!</v>
      </c>
      <c r="H55" s="177" t="e">
        <f>+C55/$C$92</f>
        <v>#DIV/0!</v>
      </c>
      <c r="I55" s="177" t="e">
        <f>+D55/$D$92</f>
        <v>#DIV/0!</v>
      </c>
      <c r="K55" s="17"/>
      <c r="L55" s="641" t="e">
        <f t="shared" si="3"/>
        <v>#DIV/0!</v>
      </c>
    </row>
    <row r="56" spans="1:12" x14ac:dyDescent="0.25">
      <c r="A56" s="6" t="s">
        <v>137</v>
      </c>
      <c r="B56" s="89">
        <f>SUM(B43:B55)</f>
        <v>0</v>
      </c>
      <c r="C56" s="89">
        <f>SUM(C43:C55)</f>
        <v>0</v>
      </c>
      <c r="D56" s="89">
        <f>SUM(D43:D55)</f>
        <v>0</v>
      </c>
      <c r="E56" s="89">
        <f>SUM(E43:E55)</f>
        <v>0</v>
      </c>
      <c r="F56" s="26"/>
      <c r="G56" s="179" t="e">
        <f>+B56/$B$92</f>
        <v>#DIV/0!</v>
      </c>
      <c r="H56" s="179" t="e">
        <f>+C56/$C$92</f>
        <v>#DIV/0!</v>
      </c>
      <c r="I56" s="179" t="e">
        <f>+D56/$D$92</f>
        <v>#DIV/0!</v>
      </c>
      <c r="K56" s="60"/>
      <c r="L56" s="641" t="e">
        <f t="shared" si="3"/>
        <v>#DIV/0!</v>
      </c>
    </row>
    <row r="57" spans="1:12" x14ac:dyDescent="0.25">
      <c r="A57" s="6" t="s">
        <v>135</v>
      </c>
      <c r="B57" s="26"/>
      <c r="C57" s="26"/>
      <c r="E57" s="26"/>
      <c r="F57" s="26"/>
      <c r="G57" s="177" t="e">
        <f>+B57/$B$92</f>
        <v>#DIV/0!</v>
      </c>
      <c r="H57" s="177" t="e">
        <f>+C57/$C$92</f>
        <v>#DIV/0!</v>
      </c>
      <c r="I57" s="177" t="e">
        <f>+D57/$D$92</f>
        <v>#DIV/0!</v>
      </c>
      <c r="K57" s="17"/>
      <c r="L57" s="641" t="e">
        <f t="shared" si="3"/>
        <v>#DIV/0!</v>
      </c>
    </row>
    <row r="58" spans="1:12" x14ac:dyDescent="0.25">
      <c r="A58" s="3" t="s">
        <v>96</v>
      </c>
      <c r="B58" s="89">
        <f>B41+B56+B57</f>
        <v>0</v>
      </c>
      <c r="C58" s="89">
        <f>C41+C56+C57</f>
        <v>0</v>
      </c>
      <c r="D58" s="89">
        <f>D41+D56+D57</f>
        <v>0</v>
      </c>
      <c r="E58" s="89">
        <f>E41+E56+E57</f>
        <v>0</v>
      </c>
      <c r="F58" s="16"/>
      <c r="G58" s="179" t="e">
        <f>+B58/$B$92</f>
        <v>#DIV/0!</v>
      </c>
      <c r="H58" s="179" t="e">
        <f>+C58/$C$92</f>
        <v>#DIV/0!</v>
      </c>
      <c r="I58" s="179" t="e">
        <f>+D58/$D$92</f>
        <v>#DIV/0!</v>
      </c>
      <c r="K58" s="57"/>
      <c r="L58" s="641" t="e">
        <f t="shared" si="3"/>
        <v>#DIV/0!</v>
      </c>
    </row>
    <row r="59" spans="1:12" x14ac:dyDescent="0.25">
      <c r="A59" s="15"/>
      <c r="B59" s="86"/>
      <c r="C59" s="86"/>
      <c r="D59" s="86"/>
      <c r="E59" s="86"/>
      <c r="F59" s="16"/>
      <c r="G59" s="87"/>
      <c r="H59" s="87"/>
      <c r="I59" s="87"/>
      <c r="L59" s="576"/>
    </row>
    <row r="60" spans="1:12" x14ac:dyDescent="0.25">
      <c r="A60" s="3" t="s">
        <v>105</v>
      </c>
      <c r="B60" s="86"/>
      <c r="C60" s="86"/>
      <c r="D60" s="86"/>
      <c r="E60" s="86"/>
      <c r="F60" s="16"/>
      <c r="G60" s="87"/>
      <c r="H60" s="87"/>
      <c r="I60" s="87"/>
      <c r="L60" s="576"/>
    </row>
    <row r="61" spans="1:12" x14ac:dyDescent="0.25">
      <c r="A61" s="4" t="s">
        <v>251</v>
      </c>
      <c r="B61" s="26"/>
      <c r="C61" s="27"/>
      <c r="D61" s="28"/>
      <c r="E61" s="28"/>
      <c r="F61" s="16"/>
      <c r="G61" s="177" t="e">
        <f>+B61/$B$92</f>
        <v>#DIV/0!</v>
      </c>
      <c r="H61" s="177" t="e">
        <f>+C61/$C$92</f>
        <v>#DIV/0!</v>
      </c>
      <c r="I61" s="177" t="e">
        <f>+D61/$D$92</f>
        <v>#DIV/0!</v>
      </c>
      <c r="L61" s="641" t="e">
        <f t="shared" si="3"/>
        <v>#DIV/0!</v>
      </c>
    </row>
    <row r="62" spans="1:12" x14ac:dyDescent="0.25">
      <c r="A62" t="s">
        <v>293</v>
      </c>
      <c r="B62" s="26"/>
      <c r="C62" s="27"/>
      <c r="D62" s="28"/>
      <c r="E62" s="28"/>
      <c r="F62" s="16"/>
      <c r="G62" s="177" t="e">
        <f>+B62/$B$92</f>
        <v>#DIV/0!</v>
      </c>
      <c r="H62" s="177" t="e">
        <f>+C62/$C$92</f>
        <v>#DIV/0!</v>
      </c>
      <c r="I62" s="177" t="e">
        <f>+D62/$D$92</f>
        <v>#DIV/0!</v>
      </c>
      <c r="L62" s="641" t="e">
        <f t="shared" si="3"/>
        <v>#DIV/0!</v>
      </c>
    </row>
    <row r="63" spans="1:12" x14ac:dyDescent="0.25">
      <c r="A63" s="4" t="s">
        <v>220</v>
      </c>
      <c r="B63" s="88">
        <f>-B71</f>
        <v>0</v>
      </c>
      <c r="C63" s="88">
        <f>-C71</f>
        <v>0</v>
      </c>
      <c r="D63" s="88">
        <f>-D71</f>
        <v>0</v>
      </c>
      <c r="E63" s="88">
        <f>-E71</f>
        <v>0</v>
      </c>
      <c r="F63" s="16"/>
      <c r="G63" s="177" t="e">
        <f>+B63/$B$92</f>
        <v>#DIV/0!</v>
      </c>
      <c r="H63" s="177" t="e">
        <f>+C63/$C$92</f>
        <v>#DIV/0!</v>
      </c>
      <c r="I63" s="177" t="e">
        <f>+D63/$D$92</f>
        <v>#DIV/0!</v>
      </c>
      <c r="L63" s="641" t="e">
        <f t="shared" si="3"/>
        <v>#DIV/0!</v>
      </c>
    </row>
    <row r="64" spans="1:12" x14ac:dyDescent="0.25">
      <c r="A64" s="3" t="s">
        <v>107</v>
      </c>
      <c r="B64" s="89">
        <f>SUM(B61:B63)</f>
        <v>0</v>
      </c>
      <c r="C64" s="89">
        <f>SUM(C61:C63)</f>
        <v>0</v>
      </c>
      <c r="D64" s="89">
        <f>SUM(D61:D63)</f>
        <v>0</v>
      </c>
      <c r="E64" s="89">
        <f>SUM(E61:E63)</f>
        <v>0</v>
      </c>
      <c r="F64" s="16"/>
      <c r="G64" s="179" t="e">
        <f>SUM(G61:G63)</f>
        <v>#DIV/0!</v>
      </c>
      <c r="H64" s="179" t="e">
        <f>SUM(H61:H63)</f>
        <v>#DIV/0!</v>
      </c>
      <c r="I64" s="179" t="e">
        <f>SUM(I61:I63)</f>
        <v>#DIV/0!</v>
      </c>
      <c r="L64" s="641" t="e">
        <f t="shared" si="3"/>
        <v>#DIV/0!</v>
      </c>
    </row>
    <row r="65" spans="1:12" x14ac:dyDescent="0.25">
      <c r="A65" s="15"/>
      <c r="B65" s="86"/>
      <c r="C65" s="86"/>
      <c r="D65" s="86"/>
      <c r="E65" s="86"/>
      <c r="F65" s="16"/>
      <c r="G65" s="85"/>
      <c r="H65" s="85"/>
      <c r="I65" s="85"/>
      <c r="L65" s="576"/>
    </row>
    <row r="66" spans="1:12" x14ac:dyDescent="0.25">
      <c r="A66" s="15" t="s">
        <v>777</v>
      </c>
      <c r="B66" s="86"/>
      <c r="C66" s="86"/>
      <c r="D66" s="86"/>
      <c r="E66" s="86"/>
      <c r="F66" s="16"/>
      <c r="G66" s="85"/>
      <c r="H66" s="85"/>
      <c r="I66" s="85"/>
      <c r="L66" s="576"/>
    </row>
    <row r="67" spans="1:12" x14ac:dyDescent="0.25">
      <c r="A67" s="30" t="s">
        <v>776</v>
      </c>
      <c r="B67" s="557"/>
      <c r="C67" s="557"/>
      <c r="D67" s="557"/>
      <c r="E67" s="557"/>
      <c r="F67" s="16"/>
      <c r="G67" s="698" t="e">
        <f>+B67/$B$92</f>
        <v>#DIV/0!</v>
      </c>
      <c r="H67" s="698" t="e">
        <f>+C67/$C$92</f>
        <v>#DIV/0!</v>
      </c>
      <c r="I67" s="698" t="e">
        <f>+D67/$D$92</f>
        <v>#DIV/0!</v>
      </c>
      <c r="L67" s="641" t="e">
        <f>+G67-H67</f>
        <v>#DIV/0!</v>
      </c>
    </row>
    <row r="68" spans="1:12" x14ac:dyDescent="0.25">
      <c r="A68" s="15"/>
      <c r="B68" s="86"/>
      <c r="C68" s="86"/>
      <c r="D68" s="86"/>
      <c r="E68" s="86"/>
      <c r="F68" s="16"/>
      <c r="G68" s="85"/>
      <c r="H68" s="85"/>
      <c r="I68" s="85"/>
      <c r="L68" s="576"/>
    </row>
    <row r="69" spans="1:12" x14ac:dyDescent="0.25">
      <c r="A69" s="51" t="s">
        <v>24</v>
      </c>
      <c r="B69" s="26"/>
      <c r="C69" s="27"/>
      <c r="D69" s="27"/>
      <c r="F69" s="16"/>
      <c r="G69" s="87"/>
      <c r="H69" s="87"/>
      <c r="I69" s="87"/>
      <c r="L69" s="576"/>
    </row>
    <row r="70" spans="1:12" x14ac:dyDescent="0.25">
      <c r="A70" s="4" t="s">
        <v>24</v>
      </c>
      <c r="B70" s="26"/>
      <c r="C70" s="26"/>
      <c r="E70" s="26"/>
      <c r="F70" s="16"/>
      <c r="G70" s="177" t="e">
        <f>+B70/$B$92</f>
        <v>#DIV/0!</v>
      </c>
      <c r="H70" s="177" t="e">
        <f>+C70/$C$92</f>
        <v>#DIV/0!</v>
      </c>
      <c r="I70" s="177" t="e">
        <f>+D70/$D$92</f>
        <v>#DIV/0!</v>
      </c>
      <c r="L70" s="641" t="e">
        <f t="shared" si="3"/>
        <v>#DIV/0!</v>
      </c>
    </row>
    <row r="71" spans="1:12" x14ac:dyDescent="0.25">
      <c r="A71" s="4" t="s">
        <v>213</v>
      </c>
      <c r="B71" s="27"/>
      <c r="C71" s="27"/>
      <c r="D71" s="27"/>
      <c r="F71" s="16"/>
      <c r="G71" s="177" t="e">
        <f t="shared" ref="G71:G72" si="12">+B71/$B$92</f>
        <v>#DIV/0!</v>
      </c>
      <c r="H71" s="177" t="e">
        <f t="shared" ref="H71:H72" si="13">+C71/$C$92</f>
        <v>#DIV/0!</v>
      </c>
      <c r="I71" s="177" t="e">
        <f t="shared" ref="I71:I72" si="14">+D71/$D$92</f>
        <v>#DIV/0!</v>
      </c>
      <c r="L71" s="641" t="e">
        <f t="shared" si="3"/>
        <v>#DIV/0!</v>
      </c>
    </row>
    <row r="72" spans="1:12" ht="14.25" customHeight="1" x14ac:dyDescent="0.25">
      <c r="A72" s="4" t="s">
        <v>214</v>
      </c>
      <c r="B72" s="26"/>
      <c r="C72" s="26"/>
      <c r="E72" s="26"/>
      <c r="F72" s="16"/>
      <c r="G72" s="177" t="e">
        <f t="shared" si="12"/>
        <v>#DIV/0!</v>
      </c>
      <c r="H72" s="177" t="e">
        <f t="shared" si="13"/>
        <v>#DIV/0!</v>
      </c>
      <c r="I72" s="177" t="e">
        <f t="shared" si="14"/>
        <v>#DIV/0!</v>
      </c>
      <c r="L72" s="641" t="e">
        <f t="shared" si="3"/>
        <v>#DIV/0!</v>
      </c>
    </row>
    <row r="73" spans="1:12" ht="14.25" customHeight="1" x14ac:dyDescent="0.25">
      <c r="A73" s="3" t="s">
        <v>95</v>
      </c>
      <c r="B73" s="89">
        <f>SUM(B70:B72)</f>
        <v>0</v>
      </c>
      <c r="C73" s="89">
        <f>SUM(C70:C72)</f>
        <v>0</v>
      </c>
      <c r="D73" s="89">
        <f>SUM(D70:D72)</f>
        <v>0</v>
      </c>
      <c r="E73" s="89">
        <f>SUM(E70:E72)</f>
        <v>0</v>
      </c>
      <c r="F73" s="16"/>
      <c r="G73" s="179" t="e">
        <f>SUM(G70:G72)</f>
        <v>#DIV/0!</v>
      </c>
      <c r="H73" s="179" t="e">
        <f>SUM(H70:H72)</f>
        <v>#DIV/0!</v>
      </c>
      <c r="I73" s="179" t="e">
        <f>SUM(I70:I72)</f>
        <v>#DIV/0!</v>
      </c>
      <c r="L73" s="641" t="e">
        <f t="shared" si="3"/>
        <v>#DIV/0!</v>
      </c>
    </row>
    <row r="74" spans="1:12" ht="14.25" customHeight="1" x14ac:dyDescent="0.25">
      <c r="A74" s="15"/>
      <c r="B74" s="150"/>
      <c r="C74" s="150"/>
      <c r="D74" s="150"/>
      <c r="E74" s="150"/>
      <c r="F74" s="16"/>
      <c r="G74" s="87"/>
      <c r="H74" s="87"/>
      <c r="I74" s="87"/>
      <c r="L74" s="576"/>
    </row>
    <row r="75" spans="1:12" ht="14.25" customHeight="1" x14ac:dyDescent="0.25">
      <c r="A75" s="3" t="s">
        <v>304</v>
      </c>
      <c r="B75" s="176">
        <f>+B58+B64+B73+B67</f>
        <v>0</v>
      </c>
      <c r="C75" s="176">
        <f t="shared" ref="C75:E75" si="15">+C58+C64+C73+C67</f>
        <v>0</v>
      </c>
      <c r="D75" s="176">
        <f t="shared" si="15"/>
        <v>0</v>
      </c>
      <c r="E75" s="176">
        <f t="shared" si="15"/>
        <v>0</v>
      </c>
      <c r="F75" s="16"/>
      <c r="G75" s="179" t="e">
        <f>+G58+G64+G73+G67</f>
        <v>#DIV/0!</v>
      </c>
      <c r="H75" s="179" t="e">
        <f t="shared" ref="H75:I75" si="16">+H58+H64+H73+H67</f>
        <v>#DIV/0!</v>
      </c>
      <c r="I75" s="179" t="e">
        <f t="shared" si="16"/>
        <v>#DIV/0!</v>
      </c>
      <c r="L75" s="641" t="e">
        <f t="shared" si="3"/>
        <v>#DIV/0!</v>
      </c>
    </row>
    <row r="76" spans="1:12" ht="14.25" customHeight="1" x14ac:dyDescent="0.25">
      <c r="A76" s="15"/>
      <c r="B76" s="86"/>
      <c r="C76" s="86"/>
      <c r="D76" s="86"/>
      <c r="E76" s="86"/>
      <c r="F76" s="16"/>
      <c r="G76" s="85"/>
      <c r="H76" s="85"/>
      <c r="I76" s="85"/>
      <c r="L76" s="576"/>
    </row>
    <row r="77" spans="1:12" ht="14.25" customHeight="1" x14ac:dyDescent="0.25">
      <c r="A77" s="3" t="s">
        <v>218</v>
      </c>
      <c r="B77" s="89">
        <f>+B27-B75</f>
        <v>0</v>
      </c>
      <c r="C77" s="89">
        <f>+C27-C75</f>
        <v>0</v>
      </c>
      <c r="D77" s="89">
        <f>+D27-D75</f>
        <v>0</v>
      </c>
      <c r="E77" s="89">
        <f>+E27-E75</f>
        <v>0</v>
      </c>
      <c r="F77" s="16"/>
      <c r="G77" s="179" t="e">
        <f>+G27-G75</f>
        <v>#DIV/0!</v>
      </c>
      <c r="H77" s="179" t="e">
        <f>+H27-H75</f>
        <v>#DIV/0!</v>
      </c>
      <c r="I77" s="179" t="e">
        <f>+I27-I75</f>
        <v>#DIV/0!</v>
      </c>
      <c r="L77" s="641" t="e">
        <f t="shared" si="3"/>
        <v>#DIV/0!</v>
      </c>
    </row>
    <row r="78" spans="1:12" ht="14.25" customHeight="1" x14ac:dyDescent="0.25">
      <c r="B78" s="26"/>
      <c r="C78" s="27"/>
      <c r="D78" s="27"/>
      <c r="F78" s="16"/>
      <c r="G78" s="87"/>
      <c r="H78" s="87"/>
      <c r="I78" s="87"/>
      <c r="L78" s="576"/>
    </row>
    <row r="79" spans="1:12" x14ac:dyDescent="0.25">
      <c r="A79" s="15"/>
      <c r="B79" s="69"/>
      <c r="C79" s="84"/>
      <c r="D79" s="84"/>
      <c r="E79" s="84"/>
      <c r="F79" s="16"/>
      <c r="L79" s="576"/>
    </row>
    <row r="80" spans="1:12" x14ac:dyDescent="0.25">
      <c r="A80" s="94" t="s">
        <v>754</v>
      </c>
      <c r="B80" s="27"/>
      <c r="C80" s="27"/>
      <c r="D80" s="27"/>
      <c r="F80" s="17"/>
      <c r="G80" s="27"/>
      <c r="H80" s="27"/>
      <c r="I80" s="27"/>
      <c r="L80" s="576"/>
    </row>
    <row r="81" spans="1:12" x14ac:dyDescent="0.25">
      <c r="A81" s="253" t="s">
        <v>331</v>
      </c>
      <c r="B81" s="27"/>
      <c r="C81" s="27"/>
      <c r="D81" s="27"/>
      <c r="F81" s="17"/>
      <c r="G81" s="99">
        <f t="shared" ref="G81:I83" si="17">+B81</f>
        <v>0</v>
      </c>
      <c r="H81" s="99">
        <f t="shared" si="17"/>
        <v>0</v>
      </c>
      <c r="I81" s="99">
        <f t="shared" si="17"/>
        <v>0</v>
      </c>
      <c r="L81" s="641">
        <f t="shared" si="3"/>
        <v>0</v>
      </c>
    </row>
    <row r="82" spans="1:12" x14ac:dyDescent="0.25">
      <c r="A82" s="253" t="s">
        <v>332</v>
      </c>
      <c r="B82" s="27"/>
      <c r="C82" s="27"/>
      <c r="D82" s="27"/>
      <c r="F82" s="17"/>
      <c r="G82" s="99">
        <f t="shared" si="17"/>
        <v>0</v>
      </c>
      <c r="H82" s="99">
        <f t="shared" si="17"/>
        <v>0</v>
      </c>
      <c r="I82" s="99">
        <f t="shared" si="17"/>
        <v>0</v>
      </c>
      <c r="L82" s="641">
        <f t="shared" si="3"/>
        <v>0</v>
      </c>
    </row>
    <row r="83" spans="1:12" x14ac:dyDescent="0.25">
      <c r="A83" s="253" t="s">
        <v>333</v>
      </c>
      <c r="B83" s="27"/>
      <c r="C83" s="27"/>
      <c r="D83" s="27"/>
      <c r="F83" s="17"/>
      <c r="G83" s="99">
        <f t="shared" si="17"/>
        <v>0</v>
      </c>
      <c r="H83" s="99">
        <f t="shared" si="17"/>
        <v>0</v>
      </c>
      <c r="I83" s="99">
        <f t="shared" si="17"/>
        <v>0</v>
      </c>
      <c r="L83" s="641">
        <f t="shared" ref="L83:L92" si="18">+G83-H83</f>
        <v>0</v>
      </c>
    </row>
    <row r="84" spans="1:12" ht="27" thickBot="1" x14ac:dyDescent="0.3">
      <c r="A84" s="93" t="s">
        <v>755</v>
      </c>
      <c r="B84" s="251">
        <f>SUM(B81:B83)</f>
        <v>0</v>
      </c>
      <c r="C84" s="251">
        <f>SUM(C81:C83)</f>
        <v>0</v>
      </c>
      <c r="D84" s="251">
        <f>SUM(D81:D83)</f>
        <v>0</v>
      </c>
      <c r="E84" s="251">
        <f>SUM(E81:E83)</f>
        <v>0</v>
      </c>
      <c r="F84" s="16"/>
      <c r="G84" s="251">
        <f>SUM(G81:G83)</f>
        <v>0</v>
      </c>
      <c r="H84" s="251">
        <f>SUM(H81:H83)</f>
        <v>0</v>
      </c>
      <c r="I84" s="251">
        <f>SUM(I81:I83)</f>
        <v>0</v>
      </c>
      <c r="L84" s="641">
        <f t="shared" si="18"/>
        <v>0</v>
      </c>
    </row>
    <row r="85" spans="1:12" ht="13.8" thickTop="1" x14ac:dyDescent="0.25">
      <c r="A85" s="4"/>
      <c r="B85" s="26"/>
      <c r="C85" s="27"/>
      <c r="D85" s="27"/>
      <c r="F85" s="16"/>
      <c r="L85" s="576"/>
    </row>
    <row r="86" spans="1:12" x14ac:dyDescent="0.25">
      <c r="A86" s="94" t="s">
        <v>756</v>
      </c>
      <c r="B86" s="249"/>
      <c r="C86" s="169"/>
      <c r="D86" s="169"/>
      <c r="E86" s="169"/>
      <c r="F86" s="17"/>
      <c r="G86" s="17"/>
      <c r="H86" s="17"/>
      <c r="I86" s="17"/>
      <c r="L86" s="576"/>
    </row>
    <row r="87" spans="1:12" x14ac:dyDescent="0.25">
      <c r="A87" s="253" t="s">
        <v>331</v>
      </c>
      <c r="B87" s="27"/>
      <c r="C87" s="275"/>
      <c r="D87" s="275"/>
      <c r="E87" s="275"/>
      <c r="F87" s="17"/>
      <c r="G87" s="99">
        <f t="shared" ref="G87:G89" si="19">+B87</f>
        <v>0</v>
      </c>
      <c r="H87" s="99">
        <f t="shared" ref="H87:H89" si="20">+C87</f>
        <v>0</v>
      </c>
      <c r="I87" s="99">
        <f t="shared" ref="I87:I89" si="21">+D87</f>
        <v>0</v>
      </c>
      <c r="L87" s="641">
        <f t="shared" si="18"/>
        <v>0</v>
      </c>
    </row>
    <row r="88" spans="1:12" x14ac:dyDescent="0.25">
      <c r="A88" s="253" t="s">
        <v>332</v>
      </c>
      <c r="B88" s="27"/>
      <c r="C88" s="27"/>
      <c r="D88" s="27"/>
      <c r="F88" s="17"/>
      <c r="G88" s="99">
        <f t="shared" si="19"/>
        <v>0</v>
      </c>
      <c r="H88" s="99">
        <f t="shared" si="20"/>
        <v>0</v>
      </c>
      <c r="I88" s="99">
        <f t="shared" si="21"/>
        <v>0</v>
      </c>
      <c r="L88" s="641">
        <f t="shared" si="18"/>
        <v>0</v>
      </c>
    </row>
    <row r="89" spans="1:12" x14ac:dyDescent="0.25">
      <c r="A89" s="253" t="s">
        <v>333</v>
      </c>
      <c r="B89" s="27"/>
      <c r="C89" s="27"/>
      <c r="D89" s="27"/>
      <c r="F89" s="17"/>
      <c r="G89" s="99">
        <f t="shared" si="19"/>
        <v>0</v>
      </c>
      <c r="H89" s="99">
        <f t="shared" si="20"/>
        <v>0</v>
      </c>
      <c r="I89" s="99">
        <f t="shared" si="21"/>
        <v>0</v>
      </c>
      <c r="L89" s="641">
        <f t="shared" si="18"/>
        <v>0</v>
      </c>
    </row>
    <row r="90" spans="1:12" ht="27" thickBot="1" x14ac:dyDescent="0.3">
      <c r="A90" s="250" t="s">
        <v>757</v>
      </c>
      <c r="B90" s="251">
        <f>SUM(B87:B89)</f>
        <v>0</v>
      </c>
      <c r="C90" s="251">
        <f>SUM(C87:C89)</f>
        <v>0</v>
      </c>
      <c r="D90" s="251">
        <f>SUM(D87:D89)</f>
        <v>0</v>
      </c>
      <c r="E90" s="251">
        <f>SUM(E87:E89)</f>
        <v>0</v>
      </c>
      <c r="F90" s="16"/>
      <c r="G90" s="251">
        <f>SUM(G87:G89)</f>
        <v>0</v>
      </c>
      <c r="H90" s="251">
        <f>SUM(H87:H89)</f>
        <v>0</v>
      </c>
      <c r="I90" s="251">
        <f>SUM(I87:I89)</f>
        <v>0</v>
      </c>
      <c r="L90" s="641">
        <f t="shared" si="18"/>
        <v>0</v>
      </c>
    </row>
    <row r="91" spans="1:12" ht="13.8" thickTop="1" x14ac:dyDescent="0.25">
      <c r="A91" s="250"/>
      <c r="B91" s="505"/>
      <c r="C91" s="505"/>
      <c r="D91" s="505"/>
      <c r="E91" s="505"/>
      <c r="F91" s="16"/>
      <c r="G91" s="505"/>
      <c r="H91" s="505"/>
      <c r="I91" s="505"/>
      <c r="L91" s="576"/>
    </row>
    <row r="92" spans="1:12" ht="13.8" thickBot="1" x14ac:dyDescent="0.3">
      <c r="A92" s="250" t="s">
        <v>753</v>
      </c>
      <c r="B92" s="83">
        <f>+B84+B90</f>
        <v>0</v>
      </c>
      <c r="C92" s="83">
        <f t="shared" ref="C92:I92" si="22">+C84+C90</f>
        <v>0</v>
      </c>
      <c r="D92" s="83">
        <f t="shared" si="22"/>
        <v>0</v>
      </c>
      <c r="E92" s="83">
        <f t="shared" si="22"/>
        <v>0</v>
      </c>
      <c r="F92" s="16"/>
      <c r="G92" s="83">
        <f t="shared" si="22"/>
        <v>0</v>
      </c>
      <c r="H92" s="83">
        <f t="shared" si="22"/>
        <v>0</v>
      </c>
      <c r="I92" s="83">
        <f t="shared" si="22"/>
        <v>0</v>
      </c>
      <c r="L92" s="641">
        <f t="shared" si="18"/>
        <v>0</v>
      </c>
    </row>
    <row r="93" spans="1:12" ht="26.25" customHeight="1" thickTop="1" x14ac:dyDescent="0.25">
      <c r="A93" s="274"/>
      <c r="B93" s="239"/>
      <c r="C93" s="99"/>
      <c r="D93" s="99"/>
      <c r="E93" s="99"/>
      <c r="F93" s="16"/>
    </row>
    <row r="94" spans="1:12" x14ac:dyDescent="0.25">
      <c r="A94" s="173" t="s">
        <v>25</v>
      </c>
      <c r="B94" s="301"/>
      <c r="C94" s="166"/>
      <c r="D94" s="166"/>
      <c r="E94" s="167"/>
      <c r="F94" s="16"/>
    </row>
    <row r="95" spans="1:12" x14ac:dyDescent="0.25">
      <c r="A95" s="174" t="s">
        <v>26</v>
      </c>
      <c r="B95" s="465" t="e">
        <f>(B58-SUM(B13:B18)-B23)/(B27-SUM(B13:B18)-B23)</f>
        <v>#DIV/0!</v>
      </c>
      <c r="C95" s="465" t="e">
        <f t="shared" ref="C95:E95" si="23">(C58-SUM(C13:C18)-C23)/(C27-SUM(C13:C18)-C23)</f>
        <v>#DIV/0!</v>
      </c>
      <c r="D95" s="465" t="e">
        <f t="shared" si="23"/>
        <v>#DIV/0!</v>
      </c>
      <c r="E95" s="465" t="e">
        <f t="shared" si="23"/>
        <v>#DIV/0!</v>
      </c>
      <c r="F95" s="16"/>
      <c r="G95" s="435"/>
      <c r="H95" s="17"/>
      <c r="I95" s="17"/>
    </row>
    <row r="96" spans="1:12" x14ac:dyDescent="0.25">
      <c r="A96" s="174" t="s">
        <v>27</v>
      </c>
      <c r="B96" s="465" t="e">
        <f>(B64)/(B27-SUM(B13:B18)-B23)</f>
        <v>#DIV/0!</v>
      </c>
      <c r="C96" s="465" t="e">
        <f t="shared" ref="C96:E96" si="24">(C64)/(C27-SUM(C13:C18)-C23)</f>
        <v>#DIV/0!</v>
      </c>
      <c r="D96" s="465" t="e">
        <f t="shared" si="24"/>
        <v>#DIV/0!</v>
      </c>
      <c r="E96" s="465" t="e">
        <f t="shared" si="24"/>
        <v>#DIV/0!</v>
      </c>
      <c r="F96" s="16"/>
    </row>
    <row r="97" spans="1:12" x14ac:dyDescent="0.25">
      <c r="A97" s="174" t="s">
        <v>28</v>
      </c>
      <c r="B97" s="465" t="e">
        <f>SUM(B95:B96)</f>
        <v>#DIV/0!</v>
      </c>
      <c r="C97" s="465" t="e">
        <f t="shared" ref="C97:E97" si="25">SUM(C95:C96)</f>
        <v>#DIV/0!</v>
      </c>
      <c r="D97" s="465" t="e">
        <f t="shared" si="25"/>
        <v>#DIV/0!</v>
      </c>
      <c r="E97" s="465" t="e">
        <f t="shared" si="25"/>
        <v>#DIV/0!</v>
      </c>
      <c r="F97" s="16"/>
    </row>
    <row r="98" spans="1:12" x14ac:dyDescent="0.25">
      <c r="A98" s="174" t="s">
        <v>29</v>
      </c>
      <c r="B98" s="465" t="e">
        <f>B73/(B$27-SUM(B13:B18)-B23)</f>
        <v>#DIV/0!</v>
      </c>
      <c r="C98" s="465" t="e">
        <f t="shared" ref="C98:E98" si="26">C73/(C$27-SUM(C13:C18)-C23)</f>
        <v>#DIV/0!</v>
      </c>
      <c r="D98" s="465" t="e">
        <f t="shared" si="26"/>
        <v>#DIV/0!</v>
      </c>
      <c r="E98" s="465" t="e">
        <f t="shared" si="26"/>
        <v>#DIV/0!</v>
      </c>
      <c r="F98" s="16"/>
    </row>
    <row r="99" spans="1:12" x14ac:dyDescent="0.25">
      <c r="A99" s="175" t="s">
        <v>372</v>
      </c>
      <c r="B99" s="466" t="e">
        <f>B77/(B$27-SUM(B13:B18)-B23)</f>
        <v>#DIV/0!</v>
      </c>
      <c r="C99" s="466" t="e">
        <f t="shared" ref="C99:E99" si="27">C77/(C$27-SUM(C13:C18)-C23)</f>
        <v>#DIV/0!</v>
      </c>
      <c r="D99" s="466" t="e">
        <f t="shared" si="27"/>
        <v>#DIV/0!</v>
      </c>
      <c r="E99" s="466" t="e">
        <f t="shared" si="27"/>
        <v>#DIV/0!</v>
      </c>
      <c r="F99" s="16"/>
    </row>
    <row r="100" spans="1:12" x14ac:dyDescent="0.25">
      <c r="B100" s="26"/>
      <c r="C100" s="27"/>
      <c r="D100" s="27"/>
      <c r="E100" s="16"/>
      <c r="F100" s="16"/>
    </row>
    <row r="101" spans="1:12" x14ac:dyDescent="0.25">
      <c r="B101" s="26"/>
      <c r="C101" s="27"/>
      <c r="D101" s="27"/>
      <c r="E101" s="16"/>
      <c r="F101" s="16"/>
    </row>
    <row r="102" spans="1:12" s="33" customFormat="1" x14ac:dyDescent="0.25">
      <c r="A102" s="650"/>
      <c r="C102" s="168"/>
      <c r="D102" s="169"/>
      <c r="E102" s="169"/>
      <c r="F102" s="169"/>
      <c r="L102" s="16"/>
    </row>
    <row r="103" spans="1:12" s="33" customFormat="1" x14ac:dyDescent="0.25">
      <c r="A103" s="650"/>
      <c r="C103" s="168"/>
      <c r="D103" s="169"/>
      <c r="E103" s="169"/>
      <c r="F103" s="169"/>
      <c r="L103" s="16"/>
    </row>
    <row r="104" spans="1:12" s="33" customFormat="1" x14ac:dyDescent="0.25">
      <c r="A104" s="650"/>
      <c r="C104" s="86"/>
      <c r="D104" s="28"/>
      <c r="E104" s="28"/>
      <c r="F104" s="28"/>
      <c r="L104" s="16"/>
    </row>
    <row r="105" spans="1:12" x14ac:dyDescent="0.25">
      <c r="D105" s="16"/>
      <c r="E105" s="16"/>
      <c r="F105" s="16"/>
    </row>
    <row r="106" spans="1:12" x14ac:dyDescent="0.25">
      <c r="D106" s="16"/>
      <c r="E106" s="16"/>
      <c r="F106" s="16"/>
    </row>
    <row r="107" spans="1:12" x14ac:dyDescent="0.25">
      <c r="D107" s="16"/>
      <c r="E107" s="16"/>
      <c r="F107" s="16"/>
    </row>
    <row r="108" spans="1:12" x14ac:dyDescent="0.25">
      <c r="D108" s="16"/>
      <c r="E108" s="16"/>
      <c r="F108" s="16"/>
    </row>
    <row r="109" spans="1:12" x14ac:dyDescent="0.25">
      <c r="D109" s="16"/>
      <c r="E109" s="16"/>
      <c r="F109" s="16"/>
    </row>
    <row r="110" spans="1:12" x14ac:dyDescent="0.25">
      <c r="D110" s="16"/>
      <c r="E110" s="16"/>
      <c r="F110" s="16"/>
    </row>
    <row r="111" spans="1:12" x14ac:dyDescent="0.25">
      <c r="D111" s="16"/>
      <c r="E111" s="16"/>
      <c r="F111" s="16"/>
    </row>
    <row r="112" spans="1:12" x14ac:dyDescent="0.25">
      <c r="D112" s="16"/>
      <c r="E112" s="16"/>
      <c r="F112" s="16"/>
    </row>
    <row r="113" s="16" customFormat="1" x14ac:dyDescent="0.25"/>
    <row r="114" s="16" customFormat="1" x14ac:dyDescent="0.25"/>
    <row r="115" s="16" customFormat="1" x14ac:dyDescent="0.25"/>
    <row r="116" s="16" customFormat="1" x14ac:dyDescent="0.25"/>
    <row r="117" s="16" customFormat="1" x14ac:dyDescent="0.25"/>
    <row r="118" s="16" customFormat="1" x14ac:dyDescent="0.25"/>
    <row r="119" s="16" customFormat="1" x14ac:dyDescent="0.25"/>
    <row r="120" s="16" customFormat="1" x14ac:dyDescent="0.25"/>
    <row r="121" s="16" customFormat="1" x14ac:dyDescent="0.25"/>
    <row r="122" s="16" customFormat="1" x14ac:dyDescent="0.25"/>
    <row r="123" s="16" customFormat="1" x14ac:dyDescent="0.25"/>
    <row r="124" s="16" customFormat="1" x14ac:dyDescent="0.25"/>
    <row r="125" s="16" customFormat="1" x14ac:dyDescent="0.25"/>
    <row r="126" s="16" customFormat="1" x14ac:dyDescent="0.25"/>
    <row r="127" s="16" customFormat="1" x14ac:dyDescent="0.25"/>
    <row r="128" s="16" customFormat="1" x14ac:dyDescent="0.25"/>
    <row r="129" spans="4:6" x14ac:dyDescent="0.25">
      <c r="D129" s="16"/>
      <c r="E129" s="16"/>
      <c r="F129" s="16"/>
    </row>
    <row r="130" spans="4:6" x14ac:dyDescent="0.25">
      <c r="D130" s="16"/>
      <c r="E130" s="17"/>
      <c r="F130" s="17"/>
    </row>
    <row r="131" spans="4:6" x14ac:dyDescent="0.25">
      <c r="D131" s="16"/>
      <c r="E131" s="17"/>
      <c r="F131" s="17"/>
    </row>
    <row r="132" spans="4:6" x14ac:dyDescent="0.25">
      <c r="D132" s="16"/>
      <c r="E132" s="17"/>
      <c r="F132" s="17"/>
    </row>
    <row r="133" spans="4:6" x14ac:dyDescent="0.25">
      <c r="D133" s="16"/>
      <c r="E133" s="17"/>
      <c r="F133" s="17"/>
    </row>
    <row r="134" spans="4:6" x14ac:dyDescent="0.25">
      <c r="D134" s="16"/>
      <c r="E134" s="17"/>
      <c r="F134" s="17"/>
    </row>
    <row r="135" spans="4:6" x14ac:dyDescent="0.25">
      <c r="D135" s="16"/>
      <c r="E135" s="17"/>
      <c r="F135" s="17"/>
    </row>
    <row r="136" spans="4:6" x14ac:dyDescent="0.25">
      <c r="D136" s="16"/>
      <c r="E136" s="17"/>
      <c r="F136" s="17"/>
    </row>
    <row r="137" spans="4:6" x14ac:dyDescent="0.25">
      <c r="D137" s="16"/>
      <c r="E137" s="17"/>
      <c r="F137" s="17"/>
    </row>
    <row r="138" spans="4:6" x14ac:dyDescent="0.25">
      <c r="D138" s="16"/>
      <c r="E138" s="17"/>
      <c r="F138" s="17"/>
    </row>
    <row r="139" spans="4:6" x14ac:dyDescent="0.25">
      <c r="D139" s="16"/>
      <c r="E139" s="17"/>
      <c r="F139" s="17"/>
    </row>
    <row r="140" spans="4:6" x14ac:dyDescent="0.25">
      <c r="D140" s="16"/>
      <c r="E140" s="17"/>
      <c r="F140" s="17"/>
    </row>
    <row r="141" spans="4:6" x14ac:dyDescent="0.25">
      <c r="D141" s="16"/>
      <c r="E141" s="17"/>
      <c r="F141" s="17"/>
    </row>
    <row r="142" spans="4:6" x14ac:dyDescent="0.25">
      <c r="D142" s="16"/>
      <c r="E142" s="17"/>
      <c r="F142" s="17"/>
    </row>
    <row r="143" spans="4:6" x14ac:dyDescent="0.25">
      <c r="D143" s="16"/>
      <c r="E143" s="17"/>
      <c r="F143" s="17"/>
    </row>
    <row r="144" spans="4:6" x14ac:dyDescent="0.25">
      <c r="D144" s="16"/>
      <c r="E144" s="17"/>
      <c r="F144" s="17"/>
    </row>
    <row r="145" spans="4:6" x14ac:dyDescent="0.25">
      <c r="D145" s="16"/>
      <c r="E145" s="17"/>
      <c r="F145" s="17"/>
    </row>
    <row r="146" spans="4:6" x14ac:dyDescent="0.25">
      <c r="D146" s="16"/>
      <c r="E146" s="17"/>
      <c r="F146" s="17"/>
    </row>
    <row r="147" spans="4:6" x14ac:dyDescent="0.25">
      <c r="D147" s="16"/>
      <c r="E147" s="17"/>
      <c r="F147" s="17"/>
    </row>
    <row r="148" spans="4:6" x14ac:dyDescent="0.25">
      <c r="D148" s="16"/>
      <c r="E148" s="17"/>
      <c r="F148" s="17"/>
    </row>
  </sheetData>
  <sheetProtection algorithmName="SHA-512" hashValue="eLD/tMajGWLa8bIpAymh6NWsaZ+nX7CSM87fTYczWDQmUc88x8s2hboivRfN3OLvv3fEkux0DpWXi/8C4UEe+g==" saltValue="yoCiVU13BfHV5GzZMuuF6Q==" spinCount="100000" sheet="1" formatCells="0" formatColumns="0" formatRows="0"/>
  <mergeCells count="3">
    <mergeCell ref="A2:J2"/>
    <mergeCell ref="C3:E3"/>
    <mergeCell ref="A4:J4"/>
  </mergeCells>
  <printOptions horizontalCentered="1"/>
  <pageMargins left="0" right="0" top="0" bottom="0" header="0.23" footer="0.17"/>
  <pageSetup scale="67" fitToHeight="3" orientation="portrait"/>
  <headerFooter alignWithMargins="0"/>
  <rowBreaks count="1" manualBreakCount="1">
    <brk id="77" max="7" man="1"/>
  </rowBreaks>
  <legacyDrawing r:id="rId1"/>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tint="0.39997558519241921"/>
  </sheetPr>
  <dimension ref="A2:L142"/>
  <sheetViews>
    <sheetView workbookViewId="0"/>
  </sheetViews>
  <sheetFormatPr defaultColWidth="11.44140625" defaultRowHeight="13.2" x14ac:dyDescent="0.25"/>
  <cols>
    <col min="1" max="1" width="48.44140625" style="16" customWidth="1"/>
    <col min="2" max="2" width="15.44140625" style="16" customWidth="1"/>
    <col min="3" max="3" width="16" style="16" customWidth="1"/>
    <col min="4" max="4" width="12.6640625" style="26" customWidth="1"/>
    <col min="5" max="5" width="14.109375" style="27" customWidth="1"/>
    <col min="6" max="6" width="5.6640625" style="27" customWidth="1"/>
    <col min="7" max="7" width="14" style="16" customWidth="1"/>
    <col min="8" max="8" width="15.6640625" style="16" bestFit="1" customWidth="1"/>
    <col min="9" max="9" width="16.5546875" style="16" bestFit="1" customWidth="1"/>
    <col min="10" max="10" width="12.33203125" style="16" bestFit="1" customWidth="1"/>
    <col min="11" max="16384" width="11.44140625" style="16"/>
  </cols>
  <sheetData>
    <row r="2" spans="1:12" ht="15" customHeight="1" x14ac:dyDescent="0.3">
      <c r="A2" s="1014">
        <f>+'Balance Sheet'!A1:E1</f>
        <v>0</v>
      </c>
      <c r="B2" s="1014"/>
      <c r="C2" s="1014"/>
      <c r="D2" s="1014"/>
      <c r="E2" s="1014"/>
      <c r="F2" s="1014"/>
      <c r="G2" s="1014"/>
      <c r="H2" s="1014"/>
      <c r="I2" s="1014"/>
      <c r="J2" s="1014"/>
    </row>
    <row r="3" spans="1:12" ht="15" customHeight="1" x14ac:dyDescent="0.3">
      <c r="B3" s="315" t="s">
        <v>371</v>
      </c>
      <c r="C3" s="1102"/>
      <c r="D3" s="1102"/>
      <c r="E3" s="1102"/>
      <c r="F3" s="314"/>
      <c r="G3" s="314"/>
      <c r="H3" s="314"/>
      <c r="I3" s="314"/>
      <c r="J3" s="314"/>
    </row>
    <row r="4" spans="1:12" ht="15" customHeight="1" x14ac:dyDescent="0.3">
      <c r="A4" s="1014" t="s">
        <v>47</v>
      </c>
      <c r="B4" s="1014"/>
      <c r="C4" s="1014"/>
      <c r="D4" s="1014"/>
      <c r="E4" s="1014"/>
      <c r="F4" s="1014"/>
      <c r="G4" s="1014"/>
      <c r="H4" s="1014"/>
      <c r="I4" s="1014"/>
      <c r="J4" s="1014"/>
    </row>
    <row r="5" spans="1:12" s="17" customFormat="1" ht="15" customHeight="1" x14ac:dyDescent="0.3">
      <c r="D5" s="6"/>
      <c r="E5" s="203" t="str">
        <f>CONCATENATE("Year To Date Through  ",'MCO ID &amp; Cross Checks'!F11, "  ",'MCO ID &amp; Cross Checks'!G11)</f>
        <v xml:space="preserve">Year To Date Through    </v>
      </c>
      <c r="F5" s="188"/>
      <c r="G5" s="188"/>
    </row>
    <row r="6" spans="1:12" s="17" customFormat="1" ht="15" customHeight="1" x14ac:dyDescent="0.3">
      <c r="B6" s="189"/>
      <c r="C6" s="190"/>
      <c r="D6" s="191"/>
      <c r="E6" s="188"/>
      <c r="F6" s="188"/>
      <c r="G6" s="188"/>
    </row>
    <row r="7" spans="1:12" x14ac:dyDescent="0.25">
      <c r="A7" s="26"/>
      <c r="B7" s="26"/>
      <c r="C7" s="26"/>
    </row>
    <row r="8" spans="1:12" ht="26.4" x14ac:dyDescent="0.25">
      <c r="B8" s="81" t="str">
        <f>+'Rev &amp; Exp All'!C7</f>
        <v>Select Prog</v>
      </c>
      <c r="C8" s="491" t="str">
        <f>+'Rev &amp; Exp All'!E7</f>
        <v>Select Prog</v>
      </c>
      <c r="D8" s="491" t="str">
        <f>+'Rev &amp; Exp All'!F7</f>
        <v>Select Prog</v>
      </c>
      <c r="E8" s="491" t="str">
        <f>+'Rev &amp; Exp All'!G7</f>
        <v>Select Prog Prior Year</v>
      </c>
      <c r="F8" s="504"/>
      <c r="G8" s="491" t="str">
        <f>+'Rev &amp; Exp All'!J7</f>
        <v>Select Prog Curr YTD</v>
      </c>
      <c r="H8" s="491" t="str">
        <f>+'Rev &amp; Exp All'!K7</f>
        <v>Select Prog Budget YTD</v>
      </c>
      <c r="I8" s="491" t="str">
        <f>+'Rev &amp; Exp All'!L7</f>
        <v>Select Prog Budg Annual</v>
      </c>
      <c r="J8" s="504"/>
    </row>
    <row r="9" spans="1:12" x14ac:dyDescent="0.25">
      <c r="B9" s="100" t="str">
        <f>+'Rev &amp; Exp All'!C8</f>
        <v>YTD</v>
      </c>
      <c r="C9" s="82" t="str">
        <f>+'Rev &amp; Exp All'!E8</f>
        <v>YTD Budget</v>
      </c>
      <c r="D9" s="46" t="s">
        <v>86</v>
      </c>
      <c r="E9" s="46">
        <f>+'MCO ID &amp; Cross Checks'!D13</f>
        <v>0</v>
      </c>
      <c r="F9" s="16"/>
      <c r="G9" s="46" t="s">
        <v>120</v>
      </c>
      <c r="H9" s="46" t="s">
        <v>120</v>
      </c>
      <c r="I9" s="46" t="s">
        <v>120</v>
      </c>
      <c r="L9" s="638" t="s">
        <v>695</v>
      </c>
    </row>
    <row r="10" spans="1:12" x14ac:dyDescent="0.25">
      <c r="A10" s="51" t="s">
        <v>94</v>
      </c>
      <c r="B10" s="32"/>
      <c r="C10" s="27"/>
      <c r="D10" s="27"/>
      <c r="E10" s="16"/>
      <c r="F10" s="16"/>
    </row>
    <row r="11" spans="1:12" x14ac:dyDescent="0.25">
      <c r="A11" s="4" t="s">
        <v>167</v>
      </c>
      <c r="B11" s="26"/>
      <c r="C11" s="27"/>
      <c r="D11" s="27"/>
      <c r="F11" s="16"/>
      <c r="G11" s="177" t="e">
        <f t="shared" ref="G11:G26" si="0">+B11/$B$92</f>
        <v>#DIV/0!</v>
      </c>
      <c r="H11" s="177" t="e">
        <f t="shared" ref="H11:H26" si="1">+C11/$C$92</f>
        <v>#DIV/0!</v>
      </c>
      <c r="I11" s="177" t="e">
        <f t="shared" ref="I11:I26" si="2">+D11/$D$92</f>
        <v>#DIV/0!</v>
      </c>
      <c r="L11" s="641" t="e">
        <f>+G11-H11</f>
        <v>#DIV/0!</v>
      </c>
    </row>
    <row r="12" spans="1:12" x14ac:dyDescent="0.25">
      <c r="A12" s="4" t="s">
        <v>121</v>
      </c>
      <c r="B12" s="26"/>
      <c r="C12" s="27"/>
      <c r="D12" s="27"/>
      <c r="F12" s="16"/>
      <c r="G12" s="177" t="e">
        <f t="shared" si="0"/>
        <v>#DIV/0!</v>
      </c>
      <c r="H12" s="177" t="e">
        <f t="shared" si="1"/>
        <v>#DIV/0!</v>
      </c>
      <c r="I12" s="177" t="e">
        <f t="shared" si="2"/>
        <v>#DIV/0!</v>
      </c>
      <c r="L12" s="641" t="e">
        <f t="shared" ref="L12:L82" si="3">+G12-H12</f>
        <v>#DIV/0!</v>
      </c>
    </row>
    <row r="13" spans="1:12" x14ac:dyDescent="0.25">
      <c r="A13" s="4" t="s">
        <v>736</v>
      </c>
      <c r="B13" s="26"/>
      <c r="C13" s="27"/>
      <c r="D13" s="27"/>
      <c r="F13" s="16"/>
      <c r="G13" s="177" t="e">
        <f t="shared" si="0"/>
        <v>#DIV/0!</v>
      </c>
      <c r="H13" s="177" t="e">
        <f t="shared" si="1"/>
        <v>#DIV/0!</v>
      </c>
      <c r="I13" s="177" t="e">
        <f t="shared" si="2"/>
        <v>#DIV/0!</v>
      </c>
      <c r="L13" s="641" t="e">
        <f t="shared" si="3"/>
        <v>#DIV/0!</v>
      </c>
    </row>
    <row r="14" spans="1:12" x14ac:dyDescent="0.25">
      <c r="A14" s="4" t="s">
        <v>737</v>
      </c>
      <c r="B14" s="26"/>
      <c r="C14" s="27"/>
      <c r="D14" s="27"/>
      <c r="F14" s="16"/>
      <c r="G14" s="177" t="e">
        <f t="shared" si="0"/>
        <v>#DIV/0!</v>
      </c>
      <c r="H14" s="177" t="e">
        <f t="shared" si="1"/>
        <v>#DIV/0!</v>
      </c>
      <c r="I14" s="177" t="e">
        <f t="shared" si="2"/>
        <v>#DIV/0!</v>
      </c>
      <c r="L14" s="641" t="e">
        <f t="shared" si="3"/>
        <v>#DIV/0!</v>
      </c>
    </row>
    <row r="15" spans="1:12" ht="13.2" customHeight="1" x14ac:dyDescent="0.25">
      <c r="A15" s="659" t="s">
        <v>751</v>
      </c>
      <c r="B15" s="26"/>
      <c r="C15" s="27"/>
      <c r="D15" s="27"/>
      <c r="F15" s="16"/>
      <c r="G15" s="177" t="e">
        <f t="shared" si="0"/>
        <v>#DIV/0!</v>
      </c>
      <c r="H15" s="177" t="e">
        <f t="shared" si="1"/>
        <v>#DIV/0!</v>
      </c>
      <c r="I15" s="177" t="e">
        <f t="shared" si="2"/>
        <v>#DIV/0!</v>
      </c>
      <c r="L15" s="641" t="e">
        <f t="shared" si="3"/>
        <v>#DIV/0!</v>
      </c>
    </row>
    <row r="16" spans="1:12" x14ac:dyDescent="0.25">
      <c r="A16" s="49" t="s">
        <v>738</v>
      </c>
      <c r="B16" s="26"/>
      <c r="C16" s="27"/>
      <c r="D16" s="27"/>
      <c r="F16" s="16"/>
      <c r="G16" s="177" t="e">
        <f t="shared" si="0"/>
        <v>#DIV/0!</v>
      </c>
      <c r="H16" s="177" t="e">
        <f t="shared" si="1"/>
        <v>#DIV/0!</v>
      </c>
      <c r="I16" s="177" t="e">
        <f t="shared" si="2"/>
        <v>#DIV/0!</v>
      </c>
      <c r="L16" s="641" t="e">
        <f t="shared" si="3"/>
        <v>#DIV/0!</v>
      </c>
    </row>
    <row r="17" spans="1:12" s="30" customFormat="1" x14ac:dyDescent="0.25">
      <c r="A17" s="5" t="s">
        <v>735</v>
      </c>
      <c r="B17" s="26"/>
      <c r="C17" s="27"/>
      <c r="D17" s="27"/>
      <c r="E17" s="27"/>
      <c r="G17" s="177" t="e">
        <f t="shared" si="0"/>
        <v>#DIV/0!</v>
      </c>
      <c r="H17" s="177" t="e">
        <f t="shared" si="1"/>
        <v>#DIV/0!</v>
      </c>
      <c r="I17" s="177" t="e">
        <f t="shared" si="2"/>
        <v>#DIV/0!</v>
      </c>
      <c r="L17" s="641" t="e">
        <f t="shared" si="3"/>
        <v>#DIV/0!</v>
      </c>
    </row>
    <row r="18" spans="1:12" s="30" customFormat="1" x14ac:dyDescent="0.25">
      <c r="A18" s="5" t="s">
        <v>739</v>
      </c>
      <c r="B18" s="26"/>
      <c r="C18" s="27"/>
      <c r="D18" s="27"/>
      <c r="E18" s="27"/>
      <c r="G18" s="177" t="e">
        <f t="shared" si="0"/>
        <v>#DIV/0!</v>
      </c>
      <c r="H18" s="177" t="e">
        <f t="shared" si="1"/>
        <v>#DIV/0!</v>
      </c>
      <c r="I18" s="177" t="e">
        <f t="shared" si="2"/>
        <v>#DIV/0!</v>
      </c>
      <c r="L18" s="641" t="e">
        <f t="shared" si="3"/>
        <v>#DIV/0!</v>
      </c>
    </row>
    <row r="19" spans="1:12" x14ac:dyDescent="0.25">
      <c r="A19" s="6" t="s">
        <v>330</v>
      </c>
      <c r="B19" s="26"/>
      <c r="C19" s="27"/>
      <c r="D19" s="27"/>
      <c r="F19" s="16"/>
      <c r="G19" s="177" t="e">
        <f t="shared" si="0"/>
        <v>#DIV/0!</v>
      </c>
      <c r="H19" s="177" t="e">
        <f t="shared" si="1"/>
        <v>#DIV/0!</v>
      </c>
      <c r="I19" s="177" t="e">
        <f t="shared" si="2"/>
        <v>#DIV/0!</v>
      </c>
      <c r="L19" s="641" t="e">
        <f t="shared" si="3"/>
        <v>#DIV/0!</v>
      </c>
    </row>
    <row r="20" spans="1:12" s="17" customFormat="1" x14ac:dyDescent="0.25">
      <c r="A20" s="6" t="s">
        <v>329</v>
      </c>
      <c r="B20" s="26"/>
      <c r="C20" s="27"/>
      <c r="D20" s="27"/>
      <c r="E20" s="27"/>
      <c r="G20" s="177" t="e">
        <f t="shared" si="0"/>
        <v>#DIV/0!</v>
      </c>
      <c r="H20" s="177" t="e">
        <f t="shared" si="1"/>
        <v>#DIV/0!</v>
      </c>
      <c r="I20" s="177" t="e">
        <f t="shared" si="2"/>
        <v>#DIV/0!</v>
      </c>
      <c r="L20" s="641" t="e">
        <f t="shared" si="3"/>
        <v>#DIV/0!</v>
      </c>
    </row>
    <row r="21" spans="1:12" s="17" customFormat="1" x14ac:dyDescent="0.25">
      <c r="A21" s="253" t="s">
        <v>134</v>
      </c>
      <c r="B21" s="26"/>
      <c r="C21" s="27"/>
      <c r="D21" s="27"/>
      <c r="E21" s="27"/>
      <c r="G21" s="177" t="e">
        <f t="shared" si="0"/>
        <v>#DIV/0!</v>
      </c>
      <c r="H21" s="177" t="e">
        <f t="shared" si="1"/>
        <v>#DIV/0!</v>
      </c>
      <c r="I21" s="177" t="e">
        <f t="shared" si="2"/>
        <v>#DIV/0!</v>
      </c>
      <c r="L21" s="641" t="e">
        <f t="shared" si="3"/>
        <v>#DIV/0!</v>
      </c>
    </row>
    <row r="22" spans="1:12" x14ac:dyDescent="0.25">
      <c r="A22" s="4" t="s">
        <v>12</v>
      </c>
      <c r="B22" s="26"/>
      <c r="C22" s="27"/>
      <c r="D22" s="27"/>
      <c r="F22" s="16"/>
      <c r="G22" s="177" t="e">
        <f t="shared" si="0"/>
        <v>#DIV/0!</v>
      </c>
      <c r="H22" s="177" t="e">
        <f t="shared" si="1"/>
        <v>#DIV/0!</v>
      </c>
      <c r="I22" s="177" t="e">
        <f t="shared" si="2"/>
        <v>#DIV/0!</v>
      </c>
      <c r="L22" s="641" t="e">
        <f t="shared" si="3"/>
        <v>#DIV/0!</v>
      </c>
    </row>
    <row r="23" spans="1:12" x14ac:dyDescent="0.25">
      <c r="A23" s="171" t="s">
        <v>11</v>
      </c>
      <c r="B23" s="26"/>
      <c r="C23" s="27"/>
      <c r="D23" s="27"/>
      <c r="F23" s="16"/>
      <c r="G23" s="177" t="e">
        <f t="shared" si="0"/>
        <v>#DIV/0!</v>
      </c>
      <c r="H23" s="177" t="e">
        <f t="shared" si="1"/>
        <v>#DIV/0!</v>
      </c>
      <c r="I23" s="177" t="e">
        <f t="shared" si="2"/>
        <v>#DIV/0!</v>
      </c>
      <c r="L23" s="641" t="e">
        <f t="shared" si="3"/>
        <v>#DIV/0!</v>
      </c>
    </row>
    <row r="24" spans="1:12" x14ac:dyDescent="0.25">
      <c r="A24" s="172" t="s">
        <v>204</v>
      </c>
      <c r="B24" s="26"/>
      <c r="C24" s="27"/>
      <c r="D24" s="27"/>
      <c r="F24" s="16"/>
      <c r="G24" s="177" t="e">
        <f t="shared" si="0"/>
        <v>#DIV/0!</v>
      </c>
      <c r="H24" s="177" t="e">
        <f t="shared" si="1"/>
        <v>#DIV/0!</v>
      </c>
      <c r="I24" s="177" t="e">
        <f t="shared" si="2"/>
        <v>#DIV/0!</v>
      </c>
      <c r="L24" s="641" t="e">
        <f t="shared" si="3"/>
        <v>#DIV/0!</v>
      </c>
    </row>
    <row r="25" spans="1:12" x14ac:dyDescent="0.25">
      <c r="A25" s="172" t="s">
        <v>299</v>
      </c>
      <c r="B25" s="26"/>
      <c r="C25" s="27"/>
      <c r="D25" s="27"/>
      <c r="F25" s="16"/>
      <c r="G25" s="177" t="e">
        <f t="shared" si="0"/>
        <v>#DIV/0!</v>
      </c>
      <c r="H25" s="177" t="e">
        <f t="shared" si="1"/>
        <v>#DIV/0!</v>
      </c>
      <c r="I25" s="177" t="e">
        <f t="shared" si="2"/>
        <v>#DIV/0!</v>
      </c>
      <c r="L25" s="641" t="e">
        <f t="shared" si="3"/>
        <v>#DIV/0!</v>
      </c>
    </row>
    <row r="26" spans="1:12" x14ac:dyDescent="0.25">
      <c r="A26" s="171" t="s">
        <v>225</v>
      </c>
      <c r="B26" s="26"/>
      <c r="C26" s="27"/>
      <c r="D26" s="27"/>
      <c r="F26" s="16"/>
      <c r="G26" s="177" t="e">
        <f t="shared" si="0"/>
        <v>#DIV/0!</v>
      </c>
      <c r="H26" s="177" t="e">
        <f t="shared" si="1"/>
        <v>#DIV/0!</v>
      </c>
      <c r="I26" s="177" t="e">
        <f t="shared" si="2"/>
        <v>#DIV/0!</v>
      </c>
      <c r="L26" s="641" t="e">
        <f t="shared" si="3"/>
        <v>#DIV/0!</v>
      </c>
    </row>
    <row r="27" spans="1:12" x14ac:dyDescent="0.25">
      <c r="A27" s="4" t="s">
        <v>23</v>
      </c>
      <c r="B27" s="89">
        <f>SUM(B11:B26)</f>
        <v>0</v>
      </c>
      <c r="C27" s="89">
        <f>SUM(C11:C26)</f>
        <v>0</v>
      </c>
      <c r="D27" s="89">
        <f>SUM(D11:D26)</f>
        <v>0</v>
      </c>
      <c r="E27" s="89">
        <f>SUM(E11:E26)</f>
        <v>0</v>
      </c>
      <c r="F27" s="16"/>
      <c r="G27" s="179" t="e">
        <f>SUM(G11:G26)</f>
        <v>#DIV/0!</v>
      </c>
      <c r="H27" s="179" t="e">
        <f>SUM(H11:H26)</f>
        <v>#DIV/0!</v>
      </c>
      <c r="I27" s="179" t="e">
        <f>SUM(I11:I26)</f>
        <v>#DIV/0!</v>
      </c>
      <c r="L27" s="641" t="e">
        <f t="shared" si="3"/>
        <v>#DIV/0!</v>
      </c>
    </row>
    <row r="28" spans="1:12" x14ac:dyDescent="0.25">
      <c r="B28" s="26" t="s">
        <v>126</v>
      </c>
      <c r="C28" s="26" t="s">
        <v>126</v>
      </c>
      <c r="D28" s="26" t="s">
        <v>126</v>
      </c>
      <c r="E28" s="26" t="s">
        <v>126</v>
      </c>
      <c r="F28" s="16"/>
      <c r="G28" s="87"/>
      <c r="H28" s="87"/>
      <c r="I28" s="87"/>
      <c r="L28" s="576"/>
    </row>
    <row r="29" spans="1:12" x14ac:dyDescent="0.25">
      <c r="A29" s="51" t="s">
        <v>102</v>
      </c>
      <c r="B29" s="26"/>
      <c r="C29" s="27"/>
      <c r="D29" s="27"/>
      <c r="F29" s="16"/>
      <c r="G29" s="87"/>
      <c r="H29" s="87"/>
      <c r="I29" s="87"/>
      <c r="L29" s="576"/>
    </row>
    <row r="30" spans="1:12" x14ac:dyDescent="0.25">
      <c r="A30" s="3" t="s">
        <v>106</v>
      </c>
      <c r="B30" s="26"/>
      <c r="C30" s="27"/>
      <c r="D30" s="27"/>
      <c r="F30" s="16"/>
      <c r="G30" s="87"/>
      <c r="H30" s="87"/>
      <c r="I30" s="87"/>
      <c r="L30" s="576"/>
    </row>
    <row r="31" spans="1:12" x14ac:dyDescent="0.25">
      <c r="A31" s="94" t="s">
        <v>177</v>
      </c>
      <c r="B31" s="26"/>
      <c r="C31" s="27"/>
      <c r="D31" s="27"/>
      <c r="F31" s="16"/>
      <c r="G31" s="87"/>
      <c r="H31" s="87"/>
      <c r="I31" s="87"/>
      <c r="K31" s="57"/>
      <c r="L31" s="576"/>
    </row>
    <row r="32" spans="1:12" x14ac:dyDescent="0.25">
      <c r="A32" s="6" t="s">
        <v>129</v>
      </c>
      <c r="B32" s="26"/>
      <c r="C32" s="27"/>
      <c r="D32" s="27"/>
      <c r="F32" s="16"/>
      <c r="G32" s="177" t="e">
        <f t="shared" ref="G32:G40" si="4">+B32/$B$92</f>
        <v>#DIV/0!</v>
      </c>
      <c r="H32" s="177" t="e">
        <f t="shared" ref="H32:H40" si="5">+C32/$C$92</f>
        <v>#DIV/0!</v>
      </c>
      <c r="I32" s="177" t="e">
        <f t="shared" ref="I32:I40" si="6">+D32/$D$92</f>
        <v>#DIV/0!</v>
      </c>
      <c r="K32" s="17"/>
      <c r="L32" s="641" t="e">
        <f t="shared" si="3"/>
        <v>#DIV/0!</v>
      </c>
    </row>
    <row r="33" spans="1:12" x14ac:dyDescent="0.25">
      <c r="A33" s="6" t="s">
        <v>122</v>
      </c>
      <c r="B33" s="26"/>
      <c r="C33" s="27"/>
      <c r="D33" s="27"/>
      <c r="F33" s="16"/>
      <c r="G33" s="177" t="e">
        <f t="shared" si="4"/>
        <v>#DIV/0!</v>
      </c>
      <c r="H33" s="177" t="e">
        <f t="shared" si="5"/>
        <v>#DIV/0!</v>
      </c>
      <c r="I33" s="177" t="e">
        <f t="shared" si="6"/>
        <v>#DIV/0!</v>
      </c>
      <c r="K33" s="17"/>
      <c r="L33" s="641" t="e">
        <f t="shared" si="3"/>
        <v>#DIV/0!</v>
      </c>
    </row>
    <row r="34" spans="1:12" x14ac:dyDescent="0.25">
      <c r="A34" s="6" t="s">
        <v>478</v>
      </c>
      <c r="B34" s="26"/>
      <c r="C34" s="27"/>
      <c r="D34" s="27"/>
      <c r="F34" s="16"/>
      <c r="G34" s="177" t="e">
        <f t="shared" si="4"/>
        <v>#DIV/0!</v>
      </c>
      <c r="H34" s="177" t="e">
        <f t="shared" si="5"/>
        <v>#DIV/0!</v>
      </c>
      <c r="I34" s="177" t="e">
        <f t="shared" si="6"/>
        <v>#DIV/0!</v>
      </c>
      <c r="K34" s="17"/>
      <c r="L34" s="641" t="e">
        <f t="shared" si="3"/>
        <v>#DIV/0!</v>
      </c>
    </row>
    <row r="35" spans="1:12" x14ac:dyDescent="0.25">
      <c r="A35" s="6" t="s">
        <v>758</v>
      </c>
      <c r="B35" s="26"/>
      <c r="C35" s="27"/>
      <c r="D35" s="27"/>
      <c r="F35" s="16"/>
      <c r="G35" s="177" t="e">
        <f t="shared" si="4"/>
        <v>#DIV/0!</v>
      </c>
      <c r="H35" s="177" t="e">
        <f t="shared" si="5"/>
        <v>#DIV/0!</v>
      </c>
      <c r="I35" s="177" t="e">
        <f t="shared" si="6"/>
        <v>#DIV/0!</v>
      </c>
      <c r="K35" s="17"/>
      <c r="L35" s="641" t="e">
        <f t="shared" si="3"/>
        <v>#DIV/0!</v>
      </c>
    </row>
    <row r="36" spans="1:12" x14ac:dyDescent="0.25">
      <c r="A36" s="6" t="s">
        <v>759</v>
      </c>
      <c r="B36" s="26"/>
      <c r="C36" s="27"/>
      <c r="D36" s="27"/>
      <c r="F36" s="16"/>
      <c r="G36" s="177" t="e">
        <f t="shared" si="4"/>
        <v>#DIV/0!</v>
      </c>
      <c r="H36" s="177" t="e">
        <f t="shared" si="5"/>
        <v>#DIV/0!</v>
      </c>
      <c r="I36" s="177" t="e">
        <f t="shared" si="6"/>
        <v>#DIV/0!</v>
      </c>
      <c r="K36" s="17"/>
      <c r="L36" s="641" t="e">
        <f t="shared" ref="L36" si="7">+G36-H36</f>
        <v>#DIV/0!</v>
      </c>
    </row>
    <row r="37" spans="1:12" x14ac:dyDescent="0.25">
      <c r="A37" s="4" t="s">
        <v>123</v>
      </c>
      <c r="B37" s="26"/>
      <c r="C37" s="27"/>
      <c r="D37" s="27"/>
      <c r="F37" s="16"/>
      <c r="G37" s="177" t="e">
        <f t="shared" si="4"/>
        <v>#DIV/0!</v>
      </c>
      <c r="H37" s="177" t="e">
        <f t="shared" si="5"/>
        <v>#DIV/0!</v>
      </c>
      <c r="I37" s="177" t="e">
        <f t="shared" si="6"/>
        <v>#DIV/0!</v>
      </c>
      <c r="K37" s="17"/>
      <c r="L37" s="641" t="e">
        <f t="shared" si="3"/>
        <v>#DIV/0!</v>
      </c>
    </row>
    <row r="38" spans="1:12" x14ac:dyDescent="0.25">
      <c r="A38" s="49" t="s">
        <v>616</v>
      </c>
      <c r="B38" s="26"/>
      <c r="C38" s="27"/>
      <c r="D38" s="27"/>
      <c r="F38" s="16"/>
      <c r="G38" s="177" t="e">
        <f t="shared" si="4"/>
        <v>#DIV/0!</v>
      </c>
      <c r="H38" s="177" t="e">
        <f t="shared" si="5"/>
        <v>#DIV/0!</v>
      </c>
      <c r="I38" s="177" t="e">
        <f t="shared" si="6"/>
        <v>#DIV/0!</v>
      </c>
      <c r="L38" s="641" t="e">
        <f t="shared" si="3"/>
        <v>#DIV/0!</v>
      </c>
    </row>
    <row r="39" spans="1:12" x14ac:dyDescent="0.25">
      <c r="A39" s="6" t="s">
        <v>242</v>
      </c>
      <c r="B39" s="26"/>
      <c r="C39" s="27"/>
      <c r="D39" s="27"/>
      <c r="F39" s="16"/>
      <c r="G39" s="177" t="e">
        <f t="shared" si="4"/>
        <v>#DIV/0!</v>
      </c>
      <c r="H39" s="177" t="e">
        <f t="shared" si="5"/>
        <v>#DIV/0!</v>
      </c>
      <c r="I39" s="177" t="e">
        <f t="shared" si="6"/>
        <v>#DIV/0!</v>
      </c>
      <c r="K39" s="17"/>
      <c r="L39" s="641" t="e">
        <f t="shared" si="3"/>
        <v>#DIV/0!</v>
      </c>
    </row>
    <row r="40" spans="1:12" x14ac:dyDescent="0.25">
      <c r="A40" s="6" t="s">
        <v>130</v>
      </c>
      <c r="B40" s="26"/>
      <c r="C40" s="27"/>
      <c r="D40" s="27"/>
      <c r="F40" s="16"/>
      <c r="G40" s="177" t="e">
        <f t="shared" si="4"/>
        <v>#DIV/0!</v>
      </c>
      <c r="H40" s="177" t="e">
        <f t="shared" si="5"/>
        <v>#DIV/0!</v>
      </c>
      <c r="I40" s="177" t="e">
        <f t="shared" si="6"/>
        <v>#DIV/0!</v>
      </c>
      <c r="L40" s="641" t="e">
        <f t="shared" si="3"/>
        <v>#DIV/0!</v>
      </c>
    </row>
    <row r="41" spans="1:12" x14ac:dyDescent="0.25">
      <c r="A41" s="6" t="s">
        <v>136</v>
      </c>
      <c r="B41" s="89">
        <f t="shared" ref="B41:I41" si="8">SUM(B32:B40)</f>
        <v>0</v>
      </c>
      <c r="C41" s="89">
        <f t="shared" si="8"/>
        <v>0</v>
      </c>
      <c r="D41" s="89">
        <f t="shared" si="8"/>
        <v>0</v>
      </c>
      <c r="E41" s="89">
        <f t="shared" si="8"/>
        <v>0</v>
      </c>
      <c r="F41" s="26"/>
      <c r="G41" s="179" t="e">
        <f t="shared" si="8"/>
        <v>#DIV/0!</v>
      </c>
      <c r="H41" s="179" t="e">
        <f t="shared" si="8"/>
        <v>#DIV/0!</v>
      </c>
      <c r="I41" s="179" t="e">
        <f t="shared" si="8"/>
        <v>#DIV/0!</v>
      </c>
      <c r="K41" s="17"/>
      <c r="L41" s="641" t="e">
        <f t="shared" si="3"/>
        <v>#DIV/0!</v>
      </c>
    </row>
    <row r="42" spans="1:12" x14ac:dyDescent="0.25">
      <c r="A42" s="94" t="s">
        <v>168</v>
      </c>
      <c r="B42" s="26"/>
      <c r="C42" s="27"/>
      <c r="D42" s="27"/>
      <c r="F42" s="16"/>
      <c r="G42" s="87"/>
      <c r="H42" s="87"/>
      <c r="I42" s="87"/>
      <c r="K42" s="60"/>
      <c r="L42" s="576"/>
    </row>
    <row r="43" spans="1:12" x14ac:dyDescent="0.25">
      <c r="A43" s="5" t="s">
        <v>432</v>
      </c>
      <c r="B43" s="26"/>
      <c r="C43" s="27"/>
      <c r="D43" s="27"/>
      <c r="F43" s="16"/>
      <c r="G43" s="177" t="e">
        <f t="shared" ref="G43:G52" si="9">+B43/$B$92</f>
        <v>#DIV/0!</v>
      </c>
      <c r="H43" s="177" t="e">
        <f t="shared" ref="H43:H52" si="10">+C43/$C$92</f>
        <v>#DIV/0!</v>
      </c>
      <c r="I43" s="177" t="e">
        <f t="shared" ref="I43:I52" si="11">+D43/$D$92</f>
        <v>#DIV/0!</v>
      </c>
      <c r="K43" s="60"/>
      <c r="L43" s="641" t="e">
        <f t="shared" si="3"/>
        <v>#DIV/0!</v>
      </c>
    </row>
    <row r="44" spans="1:12" x14ac:dyDescent="0.25">
      <c r="A44" s="170" t="s">
        <v>243</v>
      </c>
      <c r="B44" s="26"/>
      <c r="C44" s="27"/>
      <c r="D44" s="27"/>
      <c r="F44" s="16"/>
      <c r="G44" s="177" t="e">
        <f t="shared" si="9"/>
        <v>#DIV/0!</v>
      </c>
      <c r="H44" s="177" t="e">
        <f t="shared" si="10"/>
        <v>#DIV/0!</v>
      </c>
      <c r="I44" s="177" t="e">
        <f t="shared" si="11"/>
        <v>#DIV/0!</v>
      </c>
      <c r="K44" s="60"/>
      <c r="L44" s="641" t="e">
        <f t="shared" si="3"/>
        <v>#DIV/0!</v>
      </c>
    </row>
    <row r="45" spans="1:12" x14ac:dyDescent="0.25">
      <c r="A45" s="170" t="s">
        <v>244</v>
      </c>
      <c r="B45" s="26"/>
      <c r="C45" s="27"/>
      <c r="D45" s="27"/>
      <c r="F45" s="16"/>
      <c r="G45" s="177" t="e">
        <f t="shared" si="9"/>
        <v>#DIV/0!</v>
      </c>
      <c r="H45" s="177" t="e">
        <f t="shared" si="10"/>
        <v>#DIV/0!</v>
      </c>
      <c r="I45" s="177" t="e">
        <f t="shared" si="11"/>
        <v>#DIV/0!</v>
      </c>
      <c r="K45" s="60"/>
      <c r="L45" s="641" t="e">
        <f t="shared" si="3"/>
        <v>#DIV/0!</v>
      </c>
    </row>
    <row r="46" spans="1:12" x14ac:dyDescent="0.25">
      <c r="A46" s="170" t="s">
        <v>245</v>
      </c>
      <c r="B46" s="26"/>
      <c r="C46" s="27"/>
      <c r="D46" s="27"/>
      <c r="F46" s="16"/>
      <c r="G46" s="177" t="e">
        <f t="shared" si="9"/>
        <v>#DIV/0!</v>
      </c>
      <c r="H46" s="177" t="e">
        <f t="shared" si="10"/>
        <v>#DIV/0!</v>
      </c>
      <c r="I46" s="177" t="e">
        <f t="shared" si="11"/>
        <v>#DIV/0!</v>
      </c>
      <c r="K46" s="60"/>
      <c r="L46" s="641" t="e">
        <f t="shared" si="3"/>
        <v>#DIV/0!</v>
      </c>
    </row>
    <row r="47" spans="1:12" x14ac:dyDescent="0.25">
      <c r="A47" s="170" t="s">
        <v>246</v>
      </c>
      <c r="B47" s="26"/>
      <c r="C47" s="27"/>
      <c r="D47" s="27"/>
      <c r="F47" s="16"/>
      <c r="G47" s="177" t="e">
        <f t="shared" si="9"/>
        <v>#DIV/0!</v>
      </c>
      <c r="H47" s="177" t="e">
        <f t="shared" si="10"/>
        <v>#DIV/0!</v>
      </c>
      <c r="I47" s="177" t="e">
        <f t="shared" si="11"/>
        <v>#DIV/0!</v>
      </c>
      <c r="K47" s="60"/>
      <c r="L47" s="641" t="e">
        <f t="shared" si="3"/>
        <v>#DIV/0!</v>
      </c>
    </row>
    <row r="48" spans="1:12" x14ac:dyDescent="0.25">
      <c r="A48" s="6" t="s">
        <v>247</v>
      </c>
      <c r="B48" s="26"/>
      <c r="C48" s="27"/>
      <c r="D48" s="27"/>
      <c r="F48" s="16"/>
      <c r="G48" s="177" t="e">
        <f t="shared" si="9"/>
        <v>#DIV/0!</v>
      </c>
      <c r="H48" s="177" t="e">
        <f t="shared" si="10"/>
        <v>#DIV/0!</v>
      </c>
      <c r="I48" s="177" t="e">
        <f t="shared" si="11"/>
        <v>#DIV/0!</v>
      </c>
      <c r="K48" s="17"/>
      <c r="L48" s="641" t="e">
        <f t="shared" si="3"/>
        <v>#DIV/0!</v>
      </c>
    </row>
    <row r="49" spans="1:12" x14ac:dyDescent="0.25">
      <c r="A49" s="6" t="s">
        <v>248</v>
      </c>
      <c r="B49" s="26"/>
      <c r="C49" s="27"/>
      <c r="D49" s="27"/>
      <c r="F49" s="16"/>
      <c r="G49" s="177" t="e">
        <f t="shared" si="9"/>
        <v>#DIV/0!</v>
      </c>
      <c r="H49" s="177" t="e">
        <f t="shared" si="10"/>
        <v>#DIV/0!</v>
      </c>
      <c r="I49" s="177" t="e">
        <f t="shared" si="11"/>
        <v>#DIV/0!</v>
      </c>
      <c r="K49" s="17"/>
      <c r="L49" s="641" t="e">
        <f t="shared" si="3"/>
        <v>#DIV/0!</v>
      </c>
    </row>
    <row r="50" spans="1:12" x14ac:dyDescent="0.25">
      <c r="A50" s="6" t="s">
        <v>249</v>
      </c>
      <c r="B50" s="26"/>
      <c r="C50" s="27"/>
      <c r="D50" s="27"/>
      <c r="F50" s="16"/>
      <c r="G50" s="177" t="e">
        <f t="shared" si="9"/>
        <v>#DIV/0!</v>
      </c>
      <c r="H50" s="177" t="e">
        <f t="shared" si="10"/>
        <v>#DIV/0!</v>
      </c>
      <c r="I50" s="177" t="e">
        <f t="shared" si="11"/>
        <v>#DIV/0!</v>
      </c>
      <c r="K50" s="17"/>
      <c r="L50" s="641" t="e">
        <f t="shared" si="3"/>
        <v>#DIV/0!</v>
      </c>
    </row>
    <row r="51" spans="1:12" x14ac:dyDescent="0.25">
      <c r="A51" s="170" t="s">
        <v>132</v>
      </c>
      <c r="B51" s="26"/>
      <c r="C51" s="27"/>
      <c r="D51" s="27"/>
      <c r="F51" s="16"/>
      <c r="G51" s="177" t="e">
        <f t="shared" si="9"/>
        <v>#DIV/0!</v>
      </c>
      <c r="H51" s="177" t="e">
        <f t="shared" si="10"/>
        <v>#DIV/0!</v>
      </c>
      <c r="I51" s="177" t="e">
        <f t="shared" si="11"/>
        <v>#DIV/0!</v>
      </c>
      <c r="K51" s="17"/>
      <c r="L51" s="641" t="e">
        <f t="shared" si="3"/>
        <v>#DIV/0!</v>
      </c>
    </row>
    <row r="52" spans="1:12" x14ac:dyDescent="0.25">
      <c r="A52" s="6" t="s">
        <v>250</v>
      </c>
      <c r="B52" s="26"/>
      <c r="C52" s="27"/>
      <c r="D52" s="27"/>
      <c r="F52" s="16"/>
      <c r="G52" s="177" t="e">
        <f t="shared" si="9"/>
        <v>#DIV/0!</v>
      </c>
      <c r="H52" s="177" t="e">
        <f t="shared" si="10"/>
        <v>#DIV/0!</v>
      </c>
      <c r="I52" s="177" t="e">
        <f t="shared" si="11"/>
        <v>#DIV/0!</v>
      </c>
      <c r="K52" s="17"/>
      <c r="L52" s="641" t="e">
        <f t="shared" si="3"/>
        <v>#DIV/0!</v>
      </c>
    </row>
    <row r="53" spans="1:12" s="17" customFormat="1" hidden="1" x14ac:dyDescent="0.25">
      <c r="A53" s="6"/>
      <c r="B53" s="27"/>
      <c r="C53" s="27"/>
      <c r="D53" s="27"/>
      <c r="E53" s="27"/>
      <c r="G53" s="178"/>
      <c r="H53" s="178"/>
      <c r="I53" s="178"/>
      <c r="L53" s="664"/>
    </row>
    <row r="54" spans="1:12" x14ac:dyDescent="0.25">
      <c r="A54" s="6" t="s">
        <v>431</v>
      </c>
      <c r="B54" s="26"/>
      <c r="C54" s="27"/>
      <c r="D54" s="27"/>
      <c r="F54" s="16"/>
      <c r="G54" s="177" t="e">
        <f>+B54/$B$92</f>
        <v>#DIV/0!</v>
      </c>
      <c r="H54" s="177" t="e">
        <f>+C54/$C$92</f>
        <v>#DIV/0!</v>
      </c>
      <c r="I54" s="177" t="e">
        <f>+D54/$D$92</f>
        <v>#DIV/0!</v>
      </c>
      <c r="K54" s="17"/>
      <c r="L54" s="641" t="e">
        <f t="shared" si="3"/>
        <v>#DIV/0!</v>
      </c>
    </row>
    <row r="55" spans="1:12" x14ac:dyDescent="0.25">
      <c r="A55" s="6" t="s">
        <v>133</v>
      </c>
      <c r="B55" s="26"/>
      <c r="C55" s="27"/>
      <c r="D55" s="27"/>
      <c r="F55" s="16"/>
      <c r="G55" s="177" t="e">
        <f>+B55/$B$92</f>
        <v>#DIV/0!</v>
      </c>
      <c r="H55" s="177" t="e">
        <f>+C55/$C$92</f>
        <v>#DIV/0!</v>
      </c>
      <c r="I55" s="177" t="e">
        <f>+D55/$D$92</f>
        <v>#DIV/0!</v>
      </c>
      <c r="K55" s="17"/>
      <c r="L55" s="641" t="e">
        <f t="shared" si="3"/>
        <v>#DIV/0!</v>
      </c>
    </row>
    <row r="56" spans="1:12" x14ac:dyDescent="0.25">
      <c r="A56" s="6" t="s">
        <v>137</v>
      </c>
      <c r="B56" s="89">
        <f>SUM(B43:B55)</f>
        <v>0</v>
      </c>
      <c r="C56" s="89">
        <f>SUM(C43:C55)</f>
        <v>0</v>
      </c>
      <c r="D56" s="89">
        <f>SUM(D43:D55)</f>
        <v>0</v>
      </c>
      <c r="E56" s="89">
        <f>SUM(E43:E55)</f>
        <v>0</v>
      </c>
      <c r="F56" s="26"/>
      <c r="G56" s="179" t="e">
        <f>+B56/$B$92</f>
        <v>#DIV/0!</v>
      </c>
      <c r="H56" s="179" t="e">
        <f>+C56/$C$92</f>
        <v>#DIV/0!</v>
      </c>
      <c r="I56" s="179" t="e">
        <f>+D56/$D$92</f>
        <v>#DIV/0!</v>
      </c>
      <c r="K56" s="60"/>
      <c r="L56" s="641" t="e">
        <f t="shared" si="3"/>
        <v>#DIV/0!</v>
      </c>
    </row>
    <row r="57" spans="1:12" x14ac:dyDescent="0.25">
      <c r="A57" s="6" t="s">
        <v>135</v>
      </c>
      <c r="B57" s="26"/>
      <c r="C57" s="26"/>
      <c r="E57" s="26"/>
      <c r="F57" s="26"/>
      <c r="G57" s="177" t="e">
        <f>+B57/$B$92</f>
        <v>#DIV/0!</v>
      </c>
      <c r="H57" s="177" t="e">
        <f>+C57/$C$92</f>
        <v>#DIV/0!</v>
      </c>
      <c r="I57" s="177" t="e">
        <f>+D57/$D$92</f>
        <v>#DIV/0!</v>
      </c>
      <c r="K57" s="17"/>
      <c r="L57" s="641" t="e">
        <f t="shared" si="3"/>
        <v>#DIV/0!</v>
      </c>
    </row>
    <row r="58" spans="1:12" x14ac:dyDescent="0.25">
      <c r="A58" s="3" t="s">
        <v>96</v>
      </c>
      <c r="B58" s="89">
        <f>B41+B56+B57</f>
        <v>0</v>
      </c>
      <c r="C58" s="89">
        <f>C41+C56+C57</f>
        <v>0</v>
      </c>
      <c r="D58" s="89">
        <f>D41+D56+D57</f>
        <v>0</v>
      </c>
      <c r="E58" s="89">
        <f>E41+E56+E57</f>
        <v>0</v>
      </c>
      <c r="F58" s="16"/>
      <c r="G58" s="179" t="e">
        <f>+B58/$B$92</f>
        <v>#DIV/0!</v>
      </c>
      <c r="H58" s="179" t="e">
        <f>+C58/$C$92</f>
        <v>#DIV/0!</v>
      </c>
      <c r="I58" s="179" t="e">
        <f>+D58/$D$92</f>
        <v>#DIV/0!</v>
      </c>
      <c r="K58" s="57"/>
      <c r="L58" s="641" t="e">
        <f t="shared" si="3"/>
        <v>#DIV/0!</v>
      </c>
    </row>
    <row r="59" spans="1:12" x14ac:dyDescent="0.25">
      <c r="A59" s="15"/>
      <c r="B59" s="86"/>
      <c r="C59" s="86"/>
      <c r="D59" s="86"/>
      <c r="E59" s="86"/>
      <c r="F59" s="16"/>
      <c r="G59" s="87"/>
      <c r="H59" s="87"/>
      <c r="I59" s="87"/>
      <c r="L59" s="576"/>
    </row>
    <row r="60" spans="1:12" x14ac:dyDescent="0.25">
      <c r="A60" s="3" t="s">
        <v>105</v>
      </c>
      <c r="B60" s="86"/>
      <c r="C60" s="86"/>
      <c r="D60" s="86"/>
      <c r="E60" s="86"/>
      <c r="F60" s="16"/>
      <c r="G60" s="87"/>
      <c r="H60" s="87"/>
      <c r="I60" s="87"/>
      <c r="L60" s="576"/>
    </row>
    <row r="61" spans="1:12" x14ac:dyDescent="0.25">
      <c r="A61" s="4" t="s">
        <v>251</v>
      </c>
      <c r="B61" s="26"/>
      <c r="C61" s="27"/>
      <c r="D61" s="28"/>
      <c r="E61" s="28"/>
      <c r="F61" s="16"/>
      <c r="G61" s="177" t="e">
        <f>+B61/$B$92</f>
        <v>#DIV/0!</v>
      </c>
      <c r="H61" s="177" t="e">
        <f>+C61/$C$92</f>
        <v>#DIV/0!</v>
      </c>
      <c r="I61" s="177" t="e">
        <f>+D61/$D$92</f>
        <v>#DIV/0!</v>
      </c>
      <c r="L61" s="641" t="e">
        <f t="shared" si="3"/>
        <v>#DIV/0!</v>
      </c>
    </row>
    <row r="62" spans="1:12" x14ac:dyDescent="0.25">
      <c r="A62" t="s">
        <v>293</v>
      </c>
      <c r="B62" s="26"/>
      <c r="C62" s="27"/>
      <c r="D62" s="28"/>
      <c r="E62" s="28"/>
      <c r="F62" s="16"/>
      <c r="G62" s="177" t="e">
        <f>+B62/$B$92</f>
        <v>#DIV/0!</v>
      </c>
      <c r="H62" s="177" t="e">
        <f>+C62/$C$92</f>
        <v>#DIV/0!</v>
      </c>
      <c r="I62" s="177" t="e">
        <f>+D62/$D$92</f>
        <v>#DIV/0!</v>
      </c>
      <c r="L62" s="641" t="e">
        <f t="shared" si="3"/>
        <v>#DIV/0!</v>
      </c>
    </row>
    <row r="63" spans="1:12" x14ac:dyDescent="0.25">
      <c r="A63" s="4" t="s">
        <v>220</v>
      </c>
      <c r="B63" s="88">
        <f>-B71</f>
        <v>0</v>
      </c>
      <c r="C63" s="88">
        <f>-C71</f>
        <v>0</v>
      </c>
      <c r="D63" s="88">
        <f>-D71</f>
        <v>0</v>
      </c>
      <c r="E63" s="88">
        <f>-E71</f>
        <v>0</v>
      </c>
      <c r="F63" s="16"/>
      <c r="G63" s="177" t="e">
        <f>+B63/$B$92</f>
        <v>#DIV/0!</v>
      </c>
      <c r="H63" s="177" t="e">
        <f>+C63/$C$92</f>
        <v>#DIV/0!</v>
      </c>
      <c r="I63" s="177" t="e">
        <f>+D63/$D$92</f>
        <v>#DIV/0!</v>
      </c>
      <c r="L63" s="641" t="e">
        <f t="shared" si="3"/>
        <v>#DIV/0!</v>
      </c>
    </row>
    <row r="64" spans="1:12" x14ac:dyDescent="0.25">
      <c r="A64" s="3" t="s">
        <v>107</v>
      </c>
      <c r="B64" s="89">
        <f>SUM(B61:B63)</f>
        <v>0</v>
      </c>
      <c r="C64" s="89">
        <f>SUM(C61:C63)</f>
        <v>0</v>
      </c>
      <c r="D64" s="89">
        <f>SUM(D61:D63)</f>
        <v>0</v>
      </c>
      <c r="E64" s="89">
        <f>SUM(E61:E63)</f>
        <v>0</v>
      </c>
      <c r="F64" s="16"/>
      <c r="G64" s="179" t="e">
        <f>SUM(G61:G63)</f>
        <v>#DIV/0!</v>
      </c>
      <c r="H64" s="179" t="e">
        <f>SUM(H61:H63)</f>
        <v>#DIV/0!</v>
      </c>
      <c r="I64" s="179" t="e">
        <f>SUM(I61:I63)</f>
        <v>#DIV/0!</v>
      </c>
      <c r="L64" s="641" t="e">
        <f t="shared" si="3"/>
        <v>#DIV/0!</v>
      </c>
    </row>
    <row r="65" spans="1:12" x14ac:dyDescent="0.25">
      <c r="A65" s="15"/>
      <c r="B65" s="86"/>
      <c r="C65" s="86"/>
      <c r="D65" s="86"/>
      <c r="E65" s="86"/>
      <c r="F65" s="16"/>
      <c r="G65" s="85"/>
      <c r="H65" s="85"/>
      <c r="I65" s="85"/>
      <c r="L65" s="576"/>
    </row>
    <row r="66" spans="1:12" x14ac:dyDescent="0.25">
      <c r="A66" s="15" t="s">
        <v>777</v>
      </c>
      <c r="B66" s="86"/>
      <c r="C66" s="86"/>
      <c r="D66" s="86"/>
      <c r="E66" s="86"/>
      <c r="F66" s="16"/>
      <c r="G66" s="85"/>
      <c r="H66" s="85"/>
      <c r="I66" s="85"/>
      <c r="L66" s="576"/>
    </row>
    <row r="67" spans="1:12" x14ac:dyDescent="0.25">
      <c r="A67" s="30" t="s">
        <v>776</v>
      </c>
      <c r="B67" s="557"/>
      <c r="C67" s="557"/>
      <c r="D67" s="557"/>
      <c r="E67" s="557"/>
      <c r="F67" s="16"/>
      <c r="G67" s="698" t="e">
        <f>+B67/$B$92</f>
        <v>#DIV/0!</v>
      </c>
      <c r="H67" s="698" t="e">
        <f>+C67/$C$92</f>
        <v>#DIV/0!</v>
      </c>
      <c r="I67" s="698" t="e">
        <f>+D67/$D$92</f>
        <v>#DIV/0!</v>
      </c>
      <c r="L67" s="641" t="e">
        <f>+G67-H67</f>
        <v>#DIV/0!</v>
      </c>
    </row>
    <row r="68" spans="1:12" x14ac:dyDescent="0.25">
      <c r="A68" s="15"/>
      <c r="B68" s="86"/>
      <c r="C68" s="86"/>
      <c r="D68" s="86"/>
      <c r="E68" s="86"/>
      <c r="F68" s="16"/>
      <c r="G68" s="85"/>
      <c r="H68" s="85"/>
      <c r="I68" s="85"/>
      <c r="L68" s="576"/>
    </row>
    <row r="69" spans="1:12" x14ac:dyDescent="0.25">
      <c r="A69" s="51" t="s">
        <v>24</v>
      </c>
      <c r="B69" s="26"/>
      <c r="C69" s="27"/>
      <c r="D69" s="27"/>
      <c r="F69" s="16"/>
      <c r="G69" s="87"/>
      <c r="H69" s="87"/>
      <c r="I69" s="87"/>
      <c r="L69" s="576"/>
    </row>
    <row r="70" spans="1:12" x14ac:dyDescent="0.25">
      <c r="A70" s="4" t="s">
        <v>24</v>
      </c>
      <c r="B70" s="26"/>
      <c r="C70" s="26"/>
      <c r="E70" s="26"/>
      <c r="F70" s="16"/>
      <c r="G70" s="177" t="e">
        <f>+B70/$B$92</f>
        <v>#DIV/0!</v>
      </c>
      <c r="H70" s="177" t="e">
        <f>+C70/$C$92</f>
        <v>#DIV/0!</v>
      </c>
      <c r="I70" s="177" t="e">
        <f>+D70/$D$92</f>
        <v>#DIV/0!</v>
      </c>
      <c r="L70" s="641" t="e">
        <f t="shared" si="3"/>
        <v>#DIV/0!</v>
      </c>
    </row>
    <row r="71" spans="1:12" x14ac:dyDescent="0.25">
      <c r="A71" s="4" t="s">
        <v>213</v>
      </c>
      <c r="B71" s="27"/>
      <c r="C71" s="27"/>
      <c r="D71" s="27"/>
      <c r="F71" s="16"/>
      <c r="G71" s="177" t="e">
        <f t="shared" ref="G71:G72" si="12">+B71/$B$92</f>
        <v>#DIV/0!</v>
      </c>
      <c r="H71" s="177" t="e">
        <f t="shared" ref="H71:H72" si="13">+C71/$C$92</f>
        <v>#DIV/0!</v>
      </c>
      <c r="I71" s="177" t="e">
        <f t="shared" ref="I71:I72" si="14">+D71/$D$92</f>
        <v>#DIV/0!</v>
      </c>
      <c r="L71" s="641" t="e">
        <f t="shared" si="3"/>
        <v>#DIV/0!</v>
      </c>
    </row>
    <row r="72" spans="1:12" ht="14.25" customHeight="1" x14ac:dyDescent="0.25">
      <c r="A72" s="4" t="s">
        <v>214</v>
      </c>
      <c r="B72" s="26"/>
      <c r="C72" s="26"/>
      <c r="E72" s="26"/>
      <c r="F72" s="16"/>
      <c r="G72" s="177" t="e">
        <f t="shared" si="12"/>
        <v>#DIV/0!</v>
      </c>
      <c r="H72" s="177" t="e">
        <f t="shared" si="13"/>
        <v>#DIV/0!</v>
      </c>
      <c r="I72" s="177" t="e">
        <f t="shared" si="14"/>
        <v>#DIV/0!</v>
      </c>
      <c r="L72" s="641" t="e">
        <f t="shared" si="3"/>
        <v>#DIV/0!</v>
      </c>
    </row>
    <row r="73" spans="1:12" ht="14.25" customHeight="1" x14ac:dyDescent="0.25">
      <c r="A73" s="3" t="s">
        <v>95</v>
      </c>
      <c r="B73" s="89">
        <f>SUM(B70:B72)</f>
        <v>0</v>
      </c>
      <c r="C73" s="89">
        <f>SUM(C70:C72)</f>
        <v>0</v>
      </c>
      <c r="D73" s="89">
        <f>SUM(D70:D72)</f>
        <v>0</v>
      </c>
      <c r="E73" s="89">
        <f>SUM(E70:E72)</f>
        <v>0</v>
      </c>
      <c r="F73" s="16"/>
      <c r="G73" s="179" t="e">
        <f>SUM(G70:G72)</f>
        <v>#DIV/0!</v>
      </c>
      <c r="H73" s="179" t="e">
        <f>SUM(H70:H72)</f>
        <v>#DIV/0!</v>
      </c>
      <c r="I73" s="179" t="e">
        <f>SUM(I70:I72)</f>
        <v>#DIV/0!</v>
      </c>
      <c r="L73" s="641" t="e">
        <f t="shared" si="3"/>
        <v>#DIV/0!</v>
      </c>
    </row>
    <row r="74" spans="1:12" ht="14.25" customHeight="1" x14ac:dyDescent="0.25">
      <c r="A74" s="15"/>
      <c r="B74" s="150"/>
      <c r="C74" s="150"/>
      <c r="D74" s="150"/>
      <c r="E74" s="150"/>
      <c r="F74" s="16"/>
      <c r="G74" s="87"/>
      <c r="H74" s="87"/>
      <c r="I74" s="87"/>
      <c r="L74" s="576"/>
    </row>
    <row r="75" spans="1:12" ht="14.25" customHeight="1" x14ac:dyDescent="0.25">
      <c r="A75" s="3" t="s">
        <v>304</v>
      </c>
      <c r="B75" s="176">
        <f>+B58+B64+B73+B67</f>
        <v>0</v>
      </c>
      <c r="C75" s="176">
        <f t="shared" ref="C75:E75" si="15">+C58+C64+C73+C67</f>
        <v>0</v>
      </c>
      <c r="D75" s="176">
        <f t="shared" si="15"/>
        <v>0</v>
      </c>
      <c r="E75" s="176">
        <f t="shared" si="15"/>
        <v>0</v>
      </c>
      <c r="F75" s="16"/>
      <c r="G75" s="179" t="e">
        <f>+G58+G64+G73+G67</f>
        <v>#DIV/0!</v>
      </c>
      <c r="H75" s="179" t="e">
        <f t="shared" ref="H75:I75" si="16">+H58+H64+H73+H67</f>
        <v>#DIV/0!</v>
      </c>
      <c r="I75" s="179" t="e">
        <f t="shared" si="16"/>
        <v>#DIV/0!</v>
      </c>
      <c r="L75" s="641" t="e">
        <f t="shared" si="3"/>
        <v>#DIV/0!</v>
      </c>
    </row>
    <row r="76" spans="1:12" ht="14.25" customHeight="1" x14ac:dyDescent="0.25">
      <c r="A76" s="15"/>
      <c r="B76" s="86"/>
      <c r="C76" s="86"/>
      <c r="D76" s="86"/>
      <c r="E76" s="86"/>
      <c r="F76" s="16"/>
      <c r="G76" s="85"/>
      <c r="H76" s="85"/>
      <c r="I76" s="85"/>
      <c r="L76" s="576"/>
    </row>
    <row r="77" spans="1:12" ht="14.25" customHeight="1" x14ac:dyDescent="0.25">
      <c r="A77" s="3" t="s">
        <v>218</v>
      </c>
      <c r="B77" s="89">
        <f>+B27-B75</f>
        <v>0</v>
      </c>
      <c r="C77" s="89">
        <f>+C27-C75</f>
        <v>0</v>
      </c>
      <c r="D77" s="89">
        <f>+D27-D75</f>
        <v>0</v>
      </c>
      <c r="E77" s="89">
        <f>+E27-E75</f>
        <v>0</v>
      </c>
      <c r="F77" s="16"/>
      <c r="G77" s="179" t="e">
        <f>+G27-G75</f>
        <v>#DIV/0!</v>
      </c>
      <c r="H77" s="179" t="e">
        <f>+H27-H75</f>
        <v>#DIV/0!</v>
      </c>
      <c r="I77" s="179" t="e">
        <f>+I27-I75</f>
        <v>#DIV/0!</v>
      </c>
      <c r="L77" s="641" t="e">
        <f t="shared" si="3"/>
        <v>#DIV/0!</v>
      </c>
    </row>
    <row r="78" spans="1:12" ht="14.25" customHeight="1" x14ac:dyDescent="0.25">
      <c r="B78" s="26"/>
      <c r="C78" s="27"/>
      <c r="D78" s="27"/>
      <c r="F78" s="16"/>
      <c r="G78" s="87"/>
      <c r="H78" s="87"/>
      <c r="I78" s="87"/>
      <c r="L78" s="576"/>
    </row>
    <row r="79" spans="1:12" x14ac:dyDescent="0.25">
      <c r="A79" s="15"/>
      <c r="B79" s="69"/>
      <c r="C79" s="84"/>
      <c r="D79" s="84"/>
      <c r="E79" s="84"/>
      <c r="F79" s="16"/>
      <c r="L79" s="576"/>
    </row>
    <row r="80" spans="1:12" x14ac:dyDescent="0.25">
      <c r="A80" s="94" t="s">
        <v>754</v>
      </c>
      <c r="B80" s="27"/>
      <c r="C80" s="27"/>
      <c r="D80" s="27"/>
      <c r="F80" s="17"/>
      <c r="G80" s="27"/>
      <c r="H80" s="27"/>
      <c r="I80" s="27"/>
      <c r="L80" s="576"/>
    </row>
    <row r="81" spans="1:12" x14ac:dyDescent="0.25">
      <c r="A81" s="253" t="s">
        <v>331</v>
      </c>
      <c r="B81" s="27"/>
      <c r="C81" s="27"/>
      <c r="D81" s="27"/>
      <c r="F81" s="17"/>
      <c r="G81" s="99">
        <f t="shared" ref="G81:I83" si="17">+B81</f>
        <v>0</v>
      </c>
      <c r="H81" s="99">
        <f t="shared" si="17"/>
        <v>0</v>
      </c>
      <c r="I81" s="99">
        <f t="shared" si="17"/>
        <v>0</v>
      </c>
      <c r="L81" s="641">
        <f t="shared" si="3"/>
        <v>0</v>
      </c>
    </row>
    <row r="82" spans="1:12" x14ac:dyDescent="0.25">
      <c r="A82" s="253" t="s">
        <v>332</v>
      </c>
      <c r="B82" s="27"/>
      <c r="C82" s="27"/>
      <c r="D82" s="27"/>
      <c r="F82" s="17"/>
      <c r="G82" s="99">
        <f t="shared" si="17"/>
        <v>0</v>
      </c>
      <c r="H82" s="99">
        <f t="shared" si="17"/>
        <v>0</v>
      </c>
      <c r="I82" s="99">
        <f t="shared" si="17"/>
        <v>0</v>
      </c>
      <c r="L82" s="641">
        <f t="shared" si="3"/>
        <v>0</v>
      </c>
    </row>
    <row r="83" spans="1:12" x14ac:dyDescent="0.25">
      <c r="A83" s="253" t="s">
        <v>333</v>
      </c>
      <c r="B83" s="27"/>
      <c r="C83" s="27"/>
      <c r="D83" s="27"/>
      <c r="F83" s="17"/>
      <c r="G83" s="99">
        <f t="shared" si="17"/>
        <v>0</v>
      </c>
      <c r="H83" s="99">
        <f t="shared" si="17"/>
        <v>0</v>
      </c>
      <c r="I83" s="99">
        <f t="shared" si="17"/>
        <v>0</v>
      </c>
      <c r="L83" s="641">
        <f t="shared" ref="L83:L92" si="18">+G83-H83</f>
        <v>0</v>
      </c>
    </row>
    <row r="84" spans="1:12" ht="27" thickBot="1" x14ac:dyDescent="0.3">
      <c r="A84" s="93" t="s">
        <v>755</v>
      </c>
      <c r="B84" s="251">
        <f>SUM(B81:B83)</f>
        <v>0</v>
      </c>
      <c r="C84" s="251">
        <f>SUM(C81:C83)</f>
        <v>0</v>
      </c>
      <c r="D84" s="251">
        <f>SUM(D81:D83)</f>
        <v>0</v>
      </c>
      <c r="E84" s="251">
        <f>SUM(E81:E83)</f>
        <v>0</v>
      </c>
      <c r="F84" s="16"/>
      <c r="G84" s="251">
        <f>SUM(G81:G83)</f>
        <v>0</v>
      </c>
      <c r="H84" s="251">
        <f>SUM(H81:H83)</f>
        <v>0</v>
      </c>
      <c r="I84" s="251">
        <f>SUM(I81:I83)</f>
        <v>0</v>
      </c>
      <c r="L84" s="641">
        <f t="shared" si="18"/>
        <v>0</v>
      </c>
    </row>
    <row r="85" spans="1:12" ht="13.8" thickTop="1" x14ac:dyDescent="0.25">
      <c r="A85" s="4"/>
      <c r="B85" s="26"/>
      <c r="C85" s="27"/>
      <c r="D85" s="27"/>
      <c r="F85" s="16"/>
      <c r="L85" s="576"/>
    </row>
    <row r="86" spans="1:12" x14ac:dyDescent="0.25">
      <c r="A86" s="94" t="s">
        <v>756</v>
      </c>
      <c r="B86" s="249"/>
      <c r="C86" s="169"/>
      <c r="D86" s="169"/>
      <c r="E86" s="169"/>
      <c r="F86" s="17"/>
      <c r="G86" s="17"/>
      <c r="H86" s="17"/>
      <c r="I86" s="17"/>
      <c r="L86" s="576"/>
    </row>
    <row r="87" spans="1:12" x14ac:dyDescent="0.25">
      <c r="A87" s="253" t="s">
        <v>331</v>
      </c>
      <c r="B87" s="27"/>
      <c r="C87" s="27"/>
      <c r="D87" s="27"/>
      <c r="F87" s="17"/>
      <c r="G87" s="99">
        <f t="shared" ref="G87:G89" si="19">+B87</f>
        <v>0</v>
      </c>
      <c r="H87" s="99">
        <f t="shared" ref="H87:H89" si="20">+C87</f>
        <v>0</v>
      </c>
      <c r="I87" s="99">
        <f t="shared" ref="I87:I89" si="21">+D87</f>
        <v>0</v>
      </c>
      <c r="L87" s="641">
        <f t="shared" si="18"/>
        <v>0</v>
      </c>
    </row>
    <row r="88" spans="1:12" x14ac:dyDescent="0.25">
      <c r="A88" s="253" t="s">
        <v>332</v>
      </c>
      <c r="B88" s="27"/>
      <c r="C88" s="27"/>
      <c r="D88" s="27"/>
      <c r="F88" s="17"/>
      <c r="G88" s="99">
        <f t="shared" si="19"/>
        <v>0</v>
      </c>
      <c r="H88" s="99">
        <f t="shared" si="20"/>
        <v>0</v>
      </c>
      <c r="I88" s="99">
        <f t="shared" si="21"/>
        <v>0</v>
      </c>
      <c r="L88" s="641">
        <f t="shared" si="18"/>
        <v>0</v>
      </c>
    </row>
    <row r="89" spans="1:12" x14ac:dyDescent="0.25">
      <c r="A89" s="253" t="s">
        <v>333</v>
      </c>
      <c r="B89" s="27"/>
      <c r="C89" s="27"/>
      <c r="D89" s="27"/>
      <c r="F89" s="17"/>
      <c r="G89" s="99">
        <f t="shared" si="19"/>
        <v>0</v>
      </c>
      <c r="H89" s="99">
        <f t="shared" si="20"/>
        <v>0</v>
      </c>
      <c r="I89" s="99">
        <f t="shared" si="21"/>
        <v>0</v>
      </c>
      <c r="L89" s="641">
        <f t="shared" si="18"/>
        <v>0</v>
      </c>
    </row>
    <row r="90" spans="1:12" ht="27" thickBot="1" x14ac:dyDescent="0.3">
      <c r="A90" s="250" t="s">
        <v>757</v>
      </c>
      <c r="B90" s="251">
        <f>SUM(B87:B89)</f>
        <v>0</v>
      </c>
      <c r="C90" s="251">
        <f>SUM(C87:C89)</f>
        <v>0</v>
      </c>
      <c r="D90" s="251">
        <f>SUM(D87:D89)</f>
        <v>0</v>
      </c>
      <c r="E90" s="251">
        <f>SUM(E87:E89)</f>
        <v>0</v>
      </c>
      <c r="F90" s="16"/>
      <c r="G90" s="251">
        <f>SUM(G87:G89)</f>
        <v>0</v>
      </c>
      <c r="H90" s="251">
        <f>SUM(H87:H89)</f>
        <v>0</v>
      </c>
      <c r="I90" s="251">
        <f>SUM(I87:I89)</f>
        <v>0</v>
      </c>
      <c r="L90" s="641">
        <f t="shared" si="18"/>
        <v>0</v>
      </c>
    </row>
    <row r="91" spans="1:12" ht="13.8" thickTop="1" x14ac:dyDescent="0.25">
      <c r="A91" s="250"/>
      <c r="B91" s="505"/>
      <c r="C91" s="505"/>
      <c r="D91" s="505"/>
      <c r="E91" s="505"/>
      <c r="F91" s="16"/>
      <c r="G91" s="505"/>
      <c r="H91" s="505"/>
      <c r="I91" s="505"/>
      <c r="L91" s="576"/>
    </row>
    <row r="92" spans="1:12" ht="13.8" thickBot="1" x14ac:dyDescent="0.3">
      <c r="A92" s="250" t="s">
        <v>753</v>
      </c>
      <c r="B92" s="83">
        <f>+B84+B90</f>
        <v>0</v>
      </c>
      <c r="C92" s="83">
        <f t="shared" ref="C92:I92" si="22">+C84+C90</f>
        <v>0</v>
      </c>
      <c r="D92" s="83">
        <f t="shared" si="22"/>
        <v>0</v>
      </c>
      <c r="E92" s="83">
        <f t="shared" si="22"/>
        <v>0</v>
      </c>
      <c r="F92" s="16"/>
      <c r="G92" s="83">
        <f t="shared" si="22"/>
        <v>0</v>
      </c>
      <c r="H92" s="83">
        <f t="shared" si="22"/>
        <v>0</v>
      </c>
      <c r="I92" s="83">
        <f t="shared" si="22"/>
        <v>0</v>
      </c>
      <c r="L92" s="641">
        <f t="shared" si="18"/>
        <v>0</v>
      </c>
    </row>
    <row r="93" spans="1:12" ht="26.25" customHeight="1" thickTop="1" x14ac:dyDescent="0.25">
      <c r="A93" s="274"/>
      <c r="B93" s="239"/>
      <c r="C93" s="99"/>
      <c r="D93" s="99"/>
      <c r="E93" s="99"/>
      <c r="F93" s="16"/>
    </row>
    <row r="94" spans="1:12" x14ac:dyDescent="0.25">
      <c r="A94" s="173" t="s">
        <v>25</v>
      </c>
      <c r="B94" s="301"/>
      <c r="C94" s="166"/>
      <c r="D94" s="166"/>
      <c r="E94" s="167"/>
      <c r="F94" s="16"/>
    </row>
    <row r="95" spans="1:12" x14ac:dyDescent="0.25">
      <c r="A95" s="174" t="s">
        <v>26</v>
      </c>
      <c r="B95" s="465" t="e">
        <f>(B58-SUM(B13:B18)-B23)/(B27-SUM(B13:B18)-B23)</f>
        <v>#DIV/0!</v>
      </c>
      <c r="C95" s="465" t="e">
        <f t="shared" ref="C95:E95" si="23">(C58-SUM(C13:C18)-C23)/(C27-SUM(C13:C18)-C23)</f>
        <v>#DIV/0!</v>
      </c>
      <c r="D95" s="465" t="e">
        <f t="shared" si="23"/>
        <v>#DIV/0!</v>
      </c>
      <c r="E95" s="465" t="e">
        <f t="shared" si="23"/>
        <v>#DIV/0!</v>
      </c>
      <c r="F95" s="16"/>
      <c r="G95" s="435"/>
      <c r="H95" s="17"/>
      <c r="I95" s="17"/>
    </row>
    <row r="96" spans="1:12" x14ac:dyDescent="0.25">
      <c r="A96" s="174" t="s">
        <v>27</v>
      </c>
      <c r="B96" s="465" t="e">
        <f>(B64)/(B27-SUM(B13:B18)-B23)</f>
        <v>#DIV/0!</v>
      </c>
      <c r="C96" s="465" t="e">
        <f t="shared" ref="C96:E96" si="24">(C64)/(C27-SUM(C13:C18)-C23)</f>
        <v>#DIV/0!</v>
      </c>
      <c r="D96" s="465" t="e">
        <f t="shared" si="24"/>
        <v>#DIV/0!</v>
      </c>
      <c r="E96" s="465" t="e">
        <f t="shared" si="24"/>
        <v>#DIV/0!</v>
      </c>
      <c r="F96" s="16"/>
    </row>
    <row r="97" spans="1:6" x14ac:dyDescent="0.25">
      <c r="A97" s="174" t="s">
        <v>28</v>
      </c>
      <c r="B97" s="465" t="e">
        <f>SUM(B95:B96)</f>
        <v>#DIV/0!</v>
      </c>
      <c r="C97" s="465" t="e">
        <f t="shared" ref="C97:E97" si="25">SUM(C95:C96)</f>
        <v>#DIV/0!</v>
      </c>
      <c r="D97" s="465" t="e">
        <f t="shared" si="25"/>
        <v>#DIV/0!</v>
      </c>
      <c r="E97" s="465" t="e">
        <f t="shared" si="25"/>
        <v>#DIV/0!</v>
      </c>
      <c r="F97" s="16"/>
    </row>
    <row r="98" spans="1:6" x14ac:dyDescent="0.25">
      <c r="A98" s="174" t="s">
        <v>29</v>
      </c>
      <c r="B98" s="465" t="e">
        <f>B73/(B$27-SUM(B13:B18)-B23)</f>
        <v>#DIV/0!</v>
      </c>
      <c r="C98" s="465" t="e">
        <f t="shared" ref="C98:E98" si="26">C73/(C$27-SUM(C13:C18)-C23)</f>
        <v>#DIV/0!</v>
      </c>
      <c r="D98" s="465" t="e">
        <f t="shared" si="26"/>
        <v>#DIV/0!</v>
      </c>
      <c r="E98" s="465" t="e">
        <f t="shared" si="26"/>
        <v>#DIV/0!</v>
      </c>
      <c r="F98" s="16"/>
    </row>
    <row r="99" spans="1:6" x14ac:dyDescent="0.25">
      <c r="A99" s="175" t="s">
        <v>372</v>
      </c>
      <c r="B99" s="466" t="e">
        <f>B77/(B$27-SUM(B13:B18)-B23)</f>
        <v>#DIV/0!</v>
      </c>
      <c r="C99" s="466" t="e">
        <f t="shared" ref="C99:E99" si="27">C77/(C$27-SUM(C13:C18)-C23)</f>
        <v>#DIV/0!</v>
      </c>
      <c r="D99" s="466" t="e">
        <f t="shared" si="27"/>
        <v>#DIV/0!</v>
      </c>
      <c r="E99" s="466" t="e">
        <f t="shared" si="27"/>
        <v>#DIV/0!</v>
      </c>
      <c r="F99" s="16"/>
    </row>
    <row r="100" spans="1:6" x14ac:dyDescent="0.25">
      <c r="B100" s="26"/>
      <c r="C100" s="27"/>
      <c r="D100" s="27"/>
      <c r="E100" s="16"/>
      <c r="F100" s="16"/>
    </row>
    <row r="101" spans="1:6" x14ac:dyDescent="0.25">
      <c r="B101" s="26"/>
      <c r="C101" s="27"/>
      <c r="D101" s="27"/>
      <c r="E101" s="16"/>
      <c r="F101" s="16"/>
    </row>
    <row r="102" spans="1:6" x14ac:dyDescent="0.25">
      <c r="A102" s="650"/>
      <c r="D102" s="16"/>
      <c r="E102" s="16"/>
      <c r="F102" s="16"/>
    </row>
    <row r="103" spans="1:6" x14ac:dyDescent="0.25">
      <c r="A103" s="650"/>
      <c r="D103" s="16"/>
      <c r="E103" s="16"/>
      <c r="F103" s="16"/>
    </row>
    <row r="104" spans="1:6" x14ac:dyDescent="0.25">
      <c r="A104" s="650"/>
      <c r="D104" s="16"/>
      <c r="E104" s="16"/>
      <c r="F104" s="16"/>
    </row>
    <row r="105" spans="1:6" x14ac:dyDescent="0.25">
      <c r="D105" s="16"/>
      <c r="E105" s="16"/>
      <c r="F105" s="16"/>
    </row>
    <row r="106" spans="1:6" x14ac:dyDescent="0.25">
      <c r="D106" s="16"/>
      <c r="E106" s="16"/>
      <c r="F106" s="16"/>
    </row>
    <row r="107" spans="1:6" x14ac:dyDescent="0.25">
      <c r="D107" s="16"/>
      <c r="E107" s="16"/>
      <c r="F107" s="16"/>
    </row>
    <row r="108" spans="1:6" x14ac:dyDescent="0.25">
      <c r="D108" s="16"/>
      <c r="E108" s="16"/>
      <c r="F108" s="16"/>
    </row>
    <row r="109" spans="1:6" x14ac:dyDescent="0.25">
      <c r="D109" s="16"/>
      <c r="E109" s="16"/>
      <c r="F109" s="16"/>
    </row>
    <row r="110" spans="1:6" x14ac:dyDescent="0.25">
      <c r="D110" s="16"/>
      <c r="E110" s="16"/>
      <c r="F110" s="16"/>
    </row>
    <row r="111" spans="1:6" x14ac:dyDescent="0.25">
      <c r="D111" s="16"/>
      <c r="E111" s="16"/>
      <c r="F111" s="16"/>
    </row>
    <row r="112" spans="1:6" x14ac:dyDescent="0.25">
      <c r="D112" s="16"/>
      <c r="E112" s="16"/>
      <c r="F112" s="16"/>
    </row>
    <row r="113" spans="4:6" x14ac:dyDescent="0.25">
      <c r="D113" s="16"/>
      <c r="E113" s="16"/>
      <c r="F113" s="16"/>
    </row>
    <row r="114" spans="4:6" x14ac:dyDescent="0.25">
      <c r="D114" s="16"/>
      <c r="E114" s="16"/>
      <c r="F114" s="16"/>
    </row>
    <row r="115" spans="4:6" x14ac:dyDescent="0.25">
      <c r="D115" s="16"/>
      <c r="E115" s="16"/>
      <c r="F115" s="16"/>
    </row>
    <row r="116" spans="4:6" x14ac:dyDescent="0.25">
      <c r="D116" s="16"/>
      <c r="E116" s="16"/>
      <c r="F116" s="16"/>
    </row>
    <row r="117" spans="4:6" x14ac:dyDescent="0.25">
      <c r="D117" s="16"/>
      <c r="E117" s="16"/>
      <c r="F117" s="16"/>
    </row>
    <row r="118" spans="4:6" x14ac:dyDescent="0.25">
      <c r="D118" s="16"/>
      <c r="E118" s="16"/>
      <c r="F118" s="16"/>
    </row>
    <row r="119" spans="4:6" x14ac:dyDescent="0.25">
      <c r="D119" s="16"/>
      <c r="E119" s="16"/>
      <c r="F119" s="16"/>
    </row>
    <row r="120" spans="4:6" x14ac:dyDescent="0.25">
      <c r="D120" s="16"/>
      <c r="E120" s="16"/>
      <c r="F120" s="16"/>
    </row>
    <row r="121" spans="4:6" x14ac:dyDescent="0.25">
      <c r="D121" s="16"/>
      <c r="E121" s="16"/>
      <c r="F121" s="16"/>
    </row>
    <row r="122" spans="4:6" x14ac:dyDescent="0.25">
      <c r="D122" s="16"/>
      <c r="E122" s="16"/>
      <c r="F122" s="16"/>
    </row>
    <row r="123" spans="4:6" x14ac:dyDescent="0.25">
      <c r="D123" s="16"/>
      <c r="E123" s="16"/>
      <c r="F123" s="16"/>
    </row>
    <row r="124" spans="4:6" x14ac:dyDescent="0.25">
      <c r="D124" s="16"/>
      <c r="E124" s="17"/>
      <c r="F124" s="17"/>
    </row>
    <row r="125" spans="4:6" x14ac:dyDescent="0.25">
      <c r="D125" s="16"/>
      <c r="E125" s="17"/>
      <c r="F125" s="17"/>
    </row>
    <row r="126" spans="4:6" x14ac:dyDescent="0.25">
      <c r="D126" s="16"/>
      <c r="E126" s="17"/>
      <c r="F126" s="17"/>
    </row>
    <row r="127" spans="4:6" x14ac:dyDescent="0.25">
      <c r="D127" s="16"/>
      <c r="E127" s="17"/>
      <c r="F127" s="17"/>
    </row>
    <row r="128" spans="4:6" x14ac:dyDescent="0.25">
      <c r="D128" s="16"/>
      <c r="E128" s="17"/>
      <c r="F128" s="17"/>
    </row>
    <row r="129" spans="4:6" x14ac:dyDescent="0.25">
      <c r="D129" s="16"/>
      <c r="E129" s="17"/>
      <c r="F129" s="17"/>
    </row>
    <row r="130" spans="4:6" x14ac:dyDescent="0.25">
      <c r="D130" s="16"/>
      <c r="E130" s="17"/>
      <c r="F130" s="17"/>
    </row>
    <row r="131" spans="4:6" x14ac:dyDescent="0.25">
      <c r="D131" s="16"/>
      <c r="E131" s="17"/>
      <c r="F131" s="17"/>
    </row>
    <row r="132" spans="4:6" x14ac:dyDescent="0.25">
      <c r="D132" s="16"/>
      <c r="E132" s="17"/>
      <c r="F132" s="17"/>
    </row>
    <row r="133" spans="4:6" x14ac:dyDescent="0.25">
      <c r="D133" s="16"/>
      <c r="E133" s="17"/>
      <c r="F133" s="17"/>
    </row>
    <row r="134" spans="4:6" x14ac:dyDescent="0.25">
      <c r="D134" s="16"/>
      <c r="E134" s="17"/>
      <c r="F134" s="17"/>
    </row>
    <row r="135" spans="4:6" x14ac:dyDescent="0.25">
      <c r="D135" s="16"/>
      <c r="E135" s="17"/>
      <c r="F135" s="17"/>
    </row>
    <row r="136" spans="4:6" x14ac:dyDescent="0.25">
      <c r="D136" s="16"/>
      <c r="E136" s="17"/>
      <c r="F136" s="17"/>
    </row>
    <row r="137" spans="4:6" x14ac:dyDescent="0.25">
      <c r="D137" s="16"/>
      <c r="E137" s="17"/>
      <c r="F137" s="17"/>
    </row>
    <row r="138" spans="4:6" x14ac:dyDescent="0.25">
      <c r="D138" s="16"/>
      <c r="E138" s="17"/>
      <c r="F138" s="17"/>
    </row>
    <row r="139" spans="4:6" x14ac:dyDescent="0.25">
      <c r="D139" s="16"/>
      <c r="E139" s="17"/>
      <c r="F139" s="17"/>
    </row>
    <row r="140" spans="4:6" x14ac:dyDescent="0.25">
      <c r="D140" s="16"/>
      <c r="E140" s="17"/>
      <c r="F140" s="17"/>
    </row>
    <row r="141" spans="4:6" x14ac:dyDescent="0.25">
      <c r="D141" s="16"/>
      <c r="E141" s="17"/>
      <c r="F141" s="17"/>
    </row>
    <row r="142" spans="4:6" x14ac:dyDescent="0.25">
      <c r="D142" s="16"/>
      <c r="E142" s="17"/>
      <c r="F142" s="17"/>
    </row>
  </sheetData>
  <sheetProtection algorithmName="SHA-512" hashValue="crx3UzUTwITOUzunxaWfNTVcWam+VgmP+xH2mYVgu3uBrCYPVjlWNxIETlAeAZz1wKZdsR1/9O0q2zD7MH/tjg==" saltValue="tVyoPbxmFKTOwFY4h4NOiA==" spinCount="100000" sheet="1" formatCells="0" formatColumns="0" formatRows="0"/>
  <mergeCells count="3">
    <mergeCell ref="A2:J2"/>
    <mergeCell ref="C3:E3"/>
    <mergeCell ref="A4:J4"/>
  </mergeCells>
  <printOptions horizontalCentered="1"/>
  <pageMargins left="0" right="0" top="0" bottom="0" header="0.23" footer="0.17"/>
  <pageSetup scale="70" fitToHeight="3" orientation="landscape"/>
  <headerFooter alignWithMargins="0"/>
  <rowBreaks count="2" manualBreakCount="2">
    <brk id="68" max="16383" man="1"/>
    <brk id="93" max="16383" man="1"/>
  </rowBreaks>
  <legacy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pageSetUpPr fitToPage="1"/>
  </sheetPr>
  <dimension ref="A1:XFD159"/>
  <sheetViews>
    <sheetView workbookViewId="0">
      <selection activeCell="N27" sqref="N27"/>
    </sheetView>
  </sheetViews>
  <sheetFormatPr defaultColWidth="8.88671875" defaultRowHeight="13.2" x14ac:dyDescent="0.25"/>
  <cols>
    <col min="2" max="2" width="16.88671875" customWidth="1"/>
    <col min="3" max="3" width="10.109375" customWidth="1"/>
    <col min="4" max="4" width="11.44140625" style="71" bestFit="1" customWidth="1"/>
    <col min="5" max="5" width="12.88671875" style="71" bestFit="1" customWidth="1"/>
    <col min="6" max="6" width="18.88671875" style="71" bestFit="1" customWidth="1"/>
    <col min="7" max="10" width="9.109375" style="71" customWidth="1"/>
    <col min="15" max="15" width="2.88671875" customWidth="1"/>
    <col min="16384" max="16384" width="10.44140625" bestFit="1" customWidth="1"/>
  </cols>
  <sheetData>
    <row r="1" spans="1:13" ht="27.75" customHeight="1" thickBot="1" x14ac:dyDescent="0.35">
      <c r="A1" s="184" t="s">
        <v>273</v>
      </c>
      <c r="B1" s="999"/>
      <c r="C1" s="1000"/>
      <c r="D1" s="1000"/>
      <c r="E1" s="1000"/>
      <c r="F1" s="1001"/>
      <c r="K1" s="331" t="s">
        <v>902</v>
      </c>
    </row>
    <row r="2" spans="1:13" ht="17.399999999999999" x14ac:dyDescent="0.3">
      <c r="A2" s="184"/>
      <c r="B2" s="198"/>
      <c r="C2" s="198"/>
      <c r="D2" s="198"/>
      <c r="E2" s="198"/>
      <c r="F2" s="198"/>
    </row>
    <row r="3" spans="1:13" ht="29.25" customHeight="1" x14ac:dyDescent="0.3">
      <c r="A3" s="197" t="s">
        <v>294</v>
      </c>
      <c r="D3" s="1002" t="s">
        <v>276</v>
      </c>
      <c r="E3" s="1003"/>
    </row>
    <row r="5" spans="1:13" ht="15.6" x14ac:dyDescent="0.3">
      <c r="A5" s="197" t="s">
        <v>785</v>
      </c>
      <c r="C5" s="331" t="s">
        <v>782</v>
      </c>
      <c r="D5" s="242" t="s">
        <v>594</v>
      </c>
      <c r="E5" s="400"/>
    </row>
    <row r="6" spans="1:13" ht="15.6" x14ac:dyDescent="0.3">
      <c r="A6" s="197"/>
      <c r="C6" s="331" t="s">
        <v>783</v>
      </c>
      <c r="D6" s="242" t="s">
        <v>594</v>
      </c>
    </row>
    <row r="7" spans="1:13" ht="15.6" x14ac:dyDescent="0.3">
      <c r="A7" s="197"/>
      <c r="C7" s="331" t="s">
        <v>883</v>
      </c>
      <c r="D7" s="930" t="s">
        <v>594</v>
      </c>
    </row>
    <row r="9" spans="1:13" x14ac:dyDescent="0.25">
      <c r="A9" t="s">
        <v>321</v>
      </c>
      <c r="E9" s="242" t="s">
        <v>324</v>
      </c>
    </row>
    <row r="11" spans="1:13" ht="15" x14ac:dyDescent="0.25">
      <c r="A11" t="s">
        <v>356</v>
      </c>
      <c r="F11" s="416"/>
      <c r="G11" s="417"/>
    </row>
    <row r="12" spans="1:13" x14ac:dyDescent="0.25">
      <c r="I12"/>
      <c r="J12"/>
    </row>
    <row r="13" spans="1:13" ht="15.6" x14ac:dyDescent="0.3">
      <c r="A13" t="s">
        <v>357</v>
      </c>
      <c r="D13" s="265"/>
      <c r="F13" s="263"/>
      <c r="G13" s="264"/>
    </row>
    <row r="14" spans="1:13" x14ac:dyDescent="0.25">
      <c r="G14" s="331" t="s">
        <v>409</v>
      </c>
      <c r="K14" s="331" t="s">
        <v>410</v>
      </c>
    </row>
    <row r="15" spans="1:13" x14ac:dyDescent="0.25">
      <c r="A15" s="331" t="s">
        <v>407</v>
      </c>
      <c r="G15" s="1005"/>
      <c r="H15" s="1006"/>
      <c r="I15" s="1007"/>
      <c r="K15" s="1008"/>
      <c r="L15" s="1009"/>
      <c r="M15" s="1010"/>
    </row>
    <row r="16" spans="1:13" x14ac:dyDescent="0.25">
      <c r="A16" s="331" t="s">
        <v>408</v>
      </c>
      <c r="G16" s="1005"/>
      <c r="H16" s="1006"/>
      <c r="I16" s="1007"/>
      <c r="K16" s="1008"/>
      <c r="L16" s="1009"/>
      <c r="M16" s="1010"/>
    </row>
    <row r="18" spans="1:10 16383:16384" x14ac:dyDescent="0.25">
      <c r="A18" s="1" t="s">
        <v>267</v>
      </c>
      <c r="XFD18" s="503"/>
    </row>
    <row r="19" spans="1:10 16383:16384" x14ac:dyDescent="0.25">
      <c r="A19" s="1" t="s">
        <v>268</v>
      </c>
      <c r="XFD19" s="503" t="s">
        <v>594</v>
      </c>
    </row>
    <row r="20" spans="1:10 16383:16384" x14ac:dyDescent="0.25">
      <c r="A20" s="1" t="s">
        <v>382</v>
      </c>
      <c r="XFD20" s="503" t="s">
        <v>637</v>
      </c>
    </row>
    <row r="21" spans="1:10 16383:16384" x14ac:dyDescent="0.25">
      <c r="XFD21" s="503" t="s">
        <v>638</v>
      </c>
    </row>
    <row r="22" spans="1:10 16383:16384" ht="12.75" customHeight="1" x14ac:dyDescent="0.25">
      <c r="A22" s="199" t="s">
        <v>315</v>
      </c>
      <c r="C22" s="71"/>
      <c r="F22" s="1004" t="str">
        <f>IF(B1=0,"ERROR, Enter the MCO name in cell B1"," ")</f>
        <v>ERROR, Enter the MCO name in cell B1</v>
      </c>
      <c r="G22" s="1004"/>
      <c r="H22" s="1004"/>
      <c r="I22" s="1004"/>
      <c r="J22"/>
      <c r="XFC22" s="503" t="s">
        <v>784</v>
      </c>
      <c r="XFD22" s="503" t="s">
        <v>784</v>
      </c>
    </row>
    <row r="23" spans="1:10 16383:16384" x14ac:dyDescent="0.25">
      <c r="C23" s="71"/>
      <c r="F23" s="208"/>
      <c r="G23" s="208"/>
      <c r="H23" s="208"/>
      <c r="J23"/>
      <c r="XFC23" s="503"/>
      <c r="XFD23" s="503" t="s">
        <v>834</v>
      </c>
    </row>
    <row r="24" spans="1:10 16383:16384" x14ac:dyDescent="0.25">
      <c r="A24" t="s">
        <v>43</v>
      </c>
      <c r="C24" s="71"/>
      <c r="J24"/>
      <c r="XFC24" s="331"/>
    </row>
    <row r="25" spans="1:10 16383:16384" x14ac:dyDescent="0.25">
      <c r="A25" s="199" t="s">
        <v>305</v>
      </c>
      <c r="C25" s="71"/>
      <c r="F25" s="71" t="str">
        <f>+'Balance Sheet'!F3</f>
        <v>ERROR, Complete Cell F10 in MCO ID &amp; Cross Checks Worksheet</v>
      </c>
      <c r="J25"/>
      <c r="XFC25" s="331"/>
    </row>
    <row r="26" spans="1:10 16383:16384" x14ac:dyDescent="0.25">
      <c r="A26" s="199" t="s">
        <v>306</v>
      </c>
      <c r="C26" s="71"/>
      <c r="F26" s="71" t="str">
        <f>+'Balance Sheet'!F4</f>
        <v xml:space="preserve">ERROR, Complete Cell G10 in MCO ID &amp; Cross Checks Worksheet </v>
      </c>
      <c r="J26"/>
    </row>
    <row r="27" spans="1:10 16383:16384" x14ac:dyDescent="0.25">
      <c r="A27" t="s">
        <v>290</v>
      </c>
      <c r="C27" s="71"/>
      <c r="F27" s="71" t="str">
        <f>+'Balance Sheet'!F6</f>
        <v xml:space="preserve">ERROR, Complete Cell D12 in MCO ID &amp; Cross Checks Worksheet </v>
      </c>
      <c r="J27"/>
    </row>
    <row r="28" spans="1:10 16383:16384" x14ac:dyDescent="0.25">
      <c r="A28" s="226" t="s">
        <v>316</v>
      </c>
      <c r="C28" s="71"/>
      <c r="F28" s="71" t="str">
        <f>+'Balance Sheet'!C86</f>
        <v xml:space="preserve"> </v>
      </c>
      <c r="J28"/>
    </row>
    <row r="29" spans="1:10 16383:16384" x14ac:dyDescent="0.25">
      <c r="A29" s="226" t="s">
        <v>317</v>
      </c>
      <c r="C29" s="71"/>
      <c r="F29" s="71" t="str">
        <f>+'Balance Sheet'!D86</f>
        <v xml:space="preserve"> </v>
      </c>
      <c r="J29"/>
    </row>
    <row r="30" spans="1:10 16383:16384" x14ac:dyDescent="0.25">
      <c r="A30" s="226" t="s">
        <v>318</v>
      </c>
      <c r="C30" s="71"/>
      <c r="F30" s="71" t="str">
        <f>+'Balance Sheet'!E86</f>
        <v xml:space="preserve"> </v>
      </c>
      <c r="J30"/>
    </row>
    <row r="31" spans="1:10 16383:16384" x14ac:dyDescent="0.25">
      <c r="A31" s="199" t="s">
        <v>301</v>
      </c>
      <c r="C31" s="71"/>
      <c r="F31" s="71" t="str">
        <f>+'Balance Sheet'!F92</f>
        <v>Enter the MCO's annual Working Capital Requirement</v>
      </c>
      <c r="J31"/>
    </row>
    <row r="32" spans="1:10 16383:16384" x14ac:dyDescent="0.25">
      <c r="A32" s="199" t="s">
        <v>300</v>
      </c>
      <c r="C32" s="71"/>
      <c r="F32" s="71" t="str">
        <f>+'Balance Sheet'!F98</f>
        <v>Enter the MCO's annual Restricted Reserve Requirement</v>
      </c>
      <c r="J32"/>
    </row>
    <row r="33" spans="1:10" x14ac:dyDescent="0.25">
      <c r="A33" s="331" t="s">
        <v>828</v>
      </c>
      <c r="C33" s="71"/>
      <c r="F33" s="71" t="str">
        <f>+'Balance Sheet'!F104</f>
        <v xml:space="preserve"> </v>
      </c>
      <c r="J33"/>
    </row>
    <row r="34" spans="1:10" x14ac:dyDescent="0.25">
      <c r="A34" s="331" t="s">
        <v>829</v>
      </c>
      <c r="C34" s="71"/>
      <c r="F34" s="71" t="str">
        <f>+'Balance Sheet'!F108</f>
        <v/>
      </c>
      <c r="J34"/>
    </row>
    <row r="35" spans="1:10" x14ac:dyDescent="0.25">
      <c r="A35" s="331" t="s">
        <v>830</v>
      </c>
      <c r="C35" s="71"/>
      <c r="F35" s="71" t="str">
        <f>+'Balance Sheet'!F109</f>
        <v/>
      </c>
      <c r="J35"/>
    </row>
    <row r="36" spans="1:10" x14ac:dyDescent="0.25">
      <c r="C36" s="71"/>
      <c r="J36"/>
    </row>
    <row r="37" spans="1:10" x14ac:dyDescent="0.25">
      <c r="A37" s="276" t="s">
        <v>373</v>
      </c>
      <c r="C37" s="71"/>
      <c r="J37"/>
    </row>
    <row r="38" spans="1:10" x14ac:dyDescent="0.25">
      <c r="A38" s="320" t="s">
        <v>378</v>
      </c>
      <c r="C38" s="71"/>
      <c r="F38" s="318" t="str">
        <f>+'Rev &amp; Exp All'!C89</f>
        <v xml:space="preserve"> </v>
      </c>
      <c r="H38" s="318"/>
      <c r="I38" s="318"/>
      <c r="J38" s="318"/>
    </row>
    <row r="39" spans="1:10" x14ac:dyDescent="0.25">
      <c r="A39" s="320" t="s">
        <v>375</v>
      </c>
      <c r="C39" s="71"/>
      <c r="F39" s="318" t="str">
        <f>+'Rev &amp; Exp All'!E89</f>
        <v xml:space="preserve"> </v>
      </c>
      <c r="H39" s="318"/>
      <c r="I39" s="318"/>
      <c r="J39" s="318"/>
    </row>
    <row r="40" spans="1:10" x14ac:dyDescent="0.25">
      <c r="A40" s="320" t="s">
        <v>376</v>
      </c>
      <c r="C40" s="71"/>
      <c r="F40" s="318" t="str">
        <f>+'Rev &amp; Exp All'!F89</f>
        <v xml:space="preserve"> </v>
      </c>
      <c r="H40" s="318"/>
      <c r="I40" s="318"/>
      <c r="J40" s="318"/>
    </row>
    <row r="41" spans="1:10" x14ac:dyDescent="0.25">
      <c r="A41" s="320" t="s">
        <v>377</v>
      </c>
      <c r="C41" s="71"/>
      <c r="F41" s="318" t="str">
        <f>+'Rev &amp; Exp All'!G89</f>
        <v xml:space="preserve"> </v>
      </c>
      <c r="H41" s="318"/>
      <c r="I41" s="318"/>
      <c r="J41" s="318"/>
    </row>
    <row r="42" spans="1:10" x14ac:dyDescent="0.25">
      <c r="A42" s="320" t="s">
        <v>374</v>
      </c>
      <c r="C42" s="71"/>
      <c r="F42" s="318" t="str">
        <f>+'Rev &amp; Exp All'!C93</f>
        <v xml:space="preserve"> </v>
      </c>
      <c r="H42" s="318"/>
      <c r="I42" s="318"/>
      <c r="J42" s="318"/>
    </row>
    <row r="43" spans="1:10" x14ac:dyDescent="0.25">
      <c r="A43" s="320" t="s">
        <v>379</v>
      </c>
      <c r="C43" s="71"/>
      <c r="F43" s="318" t="str">
        <f>+'Rev &amp; Exp All'!E93</f>
        <v xml:space="preserve"> </v>
      </c>
      <c r="H43" s="318"/>
      <c r="I43" s="318"/>
      <c r="J43" s="318"/>
    </row>
    <row r="44" spans="1:10" x14ac:dyDescent="0.25">
      <c r="A44" s="320" t="s">
        <v>380</v>
      </c>
      <c r="C44" s="71"/>
      <c r="F44" s="318" t="str">
        <f>+'Rev &amp; Exp All'!F93</f>
        <v xml:space="preserve"> </v>
      </c>
      <c r="H44" s="318"/>
      <c r="I44" s="318"/>
      <c r="J44" s="318"/>
    </row>
    <row r="45" spans="1:10" x14ac:dyDescent="0.25">
      <c r="A45" s="320" t="s">
        <v>381</v>
      </c>
      <c r="C45" s="71"/>
      <c r="F45" s="318" t="str">
        <f>+'Rev &amp; Exp All'!G93</f>
        <v xml:space="preserve"> </v>
      </c>
      <c r="H45" s="318"/>
      <c r="I45" s="318"/>
      <c r="J45" s="318"/>
    </row>
    <row r="46" spans="1:10" x14ac:dyDescent="0.25">
      <c r="C46" s="71"/>
      <c r="F46" s="277"/>
      <c r="G46" s="277"/>
      <c r="H46" s="277"/>
      <c r="J46"/>
    </row>
    <row r="47" spans="1:10" x14ac:dyDescent="0.25">
      <c r="A47" s="331" t="s">
        <v>831</v>
      </c>
      <c r="C47" s="71"/>
      <c r="G47" s="277"/>
      <c r="H47" s="277"/>
      <c r="J47"/>
    </row>
    <row r="48" spans="1:10" x14ac:dyDescent="0.25">
      <c r="A48" s="331" t="s">
        <v>832</v>
      </c>
      <c r="C48" s="71"/>
      <c r="F48" s="898" t="str">
        <f>+'Rev &amp; Exp All Mult Prog'!F117</f>
        <v/>
      </c>
      <c r="G48" s="277"/>
      <c r="H48" s="277"/>
      <c r="J48"/>
    </row>
    <row r="49" spans="1:9" customFormat="1" x14ac:dyDescent="0.25">
      <c r="C49" s="71"/>
      <c r="D49" s="71"/>
      <c r="E49" s="71"/>
      <c r="F49" s="71"/>
      <c r="G49" s="71"/>
      <c r="H49" s="71"/>
      <c r="I49" s="71"/>
    </row>
    <row r="50" spans="1:9" customFormat="1" x14ac:dyDescent="0.25">
      <c r="A50" t="s">
        <v>258</v>
      </c>
      <c r="C50" s="71"/>
      <c r="D50" s="71"/>
      <c r="E50" s="71"/>
      <c r="F50" s="187"/>
      <c r="G50" s="71"/>
      <c r="H50" s="71"/>
      <c r="I50" s="71"/>
    </row>
    <row r="51" spans="1:9" customFormat="1" x14ac:dyDescent="0.25">
      <c r="A51" t="s">
        <v>259</v>
      </c>
      <c r="C51" s="71"/>
      <c r="D51" s="71"/>
      <c r="E51" s="71"/>
      <c r="F51" s="71" t="str">
        <f>+'Cash Flow'!B54</f>
        <v/>
      </c>
      <c r="G51" s="71"/>
      <c r="H51" s="71"/>
      <c r="I51" s="71"/>
    </row>
    <row r="52" spans="1:9" customFormat="1" x14ac:dyDescent="0.25">
      <c r="A52" t="s">
        <v>260</v>
      </c>
      <c r="C52" s="71"/>
      <c r="D52" s="71"/>
      <c r="E52" s="71"/>
      <c r="F52" s="71" t="str">
        <f>+'Cash Flow'!C54</f>
        <v/>
      </c>
      <c r="G52" s="71"/>
      <c r="H52" s="71"/>
      <c r="I52" s="71"/>
    </row>
    <row r="53" spans="1:9" customFormat="1" x14ac:dyDescent="0.25">
      <c r="A53" t="s">
        <v>261</v>
      </c>
      <c r="C53" s="71"/>
      <c r="D53" s="71"/>
      <c r="E53" s="71"/>
      <c r="F53" s="71" t="str">
        <f>+'Cash Flow'!D54</f>
        <v/>
      </c>
      <c r="G53" s="71"/>
      <c r="H53" s="71"/>
      <c r="I53" s="71"/>
    </row>
    <row r="54" spans="1:9" customFormat="1" x14ac:dyDescent="0.25">
      <c r="C54" s="71"/>
      <c r="D54" s="71"/>
      <c r="E54" s="71"/>
      <c r="F54" s="71"/>
      <c r="G54" s="71"/>
      <c r="H54" s="71"/>
      <c r="I54" s="71"/>
    </row>
    <row r="55" spans="1:9" customFormat="1" x14ac:dyDescent="0.25">
      <c r="A55" s="276" t="s">
        <v>307</v>
      </c>
      <c r="C55" s="71"/>
      <c r="D55" s="71"/>
      <c r="E55" s="71"/>
      <c r="F55" s="71"/>
      <c r="G55" s="71"/>
      <c r="H55" s="71"/>
      <c r="I55" s="71"/>
    </row>
    <row r="56" spans="1:9" customFormat="1" x14ac:dyDescent="0.25">
      <c r="A56" t="s">
        <v>309</v>
      </c>
      <c r="C56" s="71"/>
      <c r="D56" s="71"/>
      <c r="E56" s="71"/>
      <c r="F56" s="71" t="str">
        <f>+Notes!G19</f>
        <v xml:space="preserve"> </v>
      </c>
      <c r="G56" s="71"/>
      <c r="H56" s="71"/>
      <c r="I56" s="71"/>
    </row>
    <row r="57" spans="1:9" customFormat="1" x14ac:dyDescent="0.25">
      <c r="A57" t="s">
        <v>308</v>
      </c>
      <c r="C57" s="71"/>
      <c r="D57" s="71"/>
      <c r="E57" s="71"/>
      <c r="F57" s="71" t="str">
        <f>+Notes!G31</f>
        <v xml:space="preserve"> </v>
      </c>
      <c r="G57" s="71"/>
      <c r="H57" s="71"/>
      <c r="I57" s="71"/>
    </row>
    <row r="58" spans="1:9" customFormat="1" x14ac:dyDescent="0.25">
      <c r="A58" t="s">
        <v>42</v>
      </c>
      <c r="C58" s="71"/>
      <c r="D58" s="71"/>
      <c r="E58" s="71"/>
      <c r="F58" s="71" t="str">
        <f>+Notes!G53</f>
        <v xml:space="preserve"> </v>
      </c>
      <c r="G58" s="71"/>
      <c r="H58" s="71"/>
      <c r="I58" s="71"/>
    </row>
    <row r="59" spans="1:9" customFormat="1" x14ac:dyDescent="0.25">
      <c r="A59" t="s">
        <v>302</v>
      </c>
      <c r="C59" s="71"/>
      <c r="D59" s="71"/>
      <c r="E59" s="71"/>
      <c r="F59" s="71" t="str">
        <f>+Notes!G54</f>
        <v xml:space="preserve"> </v>
      </c>
      <c r="G59" s="71"/>
      <c r="H59" s="71"/>
      <c r="I59" s="71"/>
    </row>
    <row r="60" spans="1:9" customFormat="1" x14ac:dyDescent="0.25">
      <c r="A60" s="6" t="s">
        <v>361</v>
      </c>
      <c r="C60" s="71"/>
      <c r="D60" s="71"/>
      <c r="E60" s="71"/>
      <c r="F60" s="71" t="str">
        <f>+Notes!G56</f>
        <v xml:space="preserve"> </v>
      </c>
      <c r="G60" s="71"/>
      <c r="H60" s="71"/>
      <c r="I60" s="71"/>
    </row>
    <row r="61" spans="1:9" customFormat="1" x14ac:dyDescent="0.25">
      <c r="A61" s="253" t="s">
        <v>591</v>
      </c>
      <c r="C61" s="71"/>
      <c r="D61" s="71"/>
      <c r="E61" s="71"/>
      <c r="F61" s="71" t="str">
        <f>+Notes!G64</f>
        <v xml:space="preserve"> </v>
      </c>
      <c r="G61" s="71"/>
      <c r="H61" s="71"/>
      <c r="I61" s="71"/>
    </row>
    <row r="62" spans="1:9" customFormat="1" x14ac:dyDescent="0.25">
      <c r="A62" s="253" t="s">
        <v>826</v>
      </c>
      <c r="C62" s="71"/>
      <c r="D62" s="71"/>
      <c r="E62" s="71"/>
      <c r="F62" s="71" t="str">
        <f>+Notes!G69</f>
        <v xml:space="preserve"> </v>
      </c>
      <c r="G62" s="71"/>
      <c r="H62" s="71"/>
      <c r="I62" s="71"/>
    </row>
    <row r="63" spans="1:9" customFormat="1" x14ac:dyDescent="0.25">
      <c r="A63" s="5" t="s">
        <v>827</v>
      </c>
      <c r="C63" s="71"/>
      <c r="D63" s="71"/>
      <c r="E63" s="71"/>
      <c r="F63" s="71" t="str">
        <f>+Notes!H87</f>
        <v xml:space="preserve"> </v>
      </c>
      <c r="G63" s="71"/>
      <c r="H63" s="71"/>
      <c r="I63" s="71"/>
    </row>
    <row r="64" spans="1:9" customFormat="1" x14ac:dyDescent="0.25">
      <c r="A64" s="226" t="s">
        <v>327</v>
      </c>
      <c r="C64" s="71"/>
      <c r="D64" s="71"/>
      <c r="E64" s="71"/>
      <c r="F64" s="71" t="str">
        <f>+Notes!D101</f>
        <v/>
      </c>
      <c r="G64" s="71"/>
      <c r="H64" s="71"/>
      <c r="I64" s="71"/>
    </row>
    <row r="65" spans="1:13" x14ac:dyDescent="0.25">
      <c r="A65" s="5" t="s">
        <v>775</v>
      </c>
      <c r="C65" s="71"/>
      <c r="F65" s="71" t="str">
        <f>+Notes!D123</f>
        <v/>
      </c>
      <c r="J65"/>
    </row>
    <row r="66" spans="1:13" x14ac:dyDescent="0.25">
      <c r="C66" s="71"/>
      <c r="J66"/>
    </row>
    <row r="67" spans="1:13" x14ac:dyDescent="0.25">
      <c r="A67" t="s">
        <v>262</v>
      </c>
      <c r="C67" s="71"/>
      <c r="F67" s="187"/>
      <c r="I67"/>
      <c r="J67"/>
    </row>
    <row r="68" spans="1:13" x14ac:dyDescent="0.25">
      <c r="A68" s="278" t="str">
        <f>+'Sch. of Serv Pmts'!B40</f>
        <v>Subtotal- All</v>
      </c>
      <c r="B68" s="278"/>
      <c r="C68" s="187"/>
      <c r="D68" s="187"/>
      <c r="F68" s="72" t="str">
        <f>+'Sch. of Serv Pmts'!I40</f>
        <v/>
      </c>
      <c r="I68"/>
      <c r="J68"/>
    </row>
    <row r="69" spans="1:13" x14ac:dyDescent="0.25">
      <c r="A69" t="str">
        <f>+'Sch. of Serv Pmts'!B41</f>
        <v>Accounts Payable - Member Services, Claims Processed</v>
      </c>
      <c r="C69" s="71"/>
      <c r="F69" s="72" t="str">
        <f>+'Sch. of Serv Pmts'!I41</f>
        <v/>
      </c>
      <c r="G69" s="72"/>
      <c r="H69" s="72"/>
      <c r="I69"/>
      <c r="J69"/>
    </row>
    <row r="70" spans="1:13" x14ac:dyDescent="0.25">
      <c r="A70" s="278" t="s">
        <v>335</v>
      </c>
      <c r="B70" s="278"/>
      <c r="C70" s="187"/>
      <c r="D70" s="187"/>
      <c r="F70" s="279" t="str">
        <f>'Sch. of Serv Pmts'!I43</f>
        <v/>
      </c>
      <c r="G70" s="72"/>
      <c r="H70" s="72"/>
      <c r="I70"/>
      <c r="J70"/>
    </row>
    <row r="71" spans="1:13" x14ac:dyDescent="0.25">
      <c r="A71" t="s">
        <v>263</v>
      </c>
      <c r="C71" s="71"/>
      <c r="F71" s="71" t="str">
        <f>+'Sch. of Serv Pmts'!F43</f>
        <v/>
      </c>
      <c r="I71"/>
      <c r="J71"/>
    </row>
    <row r="72" spans="1:13" x14ac:dyDescent="0.25">
      <c r="A72" t="s">
        <v>264</v>
      </c>
      <c r="C72" s="71"/>
      <c r="F72" s="71" t="str">
        <f>+'Sch. of Serv Pmts'!E43</f>
        <v/>
      </c>
      <c r="I72"/>
      <c r="J72"/>
    </row>
    <row r="73" spans="1:13" x14ac:dyDescent="0.25">
      <c r="A73" t="s">
        <v>265</v>
      </c>
      <c r="C73" s="71"/>
      <c r="F73" s="71" t="str">
        <f>+'Sch. of Serv Pmts'!E44</f>
        <v/>
      </c>
      <c r="I73"/>
      <c r="J73"/>
    </row>
    <row r="74" spans="1:13" x14ac:dyDescent="0.25">
      <c r="A74" s="364" t="s">
        <v>430</v>
      </c>
      <c r="C74" s="71"/>
      <c r="F74" s="71" t="str">
        <f>+'Sch. of Serv Pmts'!I45</f>
        <v>ERROR, Redundancy/(Deficiency) cannot be zero .</v>
      </c>
      <c r="I74"/>
      <c r="J74"/>
    </row>
    <row r="75" spans="1:13" x14ac:dyDescent="0.25">
      <c r="A75" s="280" t="s">
        <v>338</v>
      </c>
      <c r="B75" s="278"/>
      <c r="C75" s="187"/>
      <c r="D75" s="187"/>
      <c r="E75" s="187"/>
      <c r="F75" s="71" t="str">
        <f>+'Sch. of Serv Pmts'!I46</f>
        <v xml:space="preserve"> </v>
      </c>
      <c r="J75"/>
    </row>
    <row r="76" spans="1:13" ht="118.8" x14ac:dyDescent="0.25">
      <c r="A76" s="364" t="s">
        <v>429</v>
      </c>
      <c r="B76" s="278"/>
      <c r="C76" s="187"/>
      <c r="D76" s="187"/>
      <c r="E76" s="187"/>
      <c r="F76" s="899" t="str">
        <f>+'Sch. of Serv Pmts'!I47</f>
        <v>Support the MCO evaluation of Prior Year IBNR that produces the results reported for Over/(Under) Reserved in the additional information rows.</v>
      </c>
      <c r="G76" s="899"/>
      <c r="H76" s="899"/>
      <c r="I76" s="899"/>
      <c r="J76" s="899"/>
      <c r="K76" s="899"/>
      <c r="L76" s="899"/>
      <c r="M76" s="899"/>
    </row>
    <row r="77" spans="1:13" x14ac:dyDescent="0.25">
      <c r="C77" s="71"/>
      <c r="F77" s="899"/>
      <c r="G77" s="899"/>
      <c r="H77" s="899"/>
      <c r="I77" s="899"/>
      <c r="J77" s="899"/>
      <c r="K77" s="899"/>
      <c r="L77" s="899"/>
      <c r="M77" s="899"/>
    </row>
    <row r="78" spans="1:13" x14ac:dyDescent="0.25">
      <c r="C78" s="71"/>
      <c r="F78" s="201"/>
      <c r="G78" s="201"/>
      <c r="H78" s="201"/>
      <c r="I78" s="201"/>
      <c r="J78" s="201"/>
      <c r="K78" s="201"/>
      <c r="L78" s="201"/>
      <c r="M78" s="201"/>
    </row>
    <row r="79" spans="1:13" x14ac:dyDescent="0.25">
      <c r="C79" s="71"/>
      <c r="F79" s="201"/>
      <c r="G79" s="201"/>
      <c r="H79" s="201"/>
      <c r="I79" s="201"/>
      <c r="J79" s="201"/>
      <c r="K79" s="201"/>
      <c r="L79" s="201"/>
      <c r="M79" s="201"/>
    </row>
    <row r="80" spans="1:13" x14ac:dyDescent="0.25">
      <c r="A80" s="278" t="s">
        <v>341</v>
      </c>
      <c r="C80" s="71"/>
      <c r="I80"/>
      <c r="J80"/>
    </row>
    <row r="81" spans="1:15" x14ac:dyDescent="0.25">
      <c r="A81" t="str">
        <f>+' Aging Schedules'!B13</f>
        <v>Allowance, Cap/Prem &amp; DHS Receivables</v>
      </c>
      <c r="C81" s="71"/>
      <c r="F81" s="71" t="str">
        <f>+' Aging Schedules'!I13</f>
        <v/>
      </c>
      <c r="I81"/>
      <c r="J81"/>
    </row>
    <row r="82" spans="1:15" x14ac:dyDescent="0.25">
      <c r="A82" t="str">
        <f>+' Aging Schedules'!B14</f>
        <v xml:space="preserve">Subtotal </v>
      </c>
      <c r="C82" s="71"/>
      <c r="F82" s="400" t="str">
        <f>+' Aging Schedules'!I14</f>
        <v/>
      </c>
      <c r="G82" s="400"/>
      <c r="H82" s="400"/>
      <c r="I82" s="400"/>
      <c r="J82" s="400"/>
      <c r="K82" s="400"/>
      <c r="L82" s="400"/>
      <c r="M82" s="400"/>
      <c r="N82" s="400"/>
    </row>
    <row r="83" spans="1:15" x14ac:dyDescent="0.25">
      <c r="A83" s="278" t="str">
        <f>+' Aging Schedules'!B17</f>
        <v>Allowance for doubtful accounts, Cost Share</v>
      </c>
      <c r="C83" s="71"/>
      <c r="F83" s="400" t="str">
        <f>+' Aging Schedules'!I17</f>
        <v/>
      </c>
      <c r="G83" s="400"/>
      <c r="H83" s="400"/>
      <c r="I83" s="400"/>
      <c r="J83" s="400"/>
      <c r="K83" s="400"/>
      <c r="L83" s="400"/>
      <c r="M83" s="400"/>
      <c r="N83" s="400"/>
    </row>
    <row r="84" spans="1:15" x14ac:dyDescent="0.25">
      <c r="A84" s="278" t="str">
        <f>+' Aging Schedules'!B19</f>
        <v>Allowance for doubtful accounts, Room &amp; Board</v>
      </c>
      <c r="B84" s="278"/>
      <c r="C84" s="187"/>
      <c r="D84" s="187"/>
      <c r="E84" s="187"/>
      <c r="F84" s="400" t="str">
        <f>+' Aging Schedules'!I19</f>
        <v/>
      </c>
      <c r="G84" s="400"/>
      <c r="H84" s="400"/>
      <c r="I84" s="400"/>
      <c r="J84" s="400"/>
      <c r="K84" s="400"/>
      <c r="L84" s="400"/>
      <c r="M84" s="400"/>
      <c r="N84" s="400"/>
    </row>
    <row r="85" spans="1:15" x14ac:dyDescent="0.25">
      <c r="A85" s="278" t="str">
        <f>+' Aging Schedules'!B20</f>
        <v>Subtotal Member Receivables</v>
      </c>
      <c r="B85" s="278"/>
      <c r="C85" s="187"/>
      <c r="D85" s="187"/>
      <c r="E85" s="187"/>
      <c r="F85" s="400" t="str">
        <f>+' Aging Schedules'!I20</f>
        <v/>
      </c>
      <c r="G85" s="400"/>
      <c r="H85" s="400"/>
      <c r="I85" s="400"/>
      <c r="J85" s="400"/>
      <c r="K85" s="400"/>
      <c r="L85" s="400"/>
      <c r="M85" s="400"/>
      <c r="N85" s="400"/>
    </row>
    <row r="86" spans="1:15" x14ac:dyDescent="0.25">
      <c r="A86" s="278" t="str">
        <f>+' Aging Schedules'!B24</f>
        <v>Allowance for doubtful accounts, other receivables</v>
      </c>
      <c r="B86" s="278"/>
      <c r="C86" s="187"/>
      <c r="D86" s="187"/>
      <c r="E86" s="187"/>
      <c r="F86" s="400" t="str">
        <f>+' Aging Schedules'!I24</f>
        <v/>
      </c>
      <c r="G86" s="400"/>
      <c r="H86" s="400"/>
      <c r="I86" s="400"/>
      <c r="J86" s="400"/>
      <c r="K86" s="400"/>
      <c r="L86" s="400"/>
      <c r="M86" s="400"/>
      <c r="N86" s="400"/>
    </row>
    <row r="87" spans="1:15" x14ac:dyDescent="0.25">
      <c r="A87" s="278" t="str">
        <f>+' Aging Schedules'!B25</f>
        <v>Subtotal Other ST receivables</v>
      </c>
      <c r="B87" s="278"/>
      <c r="C87" s="187"/>
      <c r="D87" s="187"/>
      <c r="E87" s="187"/>
      <c r="F87" s="400" t="str">
        <f>+' Aging Schedules'!I25</f>
        <v/>
      </c>
      <c r="G87" s="400"/>
      <c r="H87" s="400"/>
      <c r="I87" s="400"/>
      <c r="J87" s="400"/>
      <c r="K87" s="400"/>
      <c r="L87" s="400"/>
      <c r="M87" s="400"/>
      <c r="N87" s="400"/>
    </row>
    <row r="88" spans="1:15" x14ac:dyDescent="0.25">
      <c r="A88" t="s">
        <v>340</v>
      </c>
      <c r="C88" s="71"/>
      <c r="F88" s="900" t="str">
        <f>+' Aging Schedules'!I42</f>
        <v/>
      </c>
      <c r="G88" s="900"/>
      <c r="H88" s="900"/>
      <c r="I88" s="900"/>
      <c r="J88" s="900"/>
      <c r="K88" s="900"/>
      <c r="L88" s="900"/>
      <c r="M88" s="900"/>
      <c r="N88" s="400"/>
    </row>
    <row r="89" spans="1:15" x14ac:dyDescent="0.25">
      <c r="C89" s="71"/>
      <c r="F89" s="400"/>
      <c r="G89" s="400"/>
      <c r="H89" s="400"/>
      <c r="I89" s="400"/>
      <c r="J89" s="400"/>
      <c r="K89" s="400"/>
      <c r="L89" s="400"/>
      <c r="M89" s="400"/>
      <c r="N89" s="400"/>
    </row>
    <row r="90" spans="1:15" x14ac:dyDescent="0.25">
      <c r="A90" s="364" t="s">
        <v>586</v>
      </c>
      <c r="C90" s="71"/>
      <c r="F90" s="400"/>
      <c r="G90" s="400"/>
      <c r="H90" s="400"/>
      <c r="I90" s="400"/>
      <c r="J90" s="400"/>
      <c r="K90" s="400"/>
      <c r="L90" s="400"/>
      <c r="M90" s="400"/>
      <c r="N90" s="400"/>
    </row>
    <row r="91" spans="1:15" ht="13.95" customHeight="1" x14ac:dyDescent="0.25">
      <c r="A91" s="331" t="s">
        <v>587</v>
      </c>
      <c r="C91" s="71"/>
      <c r="F91" s="499" t="str">
        <f>+MLR!B56</f>
        <v/>
      </c>
      <c r="G91" s="400"/>
      <c r="H91" s="400"/>
      <c r="I91" s="400"/>
      <c r="J91" s="400"/>
      <c r="K91" s="400"/>
      <c r="L91" s="400"/>
      <c r="M91" s="400"/>
      <c r="N91" s="400"/>
    </row>
    <row r="92" spans="1:15" ht="13.95" customHeight="1" x14ac:dyDescent="0.25">
      <c r="A92" s="331" t="s">
        <v>587</v>
      </c>
      <c r="C92" s="71"/>
      <c r="E92" s="481"/>
      <c r="F92" s="499" t="str">
        <f>+MLR!B71</f>
        <v/>
      </c>
      <c r="G92" s="400"/>
      <c r="H92" s="400"/>
      <c r="I92" s="400"/>
      <c r="J92" s="400"/>
      <c r="K92" s="400"/>
      <c r="L92" s="400"/>
      <c r="M92" s="400"/>
      <c r="N92" s="400"/>
    </row>
    <row r="93" spans="1:15" x14ac:dyDescent="0.25">
      <c r="A93" s="278"/>
      <c r="G93" s="383"/>
      <c r="H93" s="400"/>
      <c r="I93" s="400"/>
      <c r="J93" s="400"/>
      <c r="K93" s="400"/>
      <c r="L93" s="400"/>
      <c r="M93" s="400"/>
      <c r="N93" s="400"/>
      <c r="O93" s="400"/>
    </row>
    <row r="94" spans="1:15" x14ac:dyDescent="0.25">
      <c r="G94" s="400"/>
      <c r="H94" s="400"/>
      <c r="I94" s="400"/>
      <c r="J94" s="400"/>
      <c r="K94" s="400"/>
      <c r="L94" s="400"/>
      <c r="M94" s="400"/>
      <c r="N94" s="400"/>
      <c r="O94" s="400"/>
    </row>
    <row r="141" spans="1:16" hidden="1" x14ac:dyDescent="0.25"/>
    <row r="142" spans="1:16" hidden="1" x14ac:dyDescent="0.25">
      <c r="N142" s="194" t="s">
        <v>277</v>
      </c>
      <c r="O142" s="192"/>
      <c r="P142" s="4"/>
    </row>
    <row r="143" spans="1:16" hidden="1" x14ac:dyDescent="0.25">
      <c r="A143" t="s">
        <v>276</v>
      </c>
      <c r="F143" s="185"/>
      <c r="G143" s="4" t="s">
        <v>271</v>
      </c>
      <c r="H143"/>
      <c r="I143"/>
      <c r="J143"/>
      <c r="N143" s="194" t="s">
        <v>278</v>
      </c>
      <c r="O143" s="192"/>
      <c r="P143" s="4"/>
    </row>
    <row r="144" spans="1:16" hidden="1" x14ac:dyDescent="0.25">
      <c r="A144" t="s">
        <v>274</v>
      </c>
      <c r="F144" s="185"/>
      <c r="G144" s="4" t="s">
        <v>272</v>
      </c>
      <c r="H144"/>
      <c r="I144"/>
      <c r="J144"/>
      <c r="N144" s="194" t="s">
        <v>279</v>
      </c>
      <c r="O144" s="192"/>
      <c r="P144" s="4"/>
    </row>
    <row r="145" spans="1:16" hidden="1" x14ac:dyDescent="0.25">
      <c r="A145" t="s">
        <v>275</v>
      </c>
      <c r="F145" s="185"/>
      <c r="G145"/>
      <c r="H145"/>
      <c r="I145"/>
      <c r="J145"/>
      <c r="N145" s="194" t="s">
        <v>280</v>
      </c>
      <c r="O145" s="192"/>
      <c r="P145" s="4"/>
    </row>
    <row r="146" spans="1:16" hidden="1" x14ac:dyDescent="0.25">
      <c r="F146" s="185"/>
      <c r="G146"/>
      <c r="H146"/>
      <c r="I146"/>
      <c r="J146"/>
      <c r="N146" s="194" t="s">
        <v>281</v>
      </c>
      <c r="O146" s="192"/>
      <c r="P146" s="4"/>
    </row>
    <row r="147" spans="1:16" hidden="1" x14ac:dyDescent="0.25">
      <c r="A147" t="s">
        <v>324</v>
      </c>
      <c r="N147" s="194" t="s">
        <v>282</v>
      </c>
      <c r="O147" s="192"/>
      <c r="P147" s="4"/>
    </row>
    <row r="148" spans="1:16" hidden="1" x14ac:dyDescent="0.25">
      <c r="A148" t="s">
        <v>322</v>
      </c>
      <c r="N148" s="194" t="s">
        <v>283</v>
      </c>
      <c r="O148" s="192"/>
      <c r="P148" s="4"/>
    </row>
    <row r="149" spans="1:16" hidden="1" x14ac:dyDescent="0.25">
      <c r="A149" t="s">
        <v>323</v>
      </c>
      <c r="N149" s="194" t="s">
        <v>284</v>
      </c>
      <c r="O149" s="192"/>
      <c r="P149" s="4"/>
    </row>
    <row r="150" spans="1:16" hidden="1" x14ac:dyDescent="0.25">
      <c r="N150" s="194" t="s">
        <v>285</v>
      </c>
      <c r="O150" s="192"/>
      <c r="P150" s="4"/>
    </row>
    <row r="151" spans="1:16" hidden="1" x14ac:dyDescent="0.25">
      <c r="N151" s="194" t="s">
        <v>286</v>
      </c>
      <c r="O151" s="192"/>
      <c r="P151" s="4"/>
    </row>
    <row r="152" spans="1:16" hidden="1" x14ac:dyDescent="0.25">
      <c r="N152" s="194" t="s">
        <v>287</v>
      </c>
      <c r="O152" s="192"/>
      <c r="P152" s="207"/>
    </row>
    <row r="153" spans="1:16" hidden="1" x14ac:dyDescent="0.25">
      <c r="N153" s="194" t="s">
        <v>288</v>
      </c>
      <c r="O153" s="192"/>
      <c r="P153" s="49"/>
    </row>
    <row r="154" spans="1:16" hidden="1" x14ac:dyDescent="0.25">
      <c r="N154" s="194" t="s">
        <v>289</v>
      </c>
      <c r="O154" s="192"/>
      <c r="P154" s="49"/>
    </row>
    <row r="156" spans="1:16" x14ac:dyDescent="0.25">
      <c r="E156" s="186"/>
      <c r="G156"/>
      <c r="H156"/>
      <c r="I156"/>
      <c r="J156"/>
    </row>
    <row r="157" spans="1:16" x14ac:dyDescent="0.25">
      <c r="E157" s="186"/>
      <c r="G157"/>
      <c r="H157"/>
      <c r="I157"/>
      <c r="J157"/>
    </row>
    <row r="158" spans="1:16" x14ac:dyDescent="0.25">
      <c r="D158"/>
      <c r="E158" s="186"/>
      <c r="F158"/>
      <c r="G158"/>
      <c r="H158"/>
      <c r="I158"/>
      <c r="J158"/>
    </row>
    <row r="159" spans="1:16" x14ac:dyDescent="0.25">
      <c r="D159"/>
      <c r="E159" s="186"/>
      <c r="F159"/>
      <c r="G159"/>
      <c r="H159"/>
      <c r="I159"/>
      <c r="J159"/>
    </row>
  </sheetData>
  <sheetProtection algorithmName="SHA-512" hashValue="NfZQmL9sUtDk4sEXXBfZe7WLRdJsyPlwHkGenc8kmd+KRPVyQ0/Jz0zm2C9t0MEI7UWMko4IVPusy06b2gDv2A==" saltValue="sKwSbpTOchK9r15qNIZxyQ==" spinCount="100000" sheet="1" formatCells="0" formatColumns="0" formatRows="0"/>
  <mergeCells count="7">
    <mergeCell ref="B1:F1"/>
    <mergeCell ref="D3:E3"/>
    <mergeCell ref="F22:I22"/>
    <mergeCell ref="G15:I15"/>
    <mergeCell ref="K15:M15"/>
    <mergeCell ref="K16:M16"/>
    <mergeCell ref="G16:I16"/>
  </mergeCells>
  <phoneticPr fontId="14" type="noConversion"/>
  <dataValidations xWindow="429" yWindow="425" count="11">
    <dataValidation allowBlank="1" showInputMessage="1" showErrorMessage="1" promptTitle="Name of MCO" prompt="Please enter the name of the MCO for this financial reporting" sqref="B2:F2" xr:uid="{00000000-0002-0000-0100-000000000000}"/>
    <dataValidation type="list" showInputMessage="1" showErrorMessage="1" errorTitle="Entity Structure" error="Select cancel and choose the MCO structure from the drop down list." promptTitle="MCO Entity Type" prompt="Select the entity type from the list provided" sqref="D3:E3" xr:uid="{00000000-0002-0000-0100-000001000000}">
      <formula1>$A$143:$A$145</formula1>
    </dataValidation>
    <dataValidation allowBlank="1" showInputMessage="1" showErrorMessage="1" promptTitle="Enter Name of MCO" prompt="Enter the full name of the MCO as found in the OCI FC Permit or the OCI HMO license." sqref="B1:F1" xr:uid="{00000000-0002-0000-0100-000002000000}"/>
    <dataValidation type="list" allowBlank="1" showInputMessage="1" showErrorMessage="1" sqref="E9" xr:uid="{00000000-0002-0000-0100-000003000000}">
      <formula1>$A$147:$A$149</formula1>
    </dataValidation>
    <dataValidation type="list" showInputMessage="1" showErrorMessage="1" errorTitle="Period Ending" error="Cancel and select the reporting period from the drop down list." promptTitle="Month Ending" prompt="Please select the month of the reporting period" sqref="F13" xr:uid="{00000000-0002-0000-0100-000004000000}">
      <formula1>$N$142:$N$154</formula1>
    </dataValidation>
    <dataValidation type="list" showInputMessage="1" showErrorMessage="1" errorTitle="Select YEar" error="Cancel and select the year for the reporting period from the drop down list." promptTitle="Select Year" prompt="Please select the year for the year to date reporting " sqref="G13" xr:uid="{00000000-0002-0000-0100-000005000000}">
      <formula1>$P$142:$P$148</formula1>
    </dataValidation>
    <dataValidation type="list" showInputMessage="1" showErrorMessage="1" errorTitle="ERROR" error="Please Select Prior Year Audit Status" promptTitle="Audit Status" prompt="Please select the status of the PY results from the drop down list." sqref="D13" xr:uid="{00000000-0002-0000-0100-000006000000}">
      <formula1>$G$142:$G$144</formula1>
    </dataValidation>
    <dataValidation type="list" showInputMessage="1" showErrorMessage="1" errorTitle="Period Ending" error="Cancel and select the reporting period from the drop down list." promptTitle="Month Ending" prompt="Please select the month of the reporting period from the drop down list." sqref="F11" xr:uid="{00000000-0002-0000-0100-000007000000}">
      <formula1>$N$141:$N$154</formula1>
    </dataValidation>
    <dataValidation type="list" showInputMessage="1" showErrorMessage="1" errorTitle="Select YEar" error="Cancel and select the year for the reporting period from the drop down list." promptTitle="Select Year" prompt="Please select the year for the year to date reporting from the drop down list." sqref="G11" xr:uid="{00000000-0002-0000-0100-000008000000}">
      <formula1>Year</formula1>
    </dataValidation>
    <dataValidation type="list" allowBlank="1" showInputMessage="1" showErrorMessage="1" promptTitle="Program" prompt="Select the contracted program from the list provided for this reporting" sqref="D5" xr:uid="{00000000-0002-0000-0100-000009000000}">
      <formula1>$XFD$19:$XFD$22</formula1>
    </dataValidation>
    <dataValidation type="list" allowBlank="1" showInputMessage="1" showErrorMessage="1" promptTitle="Program" prompt="Select the contracted program from the list provided for this reporting" sqref="D6:D7" xr:uid="{B8334E64-06E1-4B6D-B5B0-18DAD2C67959}">
      <formula1>$XFD$19:$XFD$23</formula1>
    </dataValidation>
  </dataValidations>
  <pageMargins left="0" right="0" top="1" bottom="1" header="0.5" footer="0.5"/>
  <pageSetup scale="46" orientation="landscape" r:id="rId1"/>
  <headerFooter alignWithMargins="0"/>
  <legacyDrawing r:id="rId2"/>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8" tint="0.39997558519241921"/>
  </sheetPr>
  <dimension ref="A2:L141"/>
  <sheetViews>
    <sheetView workbookViewId="0"/>
  </sheetViews>
  <sheetFormatPr defaultColWidth="11.44140625" defaultRowHeight="13.2" x14ac:dyDescent="0.25"/>
  <cols>
    <col min="1" max="1" width="48.44140625" style="16" customWidth="1"/>
    <col min="2" max="2" width="15.44140625" style="16" customWidth="1"/>
    <col min="3" max="3" width="16" style="16" customWidth="1"/>
    <col min="4" max="4" width="12.6640625" style="26" customWidth="1"/>
    <col min="5" max="5" width="13.6640625" style="27" customWidth="1"/>
    <col min="6" max="6" width="5.6640625" style="27" customWidth="1"/>
    <col min="7" max="7" width="13.44140625" style="16" bestFit="1" customWidth="1"/>
    <col min="8" max="8" width="15.6640625" style="16" bestFit="1" customWidth="1"/>
    <col min="9" max="9" width="16.5546875" style="16" bestFit="1" customWidth="1"/>
    <col min="10" max="10" width="12.33203125" style="16" bestFit="1" customWidth="1"/>
    <col min="11" max="16384" width="11.44140625" style="16"/>
  </cols>
  <sheetData>
    <row r="2" spans="1:12" ht="15" customHeight="1" x14ac:dyDescent="0.3">
      <c r="A2" s="1014">
        <f>+'Balance Sheet'!A1:E1</f>
        <v>0</v>
      </c>
      <c r="B2" s="1014"/>
      <c r="C2" s="1014"/>
      <c r="D2" s="1014"/>
      <c r="E2" s="1014"/>
      <c r="F2" s="1014"/>
      <c r="G2" s="1014"/>
      <c r="H2" s="1014"/>
      <c r="I2" s="1014"/>
      <c r="J2" s="1014"/>
    </row>
    <row r="3" spans="1:12" ht="15" customHeight="1" x14ac:dyDescent="0.3">
      <c r="B3" s="315" t="s">
        <v>371</v>
      </c>
      <c r="C3" s="1102"/>
      <c r="D3" s="1102"/>
      <c r="E3" s="1102"/>
      <c r="F3" s="314"/>
      <c r="G3" s="314"/>
      <c r="H3" s="314"/>
      <c r="I3" s="314"/>
      <c r="J3" s="314"/>
    </row>
    <row r="4" spans="1:12" ht="15" customHeight="1" x14ac:dyDescent="0.3">
      <c r="A4" s="1014" t="s">
        <v>47</v>
      </c>
      <c r="B4" s="1014"/>
      <c r="C4" s="1014"/>
      <c r="D4" s="1014"/>
      <c r="E4" s="1014"/>
      <c r="F4" s="1014"/>
      <c r="G4" s="1014"/>
      <c r="H4" s="1014"/>
      <c r="I4" s="1014"/>
      <c r="J4" s="1014"/>
    </row>
    <row r="5" spans="1:12" s="17" customFormat="1" ht="15" customHeight="1" x14ac:dyDescent="0.3">
      <c r="D5" s="6"/>
      <c r="E5" s="203" t="str">
        <f>CONCATENATE("Year To Date Through  ",'MCO ID &amp; Cross Checks'!F11, "  ",'MCO ID &amp; Cross Checks'!G11)</f>
        <v xml:space="preserve">Year To Date Through    </v>
      </c>
      <c r="F5" s="188"/>
      <c r="G5" s="188"/>
    </row>
    <row r="6" spans="1:12" s="17" customFormat="1" ht="15" customHeight="1" x14ac:dyDescent="0.3">
      <c r="B6" s="189"/>
      <c r="C6" s="190"/>
      <c r="D6" s="191"/>
      <c r="E6" s="188"/>
      <c r="F6" s="188"/>
      <c r="G6" s="188"/>
    </row>
    <row r="7" spans="1:12" x14ac:dyDescent="0.25">
      <c r="A7" s="26"/>
      <c r="B7" s="26"/>
      <c r="C7" s="26"/>
    </row>
    <row r="8" spans="1:12" ht="26.4" x14ac:dyDescent="0.25">
      <c r="B8" s="81" t="str">
        <f>+'Rev &amp; Exp All'!C7</f>
        <v>Select Prog</v>
      </c>
      <c r="C8" s="491" t="str">
        <f>+'Rev &amp; Exp All'!E7</f>
        <v>Select Prog</v>
      </c>
      <c r="D8" s="491" t="str">
        <f>+'Rev &amp; Exp All'!F7</f>
        <v>Select Prog</v>
      </c>
      <c r="E8" s="491" t="str">
        <f>+'Rev &amp; Exp All'!G7</f>
        <v>Select Prog Prior Year</v>
      </c>
      <c r="F8" s="504"/>
      <c r="G8" s="491" t="str">
        <f>+'Rev &amp; Exp All'!J7</f>
        <v>Select Prog Curr YTD</v>
      </c>
      <c r="H8" s="491" t="str">
        <f>+'Rev &amp; Exp All'!K7</f>
        <v>Select Prog Budget YTD</v>
      </c>
      <c r="I8" s="491" t="str">
        <f>+'Rev &amp; Exp All'!L7</f>
        <v>Select Prog Budg Annual</v>
      </c>
    </row>
    <row r="9" spans="1:12" x14ac:dyDescent="0.25">
      <c r="B9" s="100" t="str">
        <f>+'Rev &amp; Exp All'!C8</f>
        <v>YTD</v>
      </c>
      <c r="C9" s="82" t="str">
        <f>+'Rev &amp; Exp All'!E8</f>
        <v>YTD Budget</v>
      </c>
      <c r="D9" s="46" t="s">
        <v>86</v>
      </c>
      <c r="E9" s="46">
        <f>+'MCO ID &amp; Cross Checks'!D13</f>
        <v>0</v>
      </c>
      <c r="F9" s="16"/>
      <c r="G9" s="46" t="s">
        <v>120</v>
      </c>
      <c r="H9" s="46" t="s">
        <v>120</v>
      </c>
      <c r="I9" s="46" t="s">
        <v>120</v>
      </c>
      <c r="L9" s="638" t="s">
        <v>695</v>
      </c>
    </row>
    <row r="10" spans="1:12" x14ac:dyDescent="0.25">
      <c r="A10" s="51" t="s">
        <v>94</v>
      </c>
      <c r="B10" s="32"/>
      <c r="C10" s="27"/>
      <c r="D10" s="27"/>
      <c r="E10" s="16"/>
      <c r="F10" s="16"/>
    </row>
    <row r="11" spans="1:12" x14ac:dyDescent="0.25">
      <c r="A11" s="4" t="s">
        <v>167</v>
      </c>
      <c r="B11" s="26"/>
      <c r="C11" s="27"/>
      <c r="D11" s="27"/>
      <c r="F11" s="16"/>
      <c r="G11" s="177" t="e">
        <f t="shared" ref="G11:G26" si="0">+B11/$B$92</f>
        <v>#DIV/0!</v>
      </c>
      <c r="H11" s="177" t="e">
        <f t="shared" ref="H11:H26" si="1">+C11/$C$92</f>
        <v>#DIV/0!</v>
      </c>
      <c r="I11" s="177" t="e">
        <f t="shared" ref="I11:I26" si="2">+D11/$D$92</f>
        <v>#DIV/0!</v>
      </c>
      <c r="L11" s="641" t="e">
        <f>+G11-H11</f>
        <v>#DIV/0!</v>
      </c>
    </row>
    <row r="12" spans="1:12" x14ac:dyDescent="0.25">
      <c r="A12" s="4" t="s">
        <v>121</v>
      </c>
      <c r="B12" s="26"/>
      <c r="C12" s="27"/>
      <c r="D12" s="27"/>
      <c r="F12" s="16"/>
      <c r="G12" s="177" t="e">
        <f t="shared" si="0"/>
        <v>#DIV/0!</v>
      </c>
      <c r="H12" s="177" t="e">
        <f t="shared" si="1"/>
        <v>#DIV/0!</v>
      </c>
      <c r="I12" s="177" t="e">
        <f t="shared" si="2"/>
        <v>#DIV/0!</v>
      </c>
      <c r="L12" s="641" t="e">
        <f t="shared" ref="L12:L82" si="3">+G12-H12</f>
        <v>#DIV/0!</v>
      </c>
    </row>
    <row r="13" spans="1:12" x14ac:dyDescent="0.25">
      <c r="A13" s="4" t="s">
        <v>736</v>
      </c>
      <c r="B13" s="26"/>
      <c r="C13" s="27"/>
      <c r="D13" s="27"/>
      <c r="F13" s="16"/>
      <c r="G13" s="177" t="e">
        <f t="shared" si="0"/>
        <v>#DIV/0!</v>
      </c>
      <c r="H13" s="177" t="e">
        <f t="shared" si="1"/>
        <v>#DIV/0!</v>
      </c>
      <c r="I13" s="177" t="e">
        <f t="shared" si="2"/>
        <v>#DIV/0!</v>
      </c>
      <c r="L13" s="641" t="e">
        <f t="shared" si="3"/>
        <v>#DIV/0!</v>
      </c>
    </row>
    <row r="14" spans="1:12" x14ac:dyDescent="0.25">
      <c r="A14" s="4" t="s">
        <v>737</v>
      </c>
      <c r="B14" s="26"/>
      <c r="C14" s="27"/>
      <c r="D14" s="27"/>
      <c r="F14" s="16"/>
      <c r="G14" s="177" t="e">
        <f t="shared" si="0"/>
        <v>#DIV/0!</v>
      </c>
      <c r="H14" s="177" t="e">
        <f t="shared" si="1"/>
        <v>#DIV/0!</v>
      </c>
      <c r="I14" s="177" t="e">
        <f t="shared" si="2"/>
        <v>#DIV/0!</v>
      </c>
      <c r="L14" s="641" t="e">
        <f t="shared" si="3"/>
        <v>#DIV/0!</v>
      </c>
    </row>
    <row r="15" spans="1:12" ht="13.2" customHeight="1" x14ac:dyDescent="0.25">
      <c r="A15" s="659" t="s">
        <v>751</v>
      </c>
      <c r="B15" s="26"/>
      <c r="C15" s="27"/>
      <c r="D15" s="27"/>
      <c r="F15" s="16"/>
      <c r="G15" s="177" t="e">
        <f t="shared" si="0"/>
        <v>#DIV/0!</v>
      </c>
      <c r="H15" s="177" t="e">
        <f t="shared" si="1"/>
        <v>#DIV/0!</v>
      </c>
      <c r="I15" s="177" t="e">
        <f t="shared" si="2"/>
        <v>#DIV/0!</v>
      </c>
      <c r="L15" s="641" t="e">
        <f t="shared" si="3"/>
        <v>#DIV/0!</v>
      </c>
    </row>
    <row r="16" spans="1:12" x14ac:dyDescent="0.25">
      <c r="A16" s="49" t="s">
        <v>738</v>
      </c>
      <c r="B16" s="26"/>
      <c r="C16" s="27"/>
      <c r="D16" s="27"/>
      <c r="F16" s="16"/>
      <c r="G16" s="177" t="e">
        <f t="shared" si="0"/>
        <v>#DIV/0!</v>
      </c>
      <c r="H16" s="177" t="e">
        <f t="shared" si="1"/>
        <v>#DIV/0!</v>
      </c>
      <c r="I16" s="177" t="e">
        <f t="shared" si="2"/>
        <v>#DIV/0!</v>
      </c>
      <c r="L16" s="641" t="e">
        <f t="shared" si="3"/>
        <v>#DIV/0!</v>
      </c>
    </row>
    <row r="17" spans="1:12" s="30" customFormat="1" x14ac:dyDescent="0.25">
      <c r="A17" s="5" t="s">
        <v>735</v>
      </c>
      <c r="B17" s="26"/>
      <c r="C17" s="27"/>
      <c r="D17" s="27"/>
      <c r="E17" s="27"/>
      <c r="G17" s="177" t="e">
        <f t="shared" si="0"/>
        <v>#DIV/0!</v>
      </c>
      <c r="H17" s="177" t="e">
        <f t="shared" si="1"/>
        <v>#DIV/0!</v>
      </c>
      <c r="I17" s="177" t="e">
        <f t="shared" si="2"/>
        <v>#DIV/0!</v>
      </c>
      <c r="L17" s="641" t="e">
        <f t="shared" si="3"/>
        <v>#DIV/0!</v>
      </c>
    </row>
    <row r="18" spans="1:12" s="30" customFormat="1" x14ac:dyDescent="0.25">
      <c r="A18" s="5" t="s">
        <v>739</v>
      </c>
      <c r="B18" s="26"/>
      <c r="C18" s="27"/>
      <c r="D18" s="27"/>
      <c r="E18" s="27"/>
      <c r="G18" s="177" t="e">
        <f t="shared" si="0"/>
        <v>#DIV/0!</v>
      </c>
      <c r="H18" s="177" t="e">
        <f t="shared" si="1"/>
        <v>#DIV/0!</v>
      </c>
      <c r="I18" s="177" t="e">
        <f t="shared" si="2"/>
        <v>#DIV/0!</v>
      </c>
      <c r="L18" s="641" t="e">
        <f t="shared" si="3"/>
        <v>#DIV/0!</v>
      </c>
    </row>
    <row r="19" spans="1:12" x14ac:dyDescent="0.25">
      <c r="A19" s="6" t="s">
        <v>330</v>
      </c>
      <c r="B19" s="26"/>
      <c r="C19" s="27"/>
      <c r="D19" s="27"/>
      <c r="F19" s="16"/>
      <c r="G19" s="177" t="e">
        <f t="shared" si="0"/>
        <v>#DIV/0!</v>
      </c>
      <c r="H19" s="177" t="e">
        <f t="shared" si="1"/>
        <v>#DIV/0!</v>
      </c>
      <c r="I19" s="177" t="e">
        <f t="shared" si="2"/>
        <v>#DIV/0!</v>
      </c>
      <c r="L19" s="641" t="e">
        <f t="shared" si="3"/>
        <v>#DIV/0!</v>
      </c>
    </row>
    <row r="20" spans="1:12" s="17" customFormat="1" x14ac:dyDescent="0.25">
      <c r="A20" s="6" t="s">
        <v>329</v>
      </c>
      <c r="B20" s="26"/>
      <c r="C20" s="27"/>
      <c r="D20" s="27"/>
      <c r="E20" s="27"/>
      <c r="G20" s="177" t="e">
        <f t="shared" si="0"/>
        <v>#DIV/0!</v>
      </c>
      <c r="H20" s="177" t="e">
        <f t="shared" si="1"/>
        <v>#DIV/0!</v>
      </c>
      <c r="I20" s="177" t="e">
        <f t="shared" si="2"/>
        <v>#DIV/0!</v>
      </c>
      <c r="L20" s="641" t="e">
        <f t="shared" si="3"/>
        <v>#DIV/0!</v>
      </c>
    </row>
    <row r="21" spans="1:12" s="17" customFormat="1" x14ac:dyDescent="0.25">
      <c r="A21" s="253" t="s">
        <v>134</v>
      </c>
      <c r="B21" s="26"/>
      <c r="C21" s="27"/>
      <c r="D21" s="27"/>
      <c r="E21" s="27"/>
      <c r="G21" s="177" t="e">
        <f t="shared" si="0"/>
        <v>#DIV/0!</v>
      </c>
      <c r="H21" s="177" t="e">
        <f t="shared" si="1"/>
        <v>#DIV/0!</v>
      </c>
      <c r="I21" s="177" t="e">
        <f t="shared" si="2"/>
        <v>#DIV/0!</v>
      </c>
      <c r="L21" s="641" t="e">
        <f t="shared" si="3"/>
        <v>#DIV/0!</v>
      </c>
    </row>
    <row r="22" spans="1:12" x14ac:dyDescent="0.25">
      <c r="A22" s="4" t="s">
        <v>12</v>
      </c>
      <c r="B22" s="26"/>
      <c r="C22" s="27"/>
      <c r="D22" s="27"/>
      <c r="F22" s="16"/>
      <c r="G22" s="177" t="e">
        <f t="shared" si="0"/>
        <v>#DIV/0!</v>
      </c>
      <c r="H22" s="177" t="e">
        <f t="shared" si="1"/>
        <v>#DIV/0!</v>
      </c>
      <c r="I22" s="177" t="e">
        <f t="shared" si="2"/>
        <v>#DIV/0!</v>
      </c>
      <c r="L22" s="641" t="e">
        <f t="shared" si="3"/>
        <v>#DIV/0!</v>
      </c>
    </row>
    <row r="23" spans="1:12" x14ac:dyDescent="0.25">
      <c r="A23" s="171" t="s">
        <v>11</v>
      </c>
      <c r="B23" s="26"/>
      <c r="C23" s="27"/>
      <c r="D23" s="27"/>
      <c r="F23" s="16"/>
      <c r="G23" s="177" t="e">
        <f t="shared" si="0"/>
        <v>#DIV/0!</v>
      </c>
      <c r="H23" s="177" t="e">
        <f t="shared" si="1"/>
        <v>#DIV/0!</v>
      </c>
      <c r="I23" s="177" t="e">
        <f t="shared" si="2"/>
        <v>#DIV/0!</v>
      </c>
      <c r="L23" s="641" t="e">
        <f t="shared" si="3"/>
        <v>#DIV/0!</v>
      </c>
    </row>
    <row r="24" spans="1:12" x14ac:dyDescent="0.25">
      <c r="A24" s="172" t="s">
        <v>204</v>
      </c>
      <c r="B24" s="26"/>
      <c r="C24" s="27"/>
      <c r="D24" s="27"/>
      <c r="F24" s="16"/>
      <c r="G24" s="177" t="e">
        <f t="shared" si="0"/>
        <v>#DIV/0!</v>
      </c>
      <c r="H24" s="177" t="e">
        <f t="shared" si="1"/>
        <v>#DIV/0!</v>
      </c>
      <c r="I24" s="177" t="e">
        <f t="shared" si="2"/>
        <v>#DIV/0!</v>
      </c>
      <c r="L24" s="641" t="e">
        <f t="shared" si="3"/>
        <v>#DIV/0!</v>
      </c>
    </row>
    <row r="25" spans="1:12" x14ac:dyDescent="0.25">
      <c r="A25" s="172" t="s">
        <v>299</v>
      </c>
      <c r="B25" s="26"/>
      <c r="C25" s="27"/>
      <c r="D25" s="27"/>
      <c r="F25" s="16"/>
      <c r="G25" s="177" t="e">
        <f t="shared" si="0"/>
        <v>#DIV/0!</v>
      </c>
      <c r="H25" s="177" t="e">
        <f t="shared" si="1"/>
        <v>#DIV/0!</v>
      </c>
      <c r="I25" s="177" t="e">
        <f t="shared" si="2"/>
        <v>#DIV/0!</v>
      </c>
      <c r="L25" s="641" t="e">
        <f t="shared" si="3"/>
        <v>#DIV/0!</v>
      </c>
    </row>
    <row r="26" spans="1:12" x14ac:dyDescent="0.25">
      <c r="A26" s="171" t="s">
        <v>225</v>
      </c>
      <c r="B26" s="26"/>
      <c r="C26" s="27"/>
      <c r="D26" s="27"/>
      <c r="F26" s="16"/>
      <c r="G26" s="177" t="e">
        <f t="shared" si="0"/>
        <v>#DIV/0!</v>
      </c>
      <c r="H26" s="177" t="e">
        <f t="shared" si="1"/>
        <v>#DIV/0!</v>
      </c>
      <c r="I26" s="177" t="e">
        <f t="shared" si="2"/>
        <v>#DIV/0!</v>
      </c>
      <c r="L26" s="641" t="e">
        <f t="shared" si="3"/>
        <v>#DIV/0!</v>
      </c>
    </row>
    <row r="27" spans="1:12" x14ac:dyDescent="0.25">
      <c r="A27" s="4" t="s">
        <v>23</v>
      </c>
      <c r="B27" s="89">
        <f>SUM(B11:B26)</f>
        <v>0</v>
      </c>
      <c r="C27" s="89">
        <f>SUM(C11:C26)</f>
        <v>0</v>
      </c>
      <c r="D27" s="89">
        <f>SUM(D11:D26)</f>
        <v>0</v>
      </c>
      <c r="E27" s="89">
        <f>SUM(E11:E26)</f>
        <v>0</v>
      </c>
      <c r="F27" s="16"/>
      <c r="G27" s="179" t="e">
        <f>SUM(G11:G26)</f>
        <v>#DIV/0!</v>
      </c>
      <c r="H27" s="179" t="e">
        <f>SUM(H11:H26)</f>
        <v>#DIV/0!</v>
      </c>
      <c r="I27" s="179" t="e">
        <f>SUM(I11:I26)</f>
        <v>#DIV/0!</v>
      </c>
      <c r="L27" s="641" t="e">
        <f t="shared" si="3"/>
        <v>#DIV/0!</v>
      </c>
    </row>
    <row r="28" spans="1:12" x14ac:dyDescent="0.25">
      <c r="B28" s="26" t="s">
        <v>126</v>
      </c>
      <c r="C28" s="26" t="s">
        <v>126</v>
      </c>
      <c r="D28" s="26" t="s">
        <v>126</v>
      </c>
      <c r="E28" s="26" t="s">
        <v>126</v>
      </c>
      <c r="F28" s="16"/>
      <c r="G28" s="87"/>
      <c r="H28" s="87"/>
      <c r="I28" s="87"/>
      <c r="L28" s="576"/>
    </row>
    <row r="29" spans="1:12" x14ac:dyDescent="0.25">
      <c r="A29" s="51" t="s">
        <v>102</v>
      </c>
      <c r="B29" s="26"/>
      <c r="C29" s="27"/>
      <c r="D29" s="27"/>
      <c r="F29" s="16"/>
      <c r="G29" s="87"/>
      <c r="H29" s="87"/>
      <c r="I29" s="87"/>
      <c r="L29" s="576"/>
    </row>
    <row r="30" spans="1:12" x14ac:dyDescent="0.25">
      <c r="A30" s="3" t="s">
        <v>106</v>
      </c>
      <c r="B30" s="26"/>
      <c r="C30" s="27"/>
      <c r="D30" s="27"/>
      <c r="F30" s="16"/>
      <c r="G30" s="87"/>
      <c r="H30" s="87"/>
      <c r="I30" s="87"/>
      <c r="L30" s="576"/>
    </row>
    <row r="31" spans="1:12" x14ac:dyDescent="0.25">
      <c r="A31" s="94" t="s">
        <v>177</v>
      </c>
      <c r="B31" s="26"/>
      <c r="C31" s="27"/>
      <c r="D31" s="27"/>
      <c r="F31" s="16"/>
      <c r="G31" s="87"/>
      <c r="H31" s="87"/>
      <c r="I31" s="87"/>
      <c r="K31" s="57"/>
      <c r="L31" s="576"/>
    </row>
    <row r="32" spans="1:12" x14ac:dyDescent="0.25">
      <c r="A32" s="6" t="s">
        <v>129</v>
      </c>
      <c r="B32" s="26"/>
      <c r="C32" s="27"/>
      <c r="D32" s="27"/>
      <c r="F32" s="16"/>
      <c r="G32" s="177" t="e">
        <f t="shared" ref="G32:G40" si="4">+B32/$B$92</f>
        <v>#DIV/0!</v>
      </c>
      <c r="H32" s="177" t="e">
        <f t="shared" ref="H32:H40" si="5">+C32/$C$92</f>
        <v>#DIV/0!</v>
      </c>
      <c r="I32" s="177" t="e">
        <f t="shared" ref="I32:I40" si="6">+D32/$D$92</f>
        <v>#DIV/0!</v>
      </c>
      <c r="K32" s="17"/>
      <c r="L32" s="641" t="e">
        <f t="shared" si="3"/>
        <v>#DIV/0!</v>
      </c>
    </row>
    <row r="33" spans="1:12" x14ac:dyDescent="0.25">
      <c r="A33" s="6" t="s">
        <v>122</v>
      </c>
      <c r="B33" s="26"/>
      <c r="C33" s="27"/>
      <c r="D33" s="27"/>
      <c r="F33" s="16"/>
      <c r="G33" s="177" t="e">
        <f t="shared" si="4"/>
        <v>#DIV/0!</v>
      </c>
      <c r="H33" s="177" t="e">
        <f t="shared" si="5"/>
        <v>#DIV/0!</v>
      </c>
      <c r="I33" s="177" t="e">
        <f t="shared" si="6"/>
        <v>#DIV/0!</v>
      </c>
      <c r="K33" s="17"/>
      <c r="L33" s="641" t="e">
        <f t="shared" si="3"/>
        <v>#DIV/0!</v>
      </c>
    </row>
    <row r="34" spans="1:12" x14ac:dyDescent="0.25">
      <c r="A34" s="6" t="s">
        <v>478</v>
      </c>
      <c r="B34" s="26"/>
      <c r="C34" s="27"/>
      <c r="D34" s="27"/>
      <c r="F34" s="16"/>
      <c r="G34" s="177" t="e">
        <f t="shared" si="4"/>
        <v>#DIV/0!</v>
      </c>
      <c r="H34" s="177" t="e">
        <f t="shared" si="5"/>
        <v>#DIV/0!</v>
      </c>
      <c r="I34" s="177" t="e">
        <f t="shared" si="6"/>
        <v>#DIV/0!</v>
      </c>
      <c r="K34" s="17"/>
      <c r="L34" s="641" t="e">
        <f t="shared" si="3"/>
        <v>#DIV/0!</v>
      </c>
    </row>
    <row r="35" spans="1:12" x14ac:dyDescent="0.25">
      <c r="A35" s="6" t="s">
        <v>758</v>
      </c>
      <c r="B35" s="26"/>
      <c r="C35" s="27"/>
      <c r="D35" s="27"/>
      <c r="F35" s="16"/>
      <c r="G35" s="177" t="e">
        <f t="shared" si="4"/>
        <v>#DIV/0!</v>
      </c>
      <c r="H35" s="177" t="e">
        <f t="shared" si="5"/>
        <v>#DIV/0!</v>
      </c>
      <c r="I35" s="177" t="e">
        <f t="shared" si="6"/>
        <v>#DIV/0!</v>
      </c>
      <c r="K35" s="17"/>
      <c r="L35" s="641" t="e">
        <f t="shared" si="3"/>
        <v>#DIV/0!</v>
      </c>
    </row>
    <row r="36" spans="1:12" x14ac:dyDescent="0.25">
      <c r="A36" s="6" t="s">
        <v>759</v>
      </c>
      <c r="B36" s="26"/>
      <c r="C36" s="27"/>
      <c r="D36" s="27"/>
      <c r="F36" s="16"/>
      <c r="G36" s="177" t="e">
        <f t="shared" si="4"/>
        <v>#DIV/0!</v>
      </c>
      <c r="H36" s="177" t="e">
        <f t="shared" si="5"/>
        <v>#DIV/0!</v>
      </c>
      <c r="I36" s="177" t="e">
        <f t="shared" si="6"/>
        <v>#DIV/0!</v>
      </c>
      <c r="K36" s="17"/>
      <c r="L36" s="641" t="e">
        <f t="shared" ref="L36" si="7">+G36-H36</f>
        <v>#DIV/0!</v>
      </c>
    </row>
    <row r="37" spans="1:12" x14ac:dyDescent="0.25">
      <c r="A37" s="4" t="s">
        <v>123</v>
      </c>
      <c r="B37" s="26"/>
      <c r="C37" s="27"/>
      <c r="D37" s="27"/>
      <c r="F37" s="16"/>
      <c r="G37" s="177" t="e">
        <f t="shared" si="4"/>
        <v>#DIV/0!</v>
      </c>
      <c r="H37" s="177" t="e">
        <f t="shared" si="5"/>
        <v>#DIV/0!</v>
      </c>
      <c r="I37" s="177" t="e">
        <f t="shared" si="6"/>
        <v>#DIV/0!</v>
      </c>
      <c r="K37" s="17"/>
      <c r="L37" s="641" t="e">
        <f t="shared" si="3"/>
        <v>#DIV/0!</v>
      </c>
    </row>
    <row r="38" spans="1:12" x14ac:dyDescent="0.25">
      <c r="A38" s="49" t="s">
        <v>616</v>
      </c>
      <c r="B38" s="26"/>
      <c r="C38" s="27"/>
      <c r="D38" s="27"/>
      <c r="F38" s="16"/>
      <c r="G38" s="177" t="e">
        <f t="shared" si="4"/>
        <v>#DIV/0!</v>
      </c>
      <c r="H38" s="177" t="e">
        <f t="shared" si="5"/>
        <v>#DIV/0!</v>
      </c>
      <c r="I38" s="177" t="e">
        <f t="shared" si="6"/>
        <v>#DIV/0!</v>
      </c>
      <c r="L38" s="641" t="e">
        <f t="shared" si="3"/>
        <v>#DIV/0!</v>
      </c>
    </row>
    <row r="39" spans="1:12" x14ac:dyDescent="0.25">
      <c r="A39" s="6" t="s">
        <v>242</v>
      </c>
      <c r="B39" s="26"/>
      <c r="C39" s="27"/>
      <c r="D39" s="27"/>
      <c r="F39" s="16"/>
      <c r="G39" s="177" t="e">
        <f t="shared" si="4"/>
        <v>#DIV/0!</v>
      </c>
      <c r="H39" s="177" t="e">
        <f t="shared" si="5"/>
        <v>#DIV/0!</v>
      </c>
      <c r="I39" s="177" t="e">
        <f t="shared" si="6"/>
        <v>#DIV/0!</v>
      </c>
      <c r="K39" s="17"/>
      <c r="L39" s="641" t="e">
        <f t="shared" si="3"/>
        <v>#DIV/0!</v>
      </c>
    </row>
    <row r="40" spans="1:12" x14ac:dyDescent="0.25">
      <c r="A40" s="6" t="s">
        <v>130</v>
      </c>
      <c r="B40" s="26"/>
      <c r="C40" s="27"/>
      <c r="D40" s="27"/>
      <c r="F40" s="16"/>
      <c r="G40" s="177" t="e">
        <f t="shared" si="4"/>
        <v>#DIV/0!</v>
      </c>
      <c r="H40" s="177" t="e">
        <f t="shared" si="5"/>
        <v>#DIV/0!</v>
      </c>
      <c r="I40" s="177" t="e">
        <f t="shared" si="6"/>
        <v>#DIV/0!</v>
      </c>
      <c r="L40" s="641" t="e">
        <f t="shared" si="3"/>
        <v>#DIV/0!</v>
      </c>
    </row>
    <row r="41" spans="1:12" x14ac:dyDescent="0.25">
      <c r="A41" s="6" t="s">
        <v>136</v>
      </c>
      <c r="B41" s="89">
        <f t="shared" ref="B41:I41" si="8">SUM(B32:B40)</f>
        <v>0</v>
      </c>
      <c r="C41" s="89">
        <f t="shared" si="8"/>
        <v>0</v>
      </c>
      <c r="D41" s="89">
        <f t="shared" si="8"/>
        <v>0</v>
      </c>
      <c r="E41" s="89">
        <f t="shared" si="8"/>
        <v>0</v>
      </c>
      <c r="F41" s="26"/>
      <c r="G41" s="179" t="e">
        <f t="shared" si="8"/>
        <v>#DIV/0!</v>
      </c>
      <c r="H41" s="179" t="e">
        <f t="shared" si="8"/>
        <v>#DIV/0!</v>
      </c>
      <c r="I41" s="179" t="e">
        <f t="shared" si="8"/>
        <v>#DIV/0!</v>
      </c>
      <c r="K41" s="17"/>
      <c r="L41" s="641" t="e">
        <f t="shared" si="3"/>
        <v>#DIV/0!</v>
      </c>
    </row>
    <row r="42" spans="1:12" x14ac:dyDescent="0.25">
      <c r="A42" s="94" t="s">
        <v>168</v>
      </c>
      <c r="B42" s="26"/>
      <c r="C42" s="27"/>
      <c r="D42" s="27"/>
      <c r="F42" s="16"/>
      <c r="G42" s="87"/>
      <c r="H42" s="87"/>
      <c r="I42" s="87"/>
      <c r="K42" s="60"/>
      <c r="L42" s="576"/>
    </row>
    <row r="43" spans="1:12" x14ac:dyDescent="0.25">
      <c r="A43" s="5" t="s">
        <v>432</v>
      </c>
      <c r="B43" s="26"/>
      <c r="C43" s="27"/>
      <c r="D43" s="27"/>
      <c r="F43" s="16"/>
      <c r="G43" s="177" t="e">
        <f t="shared" ref="G43:G52" si="9">+B43/$B$92</f>
        <v>#DIV/0!</v>
      </c>
      <c r="H43" s="177" t="e">
        <f t="shared" ref="H43:H52" si="10">+C43/$C$92</f>
        <v>#DIV/0!</v>
      </c>
      <c r="I43" s="177" t="e">
        <f t="shared" ref="I43:I52" si="11">+D43/$D$92</f>
        <v>#DIV/0!</v>
      </c>
      <c r="K43" s="60"/>
      <c r="L43" s="641" t="e">
        <f t="shared" si="3"/>
        <v>#DIV/0!</v>
      </c>
    </row>
    <row r="44" spans="1:12" x14ac:dyDescent="0.25">
      <c r="A44" s="170" t="s">
        <v>243</v>
      </c>
      <c r="B44" s="26"/>
      <c r="C44" s="27"/>
      <c r="D44" s="27"/>
      <c r="F44" s="16"/>
      <c r="G44" s="177" t="e">
        <f t="shared" si="9"/>
        <v>#DIV/0!</v>
      </c>
      <c r="H44" s="177" t="e">
        <f t="shared" si="10"/>
        <v>#DIV/0!</v>
      </c>
      <c r="I44" s="177" t="e">
        <f t="shared" si="11"/>
        <v>#DIV/0!</v>
      </c>
      <c r="K44" s="60"/>
      <c r="L44" s="641" t="e">
        <f t="shared" si="3"/>
        <v>#DIV/0!</v>
      </c>
    </row>
    <row r="45" spans="1:12" x14ac:dyDescent="0.25">
      <c r="A45" s="170" t="s">
        <v>244</v>
      </c>
      <c r="B45" s="26"/>
      <c r="C45" s="27"/>
      <c r="D45" s="27"/>
      <c r="F45" s="16"/>
      <c r="G45" s="177" t="e">
        <f t="shared" si="9"/>
        <v>#DIV/0!</v>
      </c>
      <c r="H45" s="177" t="e">
        <f t="shared" si="10"/>
        <v>#DIV/0!</v>
      </c>
      <c r="I45" s="177" t="e">
        <f t="shared" si="11"/>
        <v>#DIV/0!</v>
      </c>
      <c r="K45" s="60"/>
      <c r="L45" s="641" t="e">
        <f t="shared" si="3"/>
        <v>#DIV/0!</v>
      </c>
    </row>
    <row r="46" spans="1:12" x14ac:dyDescent="0.25">
      <c r="A46" s="170" t="s">
        <v>245</v>
      </c>
      <c r="B46" s="26"/>
      <c r="C46" s="27"/>
      <c r="D46" s="27"/>
      <c r="F46" s="16"/>
      <c r="G46" s="177" t="e">
        <f t="shared" si="9"/>
        <v>#DIV/0!</v>
      </c>
      <c r="H46" s="177" t="e">
        <f t="shared" si="10"/>
        <v>#DIV/0!</v>
      </c>
      <c r="I46" s="177" t="e">
        <f t="shared" si="11"/>
        <v>#DIV/0!</v>
      </c>
      <c r="K46" s="60"/>
      <c r="L46" s="641" t="e">
        <f t="shared" si="3"/>
        <v>#DIV/0!</v>
      </c>
    </row>
    <row r="47" spans="1:12" x14ac:dyDescent="0.25">
      <c r="A47" s="170" t="s">
        <v>246</v>
      </c>
      <c r="B47" s="26"/>
      <c r="C47" s="27"/>
      <c r="D47" s="27"/>
      <c r="F47" s="16"/>
      <c r="G47" s="177" t="e">
        <f t="shared" si="9"/>
        <v>#DIV/0!</v>
      </c>
      <c r="H47" s="177" t="e">
        <f t="shared" si="10"/>
        <v>#DIV/0!</v>
      </c>
      <c r="I47" s="177" t="e">
        <f t="shared" si="11"/>
        <v>#DIV/0!</v>
      </c>
      <c r="K47" s="60"/>
      <c r="L47" s="641" t="e">
        <f t="shared" si="3"/>
        <v>#DIV/0!</v>
      </c>
    </row>
    <row r="48" spans="1:12" x14ac:dyDescent="0.25">
      <c r="A48" s="6" t="s">
        <v>247</v>
      </c>
      <c r="B48" s="26"/>
      <c r="C48" s="27"/>
      <c r="D48" s="27"/>
      <c r="F48" s="16"/>
      <c r="G48" s="177" t="e">
        <f t="shared" si="9"/>
        <v>#DIV/0!</v>
      </c>
      <c r="H48" s="177" t="e">
        <f t="shared" si="10"/>
        <v>#DIV/0!</v>
      </c>
      <c r="I48" s="177" t="e">
        <f t="shared" si="11"/>
        <v>#DIV/0!</v>
      </c>
      <c r="K48" s="17"/>
      <c r="L48" s="641" t="e">
        <f t="shared" si="3"/>
        <v>#DIV/0!</v>
      </c>
    </row>
    <row r="49" spans="1:12" x14ac:dyDescent="0.25">
      <c r="A49" s="6" t="s">
        <v>248</v>
      </c>
      <c r="B49" s="26"/>
      <c r="C49" s="27"/>
      <c r="D49" s="27"/>
      <c r="F49" s="16"/>
      <c r="G49" s="177" t="e">
        <f t="shared" si="9"/>
        <v>#DIV/0!</v>
      </c>
      <c r="H49" s="177" t="e">
        <f t="shared" si="10"/>
        <v>#DIV/0!</v>
      </c>
      <c r="I49" s="177" t="e">
        <f t="shared" si="11"/>
        <v>#DIV/0!</v>
      </c>
      <c r="K49" s="17"/>
      <c r="L49" s="641" t="e">
        <f t="shared" si="3"/>
        <v>#DIV/0!</v>
      </c>
    </row>
    <row r="50" spans="1:12" x14ac:dyDescent="0.25">
      <c r="A50" s="6" t="s">
        <v>249</v>
      </c>
      <c r="B50" s="26"/>
      <c r="C50" s="27"/>
      <c r="D50" s="27"/>
      <c r="F50" s="16"/>
      <c r="G50" s="177" t="e">
        <f t="shared" si="9"/>
        <v>#DIV/0!</v>
      </c>
      <c r="H50" s="177" t="e">
        <f t="shared" si="10"/>
        <v>#DIV/0!</v>
      </c>
      <c r="I50" s="177" t="e">
        <f t="shared" si="11"/>
        <v>#DIV/0!</v>
      </c>
      <c r="K50" s="17"/>
      <c r="L50" s="641" t="e">
        <f t="shared" si="3"/>
        <v>#DIV/0!</v>
      </c>
    </row>
    <row r="51" spans="1:12" x14ac:dyDescent="0.25">
      <c r="A51" s="170" t="s">
        <v>132</v>
      </c>
      <c r="B51" s="26"/>
      <c r="C51" s="27"/>
      <c r="D51" s="27"/>
      <c r="F51" s="16"/>
      <c r="G51" s="177" t="e">
        <f t="shared" si="9"/>
        <v>#DIV/0!</v>
      </c>
      <c r="H51" s="177" t="e">
        <f t="shared" si="10"/>
        <v>#DIV/0!</v>
      </c>
      <c r="I51" s="177" t="e">
        <f t="shared" si="11"/>
        <v>#DIV/0!</v>
      </c>
      <c r="K51" s="17"/>
      <c r="L51" s="641" t="e">
        <f t="shared" si="3"/>
        <v>#DIV/0!</v>
      </c>
    </row>
    <row r="52" spans="1:12" x14ac:dyDescent="0.25">
      <c r="A52" s="6" t="s">
        <v>250</v>
      </c>
      <c r="B52" s="26"/>
      <c r="C52" s="27"/>
      <c r="D52" s="27"/>
      <c r="F52" s="16"/>
      <c r="G52" s="177" t="e">
        <f t="shared" si="9"/>
        <v>#DIV/0!</v>
      </c>
      <c r="H52" s="177" t="e">
        <f t="shared" si="10"/>
        <v>#DIV/0!</v>
      </c>
      <c r="I52" s="177" t="e">
        <f t="shared" si="11"/>
        <v>#DIV/0!</v>
      </c>
      <c r="K52" s="17"/>
      <c r="L52" s="641" t="e">
        <f t="shared" si="3"/>
        <v>#DIV/0!</v>
      </c>
    </row>
    <row r="53" spans="1:12" s="17" customFormat="1" hidden="1" x14ac:dyDescent="0.25">
      <c r="A53" s="6"/>
      <c r="B53" s="27"/>
      <c r="C53" s="27"/>
      <c r="D53" s="27"/>
      <c r="E53" s="27"/>
      <c r="G53" s="178"/>
      <c r="H53" s="178"/>
      <c r="I53" s="178"/>
      <c r="L53" s="664"/>
    </row>
    <row r="54" spans="1:12" x14ac:dyDescent="0.25">
      <c r="A54" s="6" t="s">
        <v>431</v>
      </c>
      <c r="B54" s="26"/>
      <c r="C54" s="27"/>
      <c r="D54" s="27"/>
      <c r="F54" s="16"/>
      <c r="G54" s="177" t="e">
        <f>+B54/$B$92</f>
        <v>#DIV/0!</v>
      </c>
      <c r="H54" s="177" t="e">
        <f>+C54/$C$92</f>
        <v>#DIV/0!</v>
      </c>
      <c r="I54" s="177" t="e">
        <f>+D54/$D$92</f>
        <v>#DIV/0!</v>
      </c>
      <c r="K54" s="17"/>
      <c r="L54" s="641" t="e">
        <f t="shared" si="3"/>
        <v>#DIV/0!</v>
      </c>
    </row>
    <row r="55" spans="1:12" x14ac:dyDescent="0.25">
      <c r="A55" s="6" t="s">
        <v>133</v>
      </c>
      <c r="B55" s="26"/>
      <c r="C55" s="27"/>
      <c r="D55" s="27"/>
      <c r="F55" s="16"/>
      <c r="G55" s="177" t="e">
        <f>+B55/$B$92</f>
        <v>#DIV/0!</v>
      </c>
      <c r="H55" s="177" t="e">
        <f>+C55/$C$92</f>
        <v>#DIV/0!</v>
      </c>
      <c r="I55" s="177" t="e">
        <f>+D55/$D$92</f>
        <v>#DIV/0!</v>
      </c>
      <c r="K55" s="17"/>
      <c r="L55" s="641" t="e">
        <f t="shared" si="3"/>
        <v>#DIV/0!</v>
      </c>
    </row>
    <row r="56" spans="1:12" x14ac:dyDescent="0.25">
      <c r="A56" s="6" t="s">
        <v>137</v>
      </c>
      <c r="B56" s="89">
        <f>SUM(B43:B55)</f>
        <v>0</v>
      </c>
      <c r="C56" s="89">
        <f>SUM(C43:C55)</f>
        <v>0</v>
      </c>
      <c r="D56" s="89">
        <f>SUM(D43:D55)</f>
        <v>0</v>
      </c>
      <c r="E56" s="89">
        <f>SUM(E43:E55)</f>
        <v>0</v>
      </c>
      <c r="F56" s="26"/>
      <c r="G56" s="179" t="e">
        <f>+B56/$B$92</f>
        <v>#DIV/0!</v>
      </c>
      <c r="H56" s="179" t="e">
        <f>+C56/$C$92</f>
        <v>#DIV/0!</v>
      </c>
      <c r="I56" s="179" t="e">
        <f>+D56/$D$92</f>
        <v>#DIV/0!</v>
      </c>
      <c r="K56" s="60"/>
      <c r="L56" s="641" t="e">
        <f t="shared" si="3"/>
        <v>#DIV/0!</v>
      </c>
    </row>
    <row r="57" spans="1:12" x14ac:dyDescent="0.25">
      <c r="A57" s="6" t="s">
        <v>135</v>
      </c>
      <c r="B57" s="26"/>
      <c r="C57" s="26"/>
      <c r="E57" s="26"/>
      <c r="F57" s="26"/>
      <c r="G57" s="177" t="e">
        <f>+B57/$B$92</f>
        <v>#DIV/0!</v>
      </c>
      <c r="H57" s="177" t="e">
        <f>+C57/$C$92</f>
        <v>#DIV/0!</v>
      </c>
      <c r="I57" s="177" t="e">
        <f>+D57/$D$92</f>
        <v>#DIV/0!</v>
      </c>
      <c r="K57" s="17"/>
      <c r="L57" s="641" t="e">
        <f t="shared" si="3"/>
        <v>#DIV/0!</v>
      </c>
    </row>
    <row r="58" spans="1:12" x14ac:dyDescent="0.25">
      <c r="A58" s="3" t="s">
        <v>96</v>
      </c>
      <c r="B58" s="89">
        <f>B41+B56+B57</f>
        <v>0</v>
      </c>
      <c r="C58" s="89">
        <f>C41+C56+C57</f>
        <v>0</v>
      </c>
      <c r="D58" s="89">
        <f>D41+D56+D57</f>
        <v>0</v>
      </c>
      <c r="E58" s="89">
        <f>E41+E56+E57</f>
        <v>0</v>
      </c>
      <c r="F58" s="16"/>
      <c r="G58" s="179" t="e">
        <f>+B58/$B$92</f>
        <v>#DIV/0!</v>
      </c>
      <c r="H58" s="179" t="e">
        <f>+C58/$C$92</f>
        <v>#DIV/0!</v>
      </c>
      <c r="I58" s="179" t="e">
        <f>+D58/$D$92</f>
        <v>#DIV/0!</v>
      </c>
      <c r="K58" s="57"/>
      <c r="L58" s="641" t="e">
        <f t="shared" si="3"/>
        <v>#DIV/0!</v>
      </c>
    </row>
    <row r="59" spans="1:12" x14ac:dyDescent="0.25">
      <c r="A59" s="15"/>
      <c r="B59" s="86"/>
      <c r="C59" s="86"/>
      <c r="D59" s="86"/>
      <c r="E59" s="86"/>
      <c r="F59" s="16"/>
      <c r="G59" s="87"/>
      <c r="H59" s="87"/>
      <c r="I59" s="87"/>
      <c r="L59" s="576"/>
    </row>
    <row r="60" spans="1:12" x14ac:dyDescent="0.25">
      <c r="A60" s="3" t="s">
        <v>105</v>
      </c>
      <c r="B60" s="86"/>
      <c r="C60" s="86"/>
      <c r="D60" s="86"/>
      <c r="E60" s="86"/>
      <c r="F60" s="16"/>
      <c r="G60" s="87"/>
      <c r="H60" s="87"/>
      <c r="I60" s="87"/>
      <c r="L60" s="576"/>
    </row>
    <row r="61" spans="1:12" x14ac:dyDescent="0.25">
      <c r="A61" s="4" t="s">
        <v>251</v>
      </c>
      <c r="B61" s="26"/>
      <c r="C61" s="27"/>
      <c r="D61" s="28"/>
      <c r="E61" s="28"/>
      <c r="F61" s="16"/>
      <c r="G61" s="177" t="e">
        <f>+B61/$B$92</f>
        <v>#DIV/0!</v>
      </c>
      <c r="H61" s="177" t="e">
        <f>+C61/$C$92</f>
        <v>#DIV/0!</v>
      </c>
      <c r="I61" s="177" t="e">
        <f>+D61/$D$92</f>
        <v>#DIV/0!</v>
      </c>
      <c r="L61" s="641" t="e">
        <f t="shared" si="3"/>
        <v>#DIV/0!</v>
      </c>
    </row>
    <row r="62" spans="1:12" x14ac:dyDescent="0.25">
      <c r="A62" t="s">
        <v>293</v>
      </c>
      <c r="B62" s="26"/>
      <c r="C62" s="27"/>
      <c r="D62" s="28"/>
      <c r="E62" s="28"/>
      <c r="F62" s="16"/>
      <c r="G62" s="177" t="e">
        <f>+B62/$B$92</f>
        <v>#DIV/0!</v>
      </c>
      <c r="H62" s="177" t="e">
        <f>+C62/$C$92</f>
        <v>#DIV/0!</v>
      </c>
      <c r="I62" s="177" t="e">
        <f>+D62/$D$92</f>
        <v>#DIV/0!</v>
      </c>
      <c r="L62" s="641" t="e">
        <f t="shared" si="3"/>
        <v>#DIV/0!</v>
      </c>
    </row>
    <row r="63" spans="1:12" x14ac:dyDescent="0.25">
      <c r="A63" s="4" t="s">
        <v>220</v>
      </c>
      <c r="B63" s="88">
        <f>-B71</f>
        <v>0</v>
      </c>
      <c r="C63" s="88">
        <f>-C71</f>
        <v>0</v>
      </c>
      <c r="D63" s="88">
        <f>-D71</f>
        <v>0</v>
      </c>
      <c r="E63" s="88">
        <f>-E71</f>
        <v>0</v>
      </c>
      <c r="F63" s="16"/>
      <c r="G63" s="177" t="e">
        <f>+B63/$B$92</f>
        <v>#DIV/0!</v>
      </c>
      <c r="H63" s="177" t="e">
        <f>+C63/$C$92</f>
        <v>#DIV/0!</v>
      </c>
      <c r="I63" s="177" t="e">
        <f>+D63/$D$92</f>
        <v>#DIV/0!</v>
      </c>
      <c r="L63" s="641" t="e">
        <f t="shared" si="3"/>
        <v>#DIV/0!</v>
      </c>
    </row>
    <row r="64" spans="1:12" x14ac:dyDescent="0.25">
      <c r="A64" s="3" t="s">
        <v>107</v>
      </c>
      <c r="B64" s="89">
        <f>SUM(B61:B63)</f>
        <v>0</v>
      </c>
      <c r="C64" s="89">
        <f>SUM(C61:C63)</f>
        <v>0</v>
      </c>
      <c r="D64" s="89">
        <f>SUM(D61:D63)</f>
        <v>0</v>
      </c>
      <c r="E64" s="89">
        <f>SUM(E61:E63)</f>
        <v>0</v>
      </c>
      <c r="F64" s="16"/>
      <c r="G64" s="179" t="e">
        <f>SUM(G61:G63)</f>
        <v>#DIV/0!</v>
      </c>
      <c r="H64" s="179" t="e">
        <f>SUM(H61:H63)</f>
        <v>#DIV/0!</v>
      </c>
      <c r="I64" s="179" t="e">
        <f>SUM(I61:I63)</f>
        <v>#DIV/0!</v>
      </c>
      <c r="L64" s="641" t="e">
        <f t="shared" si="3"/>
        <v>#DIV/0!</v>
      </c>
    </row>
    <row r="65" spans="1:12" x14ac:dyDescent="0.25">
      <c r="A65" s="15"/>
      <c r="B65" s="86"/>
      <c r="C65" s="86"/>
      <c r="D65" s="86"/>
      <c r="E65" s="86"/>
      <c r="F65" s="16"/>
      <c r="G65" s="85"/>
      <c r="H65" s="85"/>
      <c r="I65" s="85"/>
      <c r="L65" s="576"/>
    </row>
    <row r="66" spans="1:12" x14ac:dyDescent="0.25">
      <c r="A66" s="15" t="s">
        <v>777</v>
      </c>
      <c r="B66" s="86"/>
      <c r="C66" s="86"/>
      <c r="D66" s="86"/>
      <c r="E66" s="86"/>
      <c r="F66" s="16"/>
      <c r="G66" s="85"/>
      <c r="H66" s="85"/>
      <c r="I66" s="85"/>
      <c r="L66" s="576"/>
    </row>
    <row r="67" spans="1:12" x14ac:dyDescent="0.25">
      <c r="A67" s="30" t="s">
        <v>776</v>
      </c>
      <c r="B67" s="557"/>
      <c r="C67" s="557"/>
      <c r="D67" s="557"/>
      <c r="E67" s="557"/>
      <c r="F67" s="16"/>
      <c r="G67" s="698" t="e">
        <f>+B67/$B$92</f>
        <v>#DIV/0!</v>
      </c>
      <c r="H67" s="698" t="e">
        <f>+C67/$C$92</f>
        <v>#DIV/0!</v>
      </c>
      <c r="I67" s="698" t="e">
        <f>+D67/$D$92</f>
        <v>#DIV/0!</v>
      </c>
      <c r="L67" s="641" t="e">
        <f>+G67-H67</f>
        <v>#DIV/0!</v>
      </c>
    </row>
    <row r="68" spans="1:12" x14ac:dyDescent="0.25">
      <c r="A68" s="15"/>
      <c r="B68" s="86"/>
      <c r="C68" s="86"/>
      <c r="D68" s="86"/>
      <c r="E68" s="86"/>
      <c r="F68" s="16"/>
      <c r="G68" s="85"/>
      <c r="H68" s="85"/>
      <c r="I68" s="85"/>
      <c r="L68" s="576"/>
    </row>
    <row r="69" spans="1:12" x14ac:dyDescent="0.25">
      <c r="A69" s="51" t="s">
        <v>24</v>
      </c>
      <c r="B69" s="26"/>
      <c r="C69" s="27"/>
      <c r="D69" s="27"/>
      <c r="F69" s="16"/>
      <c r="G69" s="87"/>
      <c r="H69" s="87"/>
      <c r="I69" s="87"/>
      <c r="L69" s="576"/>
    </row>
    <row r="70" spans="1:12" x14ac:dyDescent="0.25">
      <c r="A70" s="4" t="s">
        <v>24</v>
      </c>
      <c r="B70" s="26"/>
      <c r="C70" s="26"/>
      <c r="E70" s="26"/>
      <c r="F70" s="16"/>
      <c r="G70" s="177" t="e">
        <f>+B70/$B$92</f>
        <v>#DIV/0!</v>
      </c>
      <c r="H70" s="177" t="e">
        <f>+C70/$C$92</f>
        <v>#DIV/0!</v>
      </c>
      <c r="I70" s="177" t="e">
        <f>+D70/$D$92</f>
        <v>#DIV/0!</v>
      </c>
      <c r="L70" s="641" t="e">
        <f t="shared" si="3"/>
        <v>#DIV/0!</v>
      </c>
    </row>
    <row r="71" spans="1:12" x14ac:dyDescent="0.25">
      <c r="A71" s="4" t="s">
        <v>213</v>
      </c>
      <c r="B71" s="27"/>
      <c r="C71" s="27"/>
      <c r="D71" s="27"/>
      <c r="F71" s="16"/>
      <c r="G71" s="177" t="e">
        <f t="shared" ref="G71:G72" si="12">+B71/$B$92</f>
        <v>#DIV/0!</v>
      </c>
      <c r="H71" s="177" t="e">
        <f t="shared" ref="H71:H72" si="13">+C71/$C$92</f>
        <v>#DIV/0!</v>
      </c>
      <c r="I71" s="177" t="e">
        <f t="shared" ref="I71:I72" si="14">+D71/$D$92</f>
        <v>#DIV/0!</v>
      </c>
      <c r="L71" s="641" t="e">
        <f t="shared" si="3"/>
        <v>#DIV/0!</v>
      </c>
    </row>
    <row r="72" spans="1:12" ht="14.25" customHeight="1" x14ac:dyDescent="0.25">
      <c r="A72" s="4" t="s">
        <v>214</v>
      </c>
      <c r="B72" s="26"/>
      <c r="C72" s="26"/>
      <c r="E72" s="26"/>
      <c r="F72" s="16"/>
      <c r="G72" s="177" t="e">
        <f t="shared" si="12"/>
        <v>#DIV/0!</v>
      </c>
      <c r="H72" s="177" t="e">
        <f t="shared" si="13"/>
        <v>#DIV/0!</v>
      </c>
      <c r="I72" s="177" t="e">
        <f t="shared" si="14"/>
        <v>#DIV/0!</v>
      </c>
      <c r="L72" s="641" t="e">
        <f t="shared" si="3"/>
        <v>#DIV/0!</v>
      </c>
    </row>
    <row r="73" spans="1:12" ht="14.25" customHeight="1" x14ac:dyDescent="0.25">
      <c r="A73" s="3" t="s">
        <v>95</v>
      </c>
      <c r="B73" s="89">
        <f>SUM(B70:B72)</f>
        <v>0</v>
      </c>
      <c r="C73" s="89">
        <f>SUM(C70:C72)</f>
        <v>0</v>
      </c>
      <c r="D73" s="89">
        <f>SUM(D70:D72)</f>
        <v>0</v>
      </c>
      <c r="E73" s="89">
        <f>SUM(E70:E72)</f>
        <v>0</v>
      </c>
      <c r="F73" s="16"/>
      <c r="G73" s="179" t="e">
        <f>SUM(G70:G72)</f>
        <v>#DIV/0!</v>
      </c>
      <c r="H73" s="179" t="e">
        <f>SUM(H70:H72)</f>
        <v>#DIV/0!</v>
      </c>
      <c r="I73" s="179" t="e">
        <f>SUM(I70:I72)</f>
        <v>#DIV/0!</v>
      </c>
      <c r="L73" s="641" t="e">
        <f t="shared" si="3"/>
        <v>#DIV/0!</v>
      </c>
    </row>
    <row r="74" spans="1:12" ht="14.25" customHeight="1" x14ac:dyDescent="0.25">
      <c r="A74" s="15"/>
      <c r="B74" s="150"/>
      <c r="C74" s="150"/>
      <c r="D74" s="150"/>
      <c r="E74" s="150"/>
      <c r="F74" s="16"/>
      <c r="G74" s="87"/>
      <c r="H74" s="87"/>
      <c r="I74" s="87"/>
      <c r="L74" s="576"/>
    </row>
    <row r="75" spans="1:12" ht="14.25" customHeight="1" x14ac:dyDescent="0.25">
      <c r="A75" s="3" t="s">
        <v>304</v>
      </c>
      <c r="B75" s="176">
        <f>+B58+B64+B73+B67</f>
        <v>0</v>
      </c>
      <c r="C75" s="176">
        <f t="shared" ref="C75:E75" si="15">+C58+C64+C73+C67</f>
        <v>0</v>
      </c>
      <c r="D75" s="176">
        <f t="shared" si="15"/>
        <v>0</v>
      </c>
      <c r="E75" s="176">
        <f t="shared" si="15"/>
        <v>0</v>
      </c>
      <c r="F75" s="16"/>
      <c r="G75" s="179" t="e">
        <f>+G58+G64+G73+G67</f>
        <v>#DIV/0!</v>
      </c>
      <c r="H75" s="179" t="e">
        <f t="shared" ref="H75:I75" si="16">+H58+H64+H73+H67</f>
        <v>#DIV/0!</v>
      </c>
      <c r="I75" s="179" t="e">
        <f t="shared" si="16"/>
        <v>#DIV/0!</v>
      </c>
      <c r="L75" s="641" t="e">
        <f t="shared" si="3"/>
        <v>#DIV/0!</v>
      </c>
    </row>
    <row r="76" spans="1:12" ht="14.25" customHeight="1" x14ac:dyDescent="0.25">
      <c r="A76" s="15"/>
      <c r="B76" s="86"/>
      <c r="C76" s="86"/>
      <c r="D76" s="86"/>
      <c r="E76" s="86"/>
      <c r="F76" s="16"/>
      <c r="G76" s="85"/>
      <c r="H76" s="85"/>
      <c r="I76" s="85"/>
      <c r="L76" s="576"/>
    </row>
    <row r="77" spans="1:12" ht="14.25" customHeight="1" x14ac:dyDescent="0.25">
      <c r="A77" s="3" t="s">
        <v>218</v>
      </c>
      <c r="B77" s="89">
        <f>+B27-B75</f>
        <v>0</v>
      </c>
      <c r="C77" s="89">
        <f>+C27-C75</f>
        <v>0</v>
      </c>
      <c r="D77" s="89">
        <f>+D27-D75</f>
        <v>0</v>
      </c>
      <c r="E77" s="89">
        <f>+E27-E75</f>
        <v>0</v>
      </c>
      <c r="F77" s="16"/>
      <c r="G77" s="179" t="e">
        <f>+G27-G75</f>
        <v>#DIV/0!</v>
      </c>
      <c r="H77" s="179" t="e">
        <f>+H27-H75</f>
        <v>#DIV/0!</v>
      </c>
      <c r="I77" s="179" t="e">
        <f>+I27-I75</f>
        <v>#DIV/0!</v>
      </c>
      <c r="L77" s="641" t="e">
        <f t="shared" si="3"/>
        <v>#DIV/0!</v>
      </c>
    </row>
    <row r="78" spans="1:12" ht="14.25" customHeight="1" x14ac:dyDescent="0.25">
      <c r="B78" s="26"/>
      <c r="C78" s="27"/>
      <c r="D78" s="27"/>
      <c r="F78" s="16"/>
      <c r="G78" s="87"/>
      <c r="H78" s="87"/>
      <c r="I78" s="87"/>
      <c r="L78" s="576"/>
    </row>
    <row r="79" spans="1:12" x14ac:dyDescent="0.25">
      <c r="A79" s="15"/>
      <c r="B79" s="69"/>
      <c r="C79" s="84"/>
      <c r="D79" s="84"/>
      <c r="E79" s="84"/>
      <c r="F79" s="16"/>
      <c r="L79" s="576"/>
    </row>
    <row r="80" spans="1:12" x14ac:dyDescent="0.25">
      <c r="A80" s="94" t="s">
        <v>754</v>
      </c>
      <c r="B80" s="27"/>
      <c r="C80" s="27"/>
      <c r="D80" s="27"/>
      <c r="F80" s="17"/>
      <c r="G80" s="27"/>
      <c r="H80" s="27"/>
      <c r="I80" s="27"/>
      <c r="L80" s="576"/>
    </row>
    <row r="81" spans="1:12" x14ac:dyDescent="0.25">
      <c r="A81" s="253" t="s">
        <v>331</v>
      </c>
      <c r="B81" s="27"/>
      <c r="C81" s="27"/>
      <c r="D81" s="27"/>
      <c r="F81" s="17"/>
      <c r="G81" s="99">
        <f t="shared" ref="G81:I83" si="17">+B81</f>
        <v>0</v>
      </c>
      <c r="H81" s="99">
        <f t="shared" si="17"/>
        <v>0</v>
      </c>
      <c r="I81" s="99">
        <f t="shared" si="17"/>
        <v>0</v>
      </c>
      <c r="L81" s="641">
        <f t="shared" si="3"/>
        <v>0</v>
      </c>
    </row>
    <row r="82" spans="1:12" x14ac:dyDescent="0.25">
      <c r="A82" s="253" t="s">
        <v>332</v>
      </c>
      <c r="B82" s="27"/>
      <c r="C82" s="27"/>
      <c r="D82" s="27"/>
      <c r="F82" s="17"/>
      <c r="G82" s="99">
        <f t="shared" si="17"/>
        <v>0</v>
      </c>
      <c r="H82" s="99">
        <f t="shared" si="17"/>
        <v>0</v>
      </c>
      <c r="I82" s="99">
        <f t="shared" si="17"/>
        <v>0</v>
      </c>
      <c r="L82" s="641">
        <f t="shared" si="3"/>
        <v>0</v>
      </c>
    </row>
    <row r="83" spans="1:12" x14ac:dyDescent="0.25">
      <c r="A83" s="253" t="s">
        <v>333</v>
      </c>
      <c r="B83" s="27"/>
      <c r="C83" s="27"/>
      <c r="D83" s="27"/>
      <c r="F83" s="17"/>
      <c r="G83" s="99">
        <f t="shared" si="17"/>
        <v>0</v>
      </c>
      <c r="H83" s="99">
        <f t="shared" si="17"/>
        <v>0</v>
      </c>
      <c r="I83" s="99">
        <f t="shared" si="17"/>
        <v>0</v>
      </c>
      <c r="L83" s="641">
        <f t="shared" ref="L83:L92" si="18">+G83-H83</f>
        <v>0</v>
      </c>
    </row>
    <row r="84" spans="1:12" ht="27" thickBot="1" x14ac:dyDescent="0.3">
      <c r="A84" s="93" t="s">
        <v>755</v>
      </c>
      <c r="B84" s="251">
        <f>SUM(B81:B83)</f>
        <v>0</v>
      </c>
      <c r="C84" s="251">
        <f>SUM(C81:C83)</f>
        <v>0</v>
      </c>
      <c r="D84" s="251">
        <f>SUM(D81:D83)</f>
        <v>0</v>
      </c>
      <c r="E84" s="251">
        <f>SUM(E81:E83)</f>
        <v>0</v>
      </c>
      <c r="F84" s="16"/>
      <c r="G84" s="251">
        <f>SUM(G81:G83)</f>
        <v>0</v>
      </c>
      <c r="H84" s="251">
        <f>SUM(H81:H83)</f>
        <v>0</v>
      </c>
      <c r="I84" s="251">
        <f>SUM(I81:I83)</f>
        <v>0</v>
      </c>
      <c r="L84" s="641">
        <f t="shared" si="18"/>
        <v>0</v>
      </c>
    </row>
    <row r="85" spans="1:12" ht="13.8" thickTop="1" x14ac:dyDescent="0.25">
      <c r="A85" s="4"/>
      <c r="B85" s="26"/>
      <c r="C85" s="27"/>
      <c r="D85" s="27"/>
      <c r="F85" s="16"/>
      <c r="L85" s="576"/>
    </row>
    <row r="86" spans="1:12" x14ac:dyDescent="0.25">
      <c r="A86" s="94" t="s">
        <v>756</v>
      </c>
      <c r="B86" s="249"/>
      <c r="C86" s="169"/>
      <c r="D86" s="169"/>
      <c r="E86" s="169"/>
      <c r="F86" s="17"/>
      <c r="G86" s="17"/>
      <c r="H86" s="17"/>
      <c r="I86" s="17"/>
      <c r="L86" s="576"/>
    </row>
    <row r="87" spans="1:12" x14ac:dyDescent="0.25">
      <c r="A87" s="253" t="s">
        <v>331</v>
      </c>
      <c r="B87" s="27"/>
      <c r="C87" s="275"/>
      <c r="D87" s="275"/>
      <c r="E87" s="275"/>
      <c r="F87" s="17"/>
      <c r="G87" s="99">
        <f t="shared" ref="G87:G89" si="19">+B87</f>
        <v>0</v>
      </c>
      <c r="H87" s="99">
        <f t="shared" ref="H87:H89" si="20">+C87</f>
        <v>0</v>
      </c>
      <c r="I87" s="99">
        <f t="shared" ref="I87:I89" si="21">+D87</f>
        <v>0</v>
      </c>
      <c r="L87" s="641">
        <f t="shared" si="18"/>
        <v>0</v>
      </c>
    </row>
    <row r="88" spans="1:12" x14ac:dyDescent="0.25">
      <c r="A88" s="253" t="s">
        <v>332</v>
      </c>
      <c r="B88" s="27"/>
      <c r="C88" s="27"/>
      <c r="D88" s="27"/>
      <c r="F88" s="17"/>
      <c r="G88" s="99">
        <f t="shared" si="19"/>
        <v>0</v>
      </c>
      <c r="H88" s="99">
        <f t="shared" si="20"/>
        <v>0</v>
      </c>
      <c r="I88" s="99">
        <f t="shared" si="21"/>
        <v>0</v>
      </c>
      <c r="L88" s="641">
        <f t="shared" si="18"/>
        <v>0</v>
      </c>
    </row>
    <row r="89" spans="1:12" x14ac:dyDescent="0.25">
      <c r="A89" s="253" t="s">
        <v>333</v>
      </c>
      <c r="B89" s="27"/>
      <c r="C89" s="27"/>
      <c r="D89" s="27"/>
      <c r="F89" s="17"/>
      <c r="G89" s="99">
        <f t="shared" si="19"/>
        <v>0</v>
      </c>
      <c r="H89" s="99">
        <f t="shared" si="20"/>
        <v>0</v>
      </c>
      <c r="I89" s="99">
        <f t="shared" si="21"/>
        <v>0</v>
      </c>
      <c r="L89" s="641">
        <f t="shared" si="18"/>
        <v>0</v>
      </c>
    </row>
    <row r="90" spans="1:12" ht="27" thickBot="1" x14ac:dyDescent="0.3">
      <c r="A90" s="250" t="s">
        <v>757</v>
      </c>
      <c r="B90" s="251">
        <f>SUM(B87:B89)</f>
        <v>0</v>
      </c>
      <c r="C90" s="251">
        <f>SUM(C87:C89)</f>
        <v>0</v>
      </c>
      <c r="D90" s="251">
        <f>SUM(D87:D89)</f>
        <v>0</v>
      </c>
      <c r="E90" s="251">
        <f>SUM(E87:E89)</f>
        <v>0</v>
      </c>
      <c r="F90" s="16"/>
      <c r="G90" s="251">
        <f>SUM(G87:G89)</f>
        <v>0</v>
      </c>
      <c r="H90" s="251">
        <f>SUM(H87:H89)</f>
        <v>0</v>
      </c>
      <c r="I90" s="251">
        <f>SUM(I87:I89)</f>
        <v>0</v>
      </c>
      <c r="L90" s="641">
        <f t="shared" si="18"/>
        <v>0</v>
      </c>
    </row>
    <row r="91" spans="1:12" ht="13.8" thickTop="1" x14ac:dyDescent="0.25">
      <c r="A91" s="250"/>
      <c r="B91" s="505"/>
      <c r="C91" s="505"/>
      <c r="D91" s="505"/>
      <c r="E91" s="505"/>
      <c r="F91" s="16"/>
      <c r="G91" s="505"/>
      <c r="H91" s="505"/>
      <c r="I91" s="505"/>
      <c r="L91" s="576"/>
    </row>
    <row r="92" spans="1:12" ht="13.8" thickBot="1" x14ac:dyDescent="0.3">
      <c r="A92" s="250" t="s">
        <v>753</v>
      </c>
      <c r="B92" s="83">
        <f>+B84+B90</f>
        <v>0</v>
      </c>
      <c r="C92" s="83">
        <f t="shared" ref="C92:I92" si="22">+C84+C90</f>
        <v>0</v>
      </c>
      <c r="D92" s="83">
        <f t="shared" si="22"/>
        <v>0</v>
      </c>
      <c r="E92" s="83">
        <f t="shared" si="22"/>
        <v>0</v>
      </c>
      <c r="F92" s="16"/>
      <c r="G92" s="83">
        <f t="shared" si="22"/>
        <v>0</v>
      </c>
      <c r="H92" s="83">
        <f t="shared" si="22"/>
        <v>0</v>
      </c>
      <c r="I92" s="83">
        <f t="shared" si="22"/>
        <v>0</v>
      </c>
      <c r="L92" s="641">
        <f t="shared" si="18"/>
        <v>0</v>
      </c>
    </row>
    <row r="93" spans="1:12" ht="26.25" customHeight="1" thickTop="1" x14ac:dyDescent="0.25">
      <c r="A93" s="274"/>
      <c r="B93" s="239"/>
      <c r="C93" s="99"/>
      <c r="D93" s="99"/>
      <c r="E93" s="99"/>
      <c r="F93" s="16"/>
    </row>
    <row r="94" spans="1:12" x14ac:dyDescent="0.25">
      <c r="A94" s="173" t="s">
        <v>25</v>
      </c>
      <c r="B94" s="301"/>
      <c r="C94" s="166"/>
      <c r="D94" s="166"/>
      <c r="E94" s="167"/>
      <c r="F94" s="16"/>
    </row>
    <row r="95" spans="1:12" x14ac:dyDescent="0.25">
      <c r="A95" s="174" t="s">
        <v>26</v>
      </c>
      <c r="B95" s="465" t="e">
        <f>(B58-SUM(B13:B18)-B23)/(B27-SUM(B13:B18)-B23)</f>
        <v>#DIV/0!</v>
      </c>
      <c r="C95" s="465" t="e">
        <f t="shared" ref="C95:E95" si="23">(C58-SUM(C13:C18)-C23)/(C27-SUM(C13:C18)-C23)</f>
        <v>#DIV/0!</v>
      </c>
      <c r="D95" s="465" t="e">
        <f t="shared" si="23"/>
        <v>#DIV/0!</v>
      </c>
      <c r="E95" s="465" t="e">
        <f t="shared" si="23"/>
        <v>#DIV/0!</v>
      </c>
      <c r="F95" s="16"/>
      <c r="G95" s="435"/>
      <c r="H95" s="17"/>
      <c r="I95" s="17"/>
    </row>
    <row r="96" spans="1:12" x14ac:dyDescent="0.25">
      <c r="A96" s="174" t="s">
        <v>27</v>
      </c>
      <c r="B96" s="465" t="e">
        <f>(B64)/(B27-SUM(B13:B18)-B23)</f>
        <v>#DIV/0!</v>
      </c>
      <c r="C96" s="465" t="e">
        <f t="shared" ref="C96:E96" si="24">(C64)/(C27-SUM(C13:C18)-C23)</f>
        <v>#DIV/0!</v>
      </c>
      <c r="D96" s="465" t="e">
        <f t="shared" si="24"/>
        <v>#DIV/0!</v>
      </c>
      <c r="E96" s="465" t="e">
        <f t="shared" si="24"/>
        <v>#DIV/0!</v>
      </c>
      <c r="F96" s="16"/>
    </row>
    <row r="97" spans="1:6" x14ac:dyDescent="0.25">
      <c r="A97" s="174" t="s">
        <v>28</v>
      </c>
      <c r="B97" s="465" t="e">
        <f>SUM(B95:B96)</f>
        <v>#DIV/0!</v>
      </c>
      <c r="C97" s="465" t="e">
        <f t="shared" ref="C97:E97" si="25">SUM(C95:C96)</f>
        <v>#DIV/0!</v>
      </c>
      <c r="D97" s="465" t="e">
        <f t="shared" si="25"/>
        <v>#DIV/0!</v>
      </c>
      <c r="E97" s="465" t="e">
        <f t="shared" si="25"/>
        <v>#DIV/0!</v>
      </c>
      <c r="F97" s="16"/>
    </row>
    <row r="98" spans="1:6" x14ac:dyDescent="0.25">
      <c r="A98" s="174" t="s">
        <v>29</v>
      </c>
      <c r="B98" s="465" t="e">
        <f>B73/(B$27-SUM(B13:B18)-B23)</f>
        <v>#DIV/0!</v>
      </c>
      <c r="C98" s="465" t="e">
        <f t="shared" ref="C98:E98" si="26">C73/(C$27-SUM(C13:C18)-C23)</f>
        <v>#DIV/0!</v>
      </c>
      <c r="D98" s="465" t="e">
        <f t="shared" si="26"/>
        <v>#DIV/0!</v>
      </c>
      <c r="E98" s="465" t="e">
        <f t="shared" si="26"/>
        <v>#DIV/0!</v>
      </c>
      <c r="F98" s="16"/>
    </row>
    <row r="99" spans="1:6" x14ac:dyDescent="0.25">
      <c r="A99" s="175" t="s">
        <v>372</v>
      </c>
      <c r="B99" s="466" t="e">
        <f>B77/(B$27-SUM(B13:B18)-B23)</f>
        <v>#DIV/0!</v>
      </c>
      <c r="C99" s="466" t="e">
        <f t="shared" ref="C99:E99" si="27">C77/(C$27-SUM(C13:C18)-C23)</f>
        <v>#DIV/0!</v>
      </c>
      <c r="D99" s="466" t="e">
        <f t="shared" si="27"/>
        <v>#DIV/0!</v>
      </c>
      <c r="E99" s="466" t="e">
        <f t="shared" si="27"/>
        <v>#DIV/0!</v>
      </c>
      <c r="F99" s="16"/>
    </row>
    <row r="100" spans="1:6" x14ac:dyDescent="0.25">
      <c r="B100" s="26"/>
      <c r="C100" s="27"/>
      <c r="D100" s="27"/>
      <c r="E100" s="16"/>
      <c r="F100" s="16"/>
    </row>
    <row r="101" spans="1:6" x14ac:dyDescent="0.25">
      <c r="B101" s="26"/>
      <c r="C101" s="27"/>
      <c r="D101" s="27"/>
      <c r="E101" s="16"/>
      <c r="F101" s="16"/>
    </row>
    <row r="102" spans="1:6" x14ac:dyDescent="0.25">
      <c r="A102" s="650"/>
      <c r="D102" s="16"/>
      <c r="E102" s="16"/>
      <c r="F102" s="16"/>
    </row>
    <row r="103" spans="1:6" x14ac:dyDescent="0.25">
      <c r="A103" s="650"/>
      <c r="D103" s="16"/>
      <c r="E103" s="16"/>
      <c r="F103" s="16"/>
    </row>
    <row r="104" spans="1:6" x14ac:dyDescent="0.25">
      <c r="A104" s="650"/>
      <c r="D104" s="16"/>
      <c r="E104" s="16"/>
      <c r="F104" s="16"/>
    </row>
    <row r="105" spans="1:6" x14ac:dyDescent="0.25">
      <c r="D105" s="16"/>
      <c r="E105" s="16"/>
      <c r="F105" s="16"/>
    </row>
    <row r="106" spans="1:6" x14ac:dyDescent="0.25">
      <c r="D106" s="16"/>
      <c r="E106" s="16"/>
      <c r="F106" s="16"/>
    </row>
    <row r="107" spans="1:6" x14ac:dyDescent="0.25">
      <c r="D107" s="16"/>
      <c r="E107" s="16"/>
      <c r="F107" s="16"/>
    </row>
    <row r="108" spans="1:6" x14ac:dyDescent="0.25">
      <c r="D108" s="16"/>
      <c r="E108" s="16"/>
      <c r="F108" s="16"/>
    </row>
    <row r="109" spans="1:6" x14ac:dyDescent="0.25">
      <c r="D109" s="16"/>
      <c r="E109" s="16"/>
      <c r="F109" s="16"/>
    </row>
    <row r="110" spans="1:6" x14ac:dyDescent="0.25">
      <c r="D110" s="16"/>
      <c r="E110" s="16"/>
      <c r="F110" s="16"/>
    </row>
    <row r="111" spans="1:6" x14ac:dyDescent="0.25">
      <c r="D111" s="16"/>
      <c r="E111" s="16"/>
      <c r="F111" s="16"/>
    </row>
    <row r="112" spans="1:6" x14ac:dyDescent="0.25">
      <c r="D112" s="16"/>
      <c r="E112" s="16"/>
      <c r="F112" s="16"/>
    </row>
    <row r="113" spans="4:6" x14ac:dyDescent="0.25">
      <c r="D113" s="16"/>
      <c r="E113" s="16"/>
      <c r="F113" s="16"/>
    </row>
    <row r="114" spans="4:6" x14ac:dyDescent="0.25">
      <c r="D114" s="16"/>
      <c r="E114" s="16"/>
      <c r="F114" s="16"/>
    </row>
    <row r="115" spans="4:6" x14ac:dyDescent="0.25">
      <c r="D115" s="16"/>
      <c r="E115" s="16"/>
      <c r="F115" s="16"/>
    </row>
    <row r="116" spans="4:6" x14ac:dyDescent="0.25">
      <c r="D116" s="16"/>
      <c r="E116" s="16"/>
      <c r="F116" s="16"/>
    </row>
    <row r="117" spans="4:6" x14ac:dyDescent="0.25">
      <c r="D117" s="16"/>
      <c r="E117" s="16"/>
      <c r="F117" s="16"/>
    </row>
    <row r="118" spans="4:6" x14ac:dyDescent="0.25">
      <c r="D118" s="16"/>
      <c r="E118" s="16"/>
      <c r="F118" s="16"/>
    </row>
    <row r="119" spans="4:6" x14ac:dyDescent="0.25">
      <c r="D119" s="16"/>
      <c r="E119" s="16"/>
      <c r="F119" s="16"/>
    </row>
    <row r="120" spans="4:6" x14ac:dyDescent="0.25">
      <c r="D120" s="16"/>
      <c r="E120" s="16"/>
      <c r="F120" s="16"/>
    </row>
    <row r="121" spans="4:6" x14ac:dyDescent="0.25">
      <c r="D121" s="16"/>
      <c r="E121" s="16"/>
      <c r="F121" s="16"/>
    </row>
    <row r="122" spans="4:6" x14ac:dyDescent="0.25">
      <c r="D122" s="16"/>
      <c r="E122" s="16"/>
      <c r="F122" s="16"/>
    </row>
    <row r="123" spans="4:6" x14ac:dyDescent="0.25">
      <c r="D123" s="16"/>
      <c r="E123" s="17"/>
      <c r="F123" s="17"/>
    </row>
    <row r="124" spans="4:6" x14ac:dyDescent="0.25">
      <c r="D124" s="16"/>
      <c r="E124" s="17"/>
      <c r="F124" s="17"/>
    </row>
    <row r="125" spans="4:6" x14ac:dyDescent="0.25">
      <c r="D125" s="16"/>
      <c r="E125" s="17"/>
      <c r="F125" s="17"/>
    </row>
    <row r="126" spans="4:6" x14ac:dyDescent="0.25">
      <c r="D126" s="16"/>
      <c r="E126" s="17"/>
      <c r="F126" s="17"/>
    </row>
    <row r="127" spans="4:6" x14ac:dyDescent="0.25">
      <c r="D127" s="16"/>
      <c r="E127" s="17"/>
      <c r="F127" s="17"/>
    </row>
    <row r="128" spans="4:6" x14ac:dyDescent="0.25">
      <c r="D128" s="16"/>
      <c r="E128" s="17"/>
      <c r="F128" s="17"/>
    </row>
    <row r="129" spans="4:6" x14ac:dyDescent="0.25">
      <c r="D129" s="16"/>
      <c r="E129" s="17"/>
      <c r="F129" s="17"/>
    </row>
    <row r="130" spans="4:6" x14ac:dyDescent="0.25">
      <c r="D130" s="16"/>
      <c r="E130" s="17"/>
      <c r="F130" s="17"/>
    </row>
    <row r="131" spans="4:6" x14ac:dyDescent="0.25">
      <c r="D131" s="16"/>
      <c r="E131" s="17"/>
      <c r="F131" s="17"/>
    </row>
    <row r="132" spans="4:6" x14ac:dyDescent="0.25">
      <c r="D132" s="16"/>
      <c r="E132" s="17"/>
      <c r="F132" s="17"/>
    </row>
    <row r="133" spans="4:6" x14ac:dyDescent="0.25">
      <c r="D133" s="16"/>
      <c r="E133" s="17"/>
      <c r="F133" s="17"/>
    </row>
    <row r="134" spans="4:6" x14ac:dyDescent="0.25">
      <c r="D134" s="16"/>
      <c r="E134" s="17"/>
      <c r="F134" s="17"/>
    </row>
    <row r="135" spans="4:6" x14ac:dyDescent="0.25">
      <c r="D135" s="16"/>
      <c r="E135" s="17"/>
      <c r="F135" s="17"/>
    </row>
    <row r="136" spans="4:6" x14ac:dyDescent="0.25">
      <c r="D136" s="16"/>
      <c r="E136" s="17"/>
      <c r="F136" s="17"/>
    </row>
    <row r="137" spans="4:6" x14ac:dyDescent="0.25">
      <c r="D137" s="16"/>
      <c r="E137" s="17"/>
      <c r="F137" s="17"/>
    </row>
    <row r="138" spans="4:6" x14ac:dyDescent="0.25">
      <c r="D138" s="16"/>
      <c r="E138" s="17"/>
      <c r="F138" s="17"/>
    </row>
    <row r="139" spans="4:6" x14ac:dyDescent="0.25">
      <c r="D139" s="16"/>
      <c r="E139" s="17"/>
      <c r="F139" s="17"/>
    </row>
    <row r="140" spans="4:6" x14ac:dyDescent="0.25">
      <c r="D140" s="16"/>
      <c r="E140" s="17"/>
      <c r="F140" s="17"/>
    </row>
    <row r="141" spans="4:6" x14ac:dyDescent="0.25">
      <c r="D141" s="16"/>
      <c r="E141" s="17"/>
      <c r="F141" s="17"/>
    </row>
  </sheetData>
  <sheetProtection algorithmName="SHA-512" hashValue="MvI7DBxUXAWv5T3ys05WyFNR8UXtIV2Ks3dk8t3B5HlApDooZFoo8oCg7awjwMNhjzsFJhFTBlyLXggZHNK1Pw==" saltValue="uk258vOq0VFa3frH0N60aw==" spinCount="100000" sheet="1" formatCells="0" formatColumns="0" formatRows="0"/>
  <mergeCells count="3">
    <mergeCell ref="A2:J2"/>
    <mergeCell ref="C3:E3"/>
    <mergeCell ref="A4:J4"/>
  </mergeCells>
  <printOptions horizontalCentered="1"/>
  <pageMargins left="0" right="0" top="0" bottom="0" header="0.23" footer="0.17"/>
  <pageSetup scale="70" fitToHeight="3" orientation="landscape"/>
  <headerFooter alignWithMargins="0"/>
  <rowBreaks count="2" manualBreakCount="2">
    <brk id="68" max="16383" man="1"/>
    <brk id="93" max="16383" man="1"/>
  </rowBreaks>
  <legacyDrawing r:id="rId1"/>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8" tint="0.39997558519241921"/>
  </sheetPr>
  <dimension ref="A2:L148"/>
  <sheetViews>
    <sheetView workbookViewId="0"/>
  </sheetViews>
  <sheetFormatPr defaultColWidth="11.44140625" defaultRowHeight="13.2" x14ac:dyDescent="0.25"/>
  <cols>
    <col min="1" max="1" width="48.44140625" style="16" customWidth="1"/>
    <col min="2" max="2" width="15.44140625" style="16" customWidth="1"/>
    <col min="3" max="3" width="16" style="16" customWidth="1"/>
    <col min="4" max="4" width="12.6640625" style="26" customWidth="1"/>
    <col min="5" max="5" width="13.109375" style="27" customWidth="1"/>
    <col min="6" max="6" width="5.6640625" style="27" customWidth="1"/>
    <col min="7" max="7" width="14" style="16" customWidth="1"/>
    <col min="8" max="8" width="15.6640625" style="16" bestFit="1" customWidth="1"/>
    <col min="9" max="9" width="16.5546875" style="16" bestFit="1" customWidth="1"/>
    <col min="10" max="10" width="12.33203125" style="16" bestFit="1" customWidth="1"/>
    <col min="11" max="16384" width="11.44140625" style="16"/>
  </cols>
  <sheetData>
    <row r="2" spans="1:12" ht="15" customHeight="1" x14ac:dyDescent="0.3">
      <c r="A2" s="1014">
        <f>+'Balance Sheet'!A1:E1</f>
        <v>0</v>
      </c>
      <c r="B2" s="1014"/>
      <c r="C2" s="1014"/>
      <c r="D2" s="1014"/>
      <c r="E2" s="1014"/>
      <c r="F2" s="1014"/>
      <c r="G2" s="1014"/>
      <c r="H2" s="1014"/>
      <c r="I2" s="1014"/>
      <c r="J2" s="1014"/>
    </row>
    <row r="3" spans="1:12" ht="15" customHeight="1" x14ac:dyDescent="0.3">
      <c r="B3" s="315" t="s">
        <v>371</v>
      </c>
      <c r="C3" s="1102"/>
      <c r="D3" s="1102"/>
      <c r="E3" s="1102"/>
      <c r="F3" s="314"/>
      <c r="G3" s="314"/>
      <c r="H3" s="314"/>
      <c r="I3" s="314"/>
      <c r="J3" s="314"/>
    </row>
    <row r="4" spans="1:12" ht="15" customHeight="1" x14ac:dyDescent="0.3">
      <c r="A4" s="1014" t="s">
        <v>47</v>
      </c>
      <c r="B4" s="1014"/>
      <c r="C4" s="1014"/>
      <c r="D4" s="1014"/>
      <c r="E4" s="1014"/>
      <c r="F4" s="1014"/>
      <c r="G4" s="1014"/>
      <c r="H4" s="1014"/>
      <c r="I4" s="1014"/>
      <c r="J4" s="1014"/>
    </row>
    <row r="5" spans="1:12" s="17" customFormat="1" ht="15" customHeight="1" x14ac:dyDescent="0.3">
      <c r="D5" s="6"/>
      <c r="E5" s="203" t="str">
        <f>CONCATENATE("Year To Date Through  ",'MCO ID &amp; Cross Checks'!F11, "  ",'MCO ID &amp; Cross Checks'!G11)</f>
        <v xml:space="preserve">Year To Date Through    </v>
      </c>
      <c r="F5" s="188"/>
      <c r="G5" s="188"/>
    </row>
    <row r="6" spans="1:12" s="17" customFormat="1" ht="15" customHeight="1" x14ac:dyDescent="0.3">
      <c r="B6" s="189"/>
      <c r="C6" s="190"/>
      <c r="D6" s="191"/>
      <c r="E6" s="188"/>
      <c r="F6" s="188"/>
      <c r="G6" s="188"/>
    </row>
    <row r="7" spans="1:12" x14ac:dyDescent="0.25">
      <c r="A7" s="26"/>
      <c r="B7" s="26"/>
      <c r="C7" s="26"/>
    </row>
    <row r="8" spans="1:12" ht="26.4" x14ac:dyDescent="0.25">
      <c r="B8" s="81" t="str">
        <f>+'Rev &amp; Exp All'!C7</f>
        <v>Select Prog</v>
      </c>
      <c r="C8" s="491" t="str">
        <f>+'Rev &amp; Exp All'!E7</f>
        <v>Select Prog</v>
      </c>
      <c r="D8" s="491" t="str">
        <f>+'Rev &amp; Exp All'!F7</f>
        <v>Select Prog</v>
      </c>
      <c r="E8" s="491" t="str">
        <f>+'Rev &amp; Exp All'!G7</f>
        <v>Select Prog Prior Year</v>
      </c>
      <c r="F8" s="504"/>
      <c r="G8" s="491" t="str">
        <f>+'Rev &amp; Exp All'!J7</f>
        <v>Select Prog Curr YTD</v>
      </c>
      <c r="H8" s="491" t="str">
        <f>+'Rev &amp; Exp All'!K7</f>
        <v>Select Prog Budget YTD</v>
      </c>
      <c r="I8" s="491" t="str">
        <f>+'Rev &amp; Exp All'!L7</f>
        <v>Select Prog Budg Annual</v>
      </c>
    </row>
    <row r="9" spans="1:12" x14ac:dyDescent="0.25">
      <c r="B9" s="100" t="str">
        <f>+'Rev &amp; Exp All'!C8</f>
        <v>YTD</v>
      </c>
      <c r="C9" s="82" t="str">
        <f>+'Rev &amp; Exp All'!E8</f>
        <v>YTD Budget</v>
      </c>
      <c r="D9" s="46" t="s">
        <v>86</v>
      </c>
      <c r="E9" s="46">
        <f>+'MCO ID &amp; Cross Checks'!D13</f>
        <v>0</v>
      </c>
      <c r="F9" s="16"/>
      <c r="G9" s="46" t="s">
        <v>120</v>
      </c>
      <c r="H9" s="46" t="s">
        <v>120</v>
      </c>
      <c r="I9" s="46" t="s">
        <v>120</v>
      </c>
      <c r="L9" s="638" t="s">
        <v>695</v>
      </c>
    </row>
    <row r="10" spans="1:12" x14ac:dyDescent="0.25">
      <c r="A10" s="51" t="s">
        <v>94</v>
      </c>
      <c r="B10" s="32"/>
      <c r="C10" s="27"/>
      <c r="D10" s="27"/>
      <c r="E10" s="16"/>
      <c r="F10" s="16"/>
    </row>
    <row r="11" spans="1:12" x14ac:dyDescent="0.25">
      <c r="A11" s="4" t="s">
        <v>167</v>
      </c>
      <c r="B11" s="26"/>
      <c r="C11" s="27"/>
      <c r="D11" s="27"/>
      <c r="F11" s="16"/>
      <c r="G11" s="177" t="e">
        <f t="shared" ref="G11:G26" si="0">+B11/$B$92</f>
        <v>#DIV/0!</v>
      </c>
      <c r="H11" s="177" t="e">
        <f t="shared" ref="H11:H26" si="1">+C11/$C$92</f>
        <v>#DIV/0!</v>
      </c>
      <c r="I11" s="177" t="e">
        <f t="shared" ref="I11:I26" si="2">+D11/$D$92</f>
        <v>#DIV/0!</v>
      </c>
      <c r="L11" s="641" t="e">
        <f>+G11-H11</f>
        <v>#DIV/0!</v>
      </c>
    </row>
    <row r="12" spans="1:12" x14ac:dyDescent="0.25">
      <c r="A12" s="4" t="s">
        <v>121</v>
      </c>
      <c r="B12" s="26"/>
      <c r="C12" s="27"/>
      <c r="D12" s="27"/>
      <c r="F12" s="16"/>
      <c r="G12" s="177" t="e">
        <f t="shared" si="0"/>
        <v>#DIV/0!</v>
      </c>
      <c r="H12" s="177" t="e">
        <f t="shared" si="1"/>
        <v>#DIV/0!</v>
      </c>
      <c r="I12" s="177" t="e">
        <f t="shared" si="2"/>
        <v>#DIV/0!</v>
      </c>
      <c r="L12" s="641" t="e">
        <f t="shared" ref="L12:L82" si="3">+G12-H12</f>
        <v>#DIV/0!</v>
      </c>
    </row>
    <row r="13" spans="1:12" x14ac:dyDescent="0.25">
      <c r="A13" s="4" t="s">
        <v>736</v>
      </c>
      <c r="B13" s="26"/>
      <c r="C13" s="27"/>
      <c r="D13" s="27"/>
      <c r="F13" s="16"/>
      <c r="G13" s="177" t="e">
        <f t="shared" si="0"/>
        <v>#DIV/0!</v>
      </c>
      <c r="H13" s="177" t="e">
        <f t="shared" si="1"/>
        <v>#DIV/0!</v>
      </c>
      <c r="I13" s="177" t="e">
        <f t="shared" si="2"/>
        <v>#DIV/0!</v>
      </c>
      <c r="L13" s="641" t="e">
        <f t="shared" si="3"/>
        <v>#DIV/0!</v>
      </c>
    </row>
    <row r="14" spans="1:12" x14ac:dyDescent="0.25">
      <c r="A14" s="4" t="s">
        <v>737</v>
      </c>
      <c r="B14" s="26"/>
      <c r="C14" s="27"/>
      <c r="D14" s="27"/>
      <c r="F14" s="16"/>
      <c r="G14" s="177" t="e">
        <f t="shared" si="0"/>
        <v>#DIV/0!</v>
      </c>
      <c r="H14" s="177" t="e">
        <f t="shared" si="1"/>
        <v>#DIV/0!</v>
      </c>
      <c r="I14" s="177" t="e">
        <f t="shared" si="2"/>
        <v>#DIV/0!</v>
      </c>
      <c r="L14" s="641" t="e">
        <f t="shared" si="3"/>
        <v>#DIV/0!</v>
      </c>
    </row>
    <row r="15" spans="1:12" ht="13.2" customHeight="1" x14ac:dyDescent="0.25">
      <c r="A15" s="659" t="s">
        <v>751</v>
      </c>
      <c r="B15" s="26"/>
      <c r="C15" s="27"/>
      <c r="D15" s="27"/>
      <c r="F15" s="16"/>
      <c r="G15" s="177" t="e">
        <f t="shared" si="0"/>
        <v>#DIV/0!</v>
      </c>
      <c r="H15" s="177" t="e">
        <f t="shared" si="1"/>
        <v>#DIV/0!</v>
      </c>
      <c r="I15" s="177" t="e">
        <f t="shared" si="2"/>
        <v>#DIV/0!</v>
      </c>
      <c r="L15" s="641" t="e">
        <f t="shared" si="3"/>
        <v>#DIV/0!</v>
      </c>
    </row>
    <row r="16" spans="1:12" x14ac:dyDescent="0.25">
      <c r="A16" s="49" t="s">
        <v>738</v>
      </c>
      <c r="B16" s="26"/>
      <c r="C16" s="27"/>
      <c r="D16" s="27"/>
      <c r="F16" s="16"/>
      <c r="G16" s="177" t="e">
        <f t="shared" si="0"/>
        <v>#DIV/0!</v>
      </c>
      <c r="H16" s="177" t="e">
        <f t="shared" si="1"/>
        <v>#DIV/0!</v>
      </c>
      <c r="I16" s="177" t="e">
        <f t="shared" si="2"/>
        <v>#DIV/0!</v>
      </c>
      <c r="L16" s="641" t="e">
        <f t="shared" si="3"/>
        <v>#DIV/0!</v>
      </c>
    </row>
    <row r="17" spans="1:12" s="30" customFormat="1" x14ac:dyDescent="0.25">
      <c r="A17" s="5" t="s">
        <v>735</v>
      </c>
      <c r="B17" s="26"/>
      <c r="C17" s="27"/>
      <c r="D17" s="27"/>
      <c r="E17" s="27"/>
      <c r="G17" s="177" t="e">
        <f t="shared" si="0"/>
        <v>#DIV/0!</v>
      </c>
      <c r="H17" s="177" t="e">
        <f t="shared" si="1"/>
        <v>#DIV/0!</v>
      </c>
      <c r="I17" s="177" t="e">
        <f t="shared" si="2"/>
        <v>#DIV/0!</v>
      </c>
      <c r="L17" s="641" t="e">
        <f t="shared" si="3"/>
        <v>#DIV/0!</v>
      </c>
    </row>
    <row r="18" spans="1:12" s="30" customFormat="1" x14ac:dyDescent="0.25">
      <c r="A18" s="5" t="s">
        <v>739</v>
      </c>
      <c r="B18" s="26"/>
      <c r="C18" s="27"/>
      <c r="D18" s="27"/>
      <c r="E18" s="27"/>
      <c r="G18" s="177" t="e">
        <f t="shared" si="0"/>
        <v>#DIV/0!</v>
      </c>
      <c r="H18" s="177" t="e">
        <f t="shared" si="1"/>
        <v>#DIV/0!</v>
      </c>
      <c r="I18" s="177" t="e">
        <f t="shared" si="2"/>
        <v>#DIV/0!</v>
      </c>
      <c r="L18" s="641" t="e">
        <f t="shared" si="3"/>
        <v>#DIV/0!</v>
      </c>
    </row>
    <row r="19" spans="1:12" x14ac:dyDescent="0.25">
      <c r="A19" s="6" t="s">
        <v>330</v>
      </c>
      <c r="B19" s="26"/>
      <c r="C19" s="27"/>
      <c r="D19" s="27"/>
      <c r="F19" s="16"/>
      <c r="G19" s="177" t="e">
        <f t="shared" si="0"/>
        <v>#DIV/0!</v>
      </c>
      <c r="H19" s="177" t="e">
        <f t="shared" si="1"/>
        <v>#DIV/0!</v>
      </c>
      <c r="I19" s="177" t="e">
        <f t="shared" si="2"/>
        <v>#DIV/0!</v>
      </c>
      <c r="L19" s="641" t="e">
        <f t="shared" si="3"/>
        <v>#DIV/0!</v>
      </c>
    </row>
    <row r="20" spans="1:12" s="17" customFormat="1" x14ac:dyDescent="0.25">
      <c r="A20" s="6" t="s">
        <v>329</v>
      </c>
      <c r="B20" s="26"/>
      <c r="C20" s="27"/>
      <c r="D20" s="27"/>
      <c r="E20" s="27"/>
      <c r="G20" s="177" t="e">
        <f t="shared" si="0"/>
        <v>#DIV/0!</v>
      </c>
      <c r="H20" s="177" t="e">
        <f t="shared" si="1"/>
        <v>#DIV/0!</v>
      </c>
      <c r="I20" s="177" t="e">
        <f t="shared" si="2"/>
        <v>#DIV/0!</v>
      </c>
      <c r="L20" s="641" t="e">
        <f t="shared" si="3"/>
        <v>#DIV/0!</v>
      </c>
    </row>
    <row r="21" spans="1:12" s="17" customFormat="1" x14ac:dyDescent="0.25">
      <c r="A21" s="253" t="s">
        <v>134</v>
      </c>
      <c r="B21" s="26"/>
      <c r="C21" s="27"/>
      <c r="D21" s="27"/>
      <c r="E21" s="27"/>
      <c r="G21" s="177" t="e">
        <f t="shared" si="0"/>
        <v>#DIV/0!</v>
      </c>
      <c r="H21" s="177" t="e">
        <f t="shared" si="1"/>
        <v>#DIV/0!</v>
      </c>
      <c r="I21" s="177" t="e">
        <f t="shared" si="2"/>
        <v>#DIV/0!</v>
      </c>
      <c r="L21" s="641" t="e">
        <f t="shared" si="3"/>
        <v>#DIV/0!</v>
      </c>
    </row>
    <row r="22" spans="1:12" x14ac:dyDescent="0.25">
      <c r="A22" s="4" t="s">
        <v>12</v>
      </c>
      <c r="B22" s="26"/>
      <c r="C22" s="27"/>
      <c r="D22" s="27"/>
      <c r="F22" s="16"/>
      <c r="G22" s="177" t="e">
        <f t="shared" si="0"/>
        <v>#DIV/0!</v>
      </c>
      <c r="H22" s="177" t="e">
        <f t="shared" si="1"/>
        <v>#DIV/0!</v>
      </c>
      <c r="I22" s="177" t="e">
        <f t="shared" si="2"/>
        <v>#DIV/0!</v>
      </c>
      <c r="L22" s="641" t="e">
        <f t="shared" si="3"/>
        <v>#DIV/0!</v>
      </c>
    </row>
    <row r="23" spans="1:12" x14ac:dyDescent="0.25">
      <c r="A23" s="171" t="s">
        <v>11</v>
      </c>
      <c r="B23" s="26"/>
      <c r="C23" s="27"/>
      <c r="D23" s="27"/>
      <c r="F23" s="16"/>
      <c r="G23" s="177" t="e">
        <f t="shared" si="0"/>
        <v>#DIV/0!</v>
      </c>
      <c r="H23" s="177" t="e">
        <f t="shared" si="1"/>
        <v>#DIV/0!</v>
      </c>
      <c r="I23" s="177" t="e">
        <f t="shared" si="2"/>
        <v>#DIV/0!</v>
      </c>
      <c r="L23" s="641" t="e">
        <f t="shared" si="3"/>
        <v>#DIV/0!</v>
      </c>
    </row>
    <row r="24" spans="1:12" x14ac:dyDescent="0.25">
      <c r="A24" s="172" t="s">
        <v>204</v>
      </c>
      <c r="B24" s="26"/>
      <c r="C24" s="27"/>
      <c r="D24" s="27"/>
      <c r="F24" s="16"/>
      <c r="G24" s="177" t="e">
        <f t="shared" si="0"/>
        <v>#DIV/0!</v>
      </c>
      <c r="H24" s="177" t="e">
        <f t="shared" si="1"/>
        <v>#DIV/0!</v>
      </c>
      <c r="I24" s="177" t="e">
        <f t="shared" si="2"/>
        <v>#DIV/0!</v>
      </c>
      <c r="L24" s="641" t="e">
        <f t="shared" si="3"/>
        <v>#DIV/0!</v>
      </c>
    </row>
    <row r="25" spans="1:12" x14ac:dyDescent="0.25">
      <c r="A25" s="172" t="s">
        <v>299</v>
      </c>
      <c r="B25" s="26"/>
      <c r="C25" s="27"/>
      <c r="D25" s="27"/>
      <c r="F25" s="16"/>
      <c r="G25" s="177" t="e">
        <f t="shared" si="0"/>
        <v>#DIV/0!</v>
      </c>
      <c r="H25" s="177" t="e">
        <f t="shared" si="1"/>
        <v>#DIV/0!</v>
      </c>
      <c r="I25" s="177" t="e">
        <f t="shared" si="2"/>
        <v>#DIV/0!</v>
      </c>
      <c r="L25" s="641" t="e">
        <f t="shared" si="3"/>
        <v>#DIV/0!</v>
      </c>
    </row>
    <row r="26" spans="1:12" x14ac:dyDescent="0.25">
      <c r="A26" s="171" t="s">
        <v>225</v>
      </c>
      <c r="B26" s="26"/>
      <c r="C26" s="27"/>
      <c r="D26" s="27"/>
      <c r="F26" s="16"/>
      <c r="G26" s="177" t="e">
        <f t="shared" si="0"/>
        <v>#DIV/0!</v>
      </c>
      <c r="H26" s="177" t="e">
        <f t="shared" si="1"/>
        <v>#DIV/0!</v>
      </c>
      <c r="I26" s="177" t="e">
        <f t="shared" si="2"/>
        <v>#DIV/0!</v>
      </c>
      <c r="L26" s="641" t="e">
        <f t="shared" si="3"/>
        <v>#DIV/0!</v>
      </c>
    </row>
    <row r="27" spans="1:12" x14ac:dyDescent="0.25">
      <c r="A27" s="4" t="s">
        <v>23</v>
      </c>
      <c r="B27" s="89">
        <f>SUM(B11:B26)</f>
        <v>0</v>
      </c>
      <c r="C27" s="89">
        <f>SUM(C11:C26)</f>
        <v>0</v>
      </c>
      <c r="D27" s="89">
        <f>SUM(D11:D26)</f>
        <v>0</v>
      </c>
      <c r="E27" s="89">
        <f>SUM(E11:E26)</f>
        <v>0</v>
      </c>
      <c r="F27" s="16"/>
      <c r="G27" s="179" t="e">
        <f>SUM(G11:G26)</f>
        <v>#DIV/0!</v>
      </c>
      <c r="H27" s="179" t="e">
        <f>SUM(H11:H26)</f>
        <v>#DIV/0!</v>
      </c>
      <c r="I27" s="179" t="e">
        <f>SUM(I11:I26)</f>
        <v>#DIV/0!</v>
      </c>
      <c r="L27" s="641" t="e">
        <f t="shared" si="3"/>
        <v>#DIV/0!</v>
      </c>
    </row>
    <row r="28" spans="1:12" x14ac:dyDescent="0.25">
      <c r="B28" s="26" t="s">
        <v>126</v>
      </c>
      <c r="C28" s="26" t="s">
        <v>126</v>
      </c>
      <c r="D28" s="26" t="s">
        <v>126</v>
      </c>
      <c r="E28" s="26" t="s">
        <v>126</v>
      </c>
      <c r="F28" s="16"/>
      <c r="G28" s="87"/>
      <c r="H28" s="87"/>
      <c r="I28" s="87"/>
      <c r="L28" s="576"/>
    </row>
    <row r="29" spans="1:12" x14ac:dyDescent="0.25">
      <c r="A29" s="51" t="s">
        <v>102</v>
      </c>
      <c r="B29" s="26"/>
      <c r="C29" s="27"/>
      <c r="D29" s="27"/>
      <c r="F29" s="16"/>
      <c r="G29" s="87"/>
      <c r="H29" s="87"/>
      <c r="I29" s="87"/>
      <c r="L29" s="576"/>
    </row>
    <row r="30" spans="1:12" x14ac:dyDescent="0.25">
      <c r="A30" s="3" t="s">
        <v>106</v>
      </c>
      <c r="B30" s="26"/>
      <c r="C30" s="27"/>
      <c r="D30" s="27"/>
      <c r="F30" s="16"/>
      <c r="G30" s="87"/>
      <c r="H30" s="87"/>
      <c r="I30" s="87"/>
      <c r="L30" s="576"/>
    </row>
    <row r="31" spans="1:12" x14ac:dyDescent="0.25">
      <c r="A31" s="94" t="s">
        <v>177</v>
      </c>
      <c r="B31" s="26"/>
      <c r="C31" s="27"/>
      <c r="D31" s="27"/>
      <c r="F31" s="16"/>
      <c r="G31" s="87"/>
      <c r="H31" s="87"/>
      <c r="I31" s="87"/>
      <c r="K31" s="57"/>
      <c r="L31" s="576"/>
    </row>
    <row r="32" spans="1:12" x14ac:dyDescent="0.25">
      <c r="A32" s="6" t="s">
        <v>129</v>
      </c>
      <c r="B32" s="26"/>
      <c r="C32" s="27"/>
      <c r="D32" s="27"/>
      <c r="F32" s="16"/>
      <c r="G32" s="177" t="e">
        <f t="shared" ref="G32:G40" si="4">+B32/$B$92</f>
        <v>#DIV/0!</v>
      </c>
      <c r="H32" s="177" t="e">
        <f t="shared" ref="H32:H40" si="5">+C32/$C$92</f>
        <v>#DIV/0!</v>
      </c>
      <c r="I32" s="177" t="e">
        <f t="shared" ref="I32:I40" si="6">+D32/$D$92</f>
        <v>#DIV/0!</v>
      </c>
      <c r="K32" s="17"/>
      <c r="L32" s="641" t="e">
        <f t="shared" si="3"/>
        <v>#DIV/0!</v>
      </c>
    </row>
    <row r="33" spans="1:12" x14ac:dyDescent="0.25">
      <c r="A33" s="6" t="s">
        <v>122</v>
      </c>
      <c r="B33" s="26"/>
      <c r="C33" s="27"/>
      <c r="D33" s="27"/>
      <c r="F33" s="16"/>
      <c r="G33" s="177" t="e">
        <f t="shared" si="4"/>
        <v>#DIV/0!</v>
      </c>
      <c r="H33" s="177" t="e">
        <f t="shared" si="5"/>
        <v>#DIV/0!</v>
      </c>
      <c r="I33" s="177" t="e">
        <f t="shared" si="6"/>
        <v>#DIV/0!</v>
      </c>
      <c r="K33" s="17"/>
      <c r="L33" s="641" t="e">
        <f t="shared" si="3"/>
        <v>#DIV/0!</v>
      </c>
    </row>
    <row r="34" spans="1:12" x14ac:dyDescent="0.25">
      <c r="A34" s="6" t="s">
        <v>478</v>
      </c>
      <c r="B34" s="26"/>
      <c r="C34" s="27"/>
      <c r="D34" s="27"/>
      <c r="F34" s="16"/>
      <c r="G34" s="177" t="e">
        <f t="shared" si="4"/>
        <v>#DIV/0!</v>
      </c>
      <c r="H34" s="177" t="e">
        <f t="shared" si="5"/>
        <v>#DIV/0!</v>
      </c>
      <c r="I34" s="177" t="e">
        <f t="shared" si="6"/>
        <v>#DIV/0!</v>
      </c>
      <c r="K34" s="17"/>
      <c r="L34" s="641" t="e">
        <f t="shared" si="3"/>
        <v>#DIV/0!</v>
      </c>
    </row>
    <row r="35" spans="1:12" x14ac:dyDescent="0.25">
      <c r="A35" s="6" t="s">
        <v>758</v>
      </c>
      <c r="B35" s="26"/>
      <c r="C35" s="27"/>
      <c r="D35" s="27"/>
      <c r="F35" s="16"/>
      <c r="G35" s="177" t="e">
        <f t="shared" si="4"/>
        <v>#DIV/0!</v>
      </c>
      <c r="H35" s="177" t="e">
        <f t="shared" si="5"/>
        <v>#DIV/0!</v>
      </c>
      <c r="I35" s="177" t="e">
        <f t="shared" si="6"/>
        <v>#DIV/0!</v>
      </c>
      <c r="K35" s="17"/>
      <c r="L35" s="641" t="e">
        <f t="shared" si="3"/>
        <v>#DIV/0!</v>
      </c>
    </row>
    <row r="36" spans="1:12" x14ac:dyDescent="0.25">
      <c r="A36" s="6" t="s">
        <v>759</v>
      </c>
      <c r="B36" s="26"/>
      <c r="C36" s="27"/>
      <c r="D36" s="27"/>
      <c r="F36" s="16"/>
      <c r="G36" s="177" t="e">
        <f t="shared" si="4"/>
        <v>#DIV/0!</v>
      </c>
      <c r="H36" s="177" t="e">
        <f t="shared" si="5"/>
        <v>#DIV/0!</v>
      </c>
      <c r="I36" s="177" t="e">
        <f t="shared" si="6"/>
        <v>#DIV/0!</v>
      </c>
      <c r="K36" s="17"/>
      <c r="L36" s="641" t="e">
        <f t="shared" ref="L36" si="7">+G36-H36</f>
        <v>#DIV/0!</v>
      </c>
    </row>
    <row r="37" spans="1:12" x14ac:dyDescent="0.25">
      <c r="A37" s="4" t="s">
        <v>123</v>
      </c>
      <c r="B37" s="26"/>
      <c r="C37" s="27"/>
      <c r="D37" s="27"/>
      <c r="F37" s="16"/>
      <c r="G37" s="177" t="e">
        <f t="shared" si="4"/>
        <v>#DIV/0!</v>
      </c>
      <c r="H37" s="177" t="e">
        <f t="shared" si="5"/>
        <v>#DIV/0!</v>
      </c>
      <c r="I37" s="177" t="e">
        <f t="shared" si="6"/>
        <v>#DIV/0!</v>
      </c>
      <c r="K37" s="17"/>
      <c r="L37" s="641" t="e">
        <f t="shared" si="3"/>
        <v>#DIV/0!</v>
      </c>
    </row>
    <row r="38" spans="1:12" x14ac:dyDescent="0.25">
      <c r="A38" s="49" t="s">
        <v>616</v>
      </c>
      <c r="B38" s="26"/>
      <c r="C38" s="27"/>
      <c r="D38" s="27"/>
      <c r="F38" s="16"/>
      <c r="G38" s="177" t="e">
        <f t="shared" si="4"/>
        <v>#DIV/0!</v>
      </c>
      <c r="H38" s="177" t="e">
        <f t="shared" si="5"/>
        <v>#DIV/0!</v>
      </c>
      <c r="I38" s="177" t="e">
        <f t="shared" si="6"/>
        <v>#DIV/0!</v>
      </c>
      <c r="L38" s="641" t="e">
        <f t="shared" si="3"/>
        <v>#DIV/0!</v>
      </c>
    </row>
    <row r="39" spans="1:12" x14ac:dyDescent="0.25">
      <c r="A39" s="6" t="s">
        <v>242</v>
      </c>
      <c r="B39" s="26"/>
      <c r="C39" s="27"/>
      <c r="D39" s="27"/>
      <c r="F39" s="16"/>
      <c r="G39" s="177" t="e">
        <f t="shared" si="4"/>
        <v>#DIV/0!</v>
      </c>
      <c r="H39" s="177" t="e">
        <f t="shared" si="5"/>
        <v>#DIV/0!</v>
      </c>
      <c r="I39" s="177" t="e">
        <f t="shared" si="6"/>
        <v>#DIV/0!</v>
      </c>
      <c r="K39" s="17"/>
      <c r="L39" s="641" t="e">
        <f t="shared" si="3"/>
        <v>#DIV/0!</v>
      </c>
    </row>
    <row r="40" spans="1:12" x14ac:dyDescent="0.25">
      <c r="A40" s="6" t="s">
        <v>130</v>
      </c>
      <c r="B40" s="26"/>
      <c r="C40" s="27"/>
      <c r="D40" s="27"/>
      <c r="F40" s="16"/>
      <c r="G40" s="177" t="e">
        <f t="shared" si="4"/>
        <v>#DIV/0!</v>
      </c>
      <c r="H40" s="177" t="e">
        <f t="shared" si="5"/>
        <v>#DIV/0!</v>
      </c>
      <c r="I40" s="177" t="e">
        <f t="shared" si="6"/>
        <v>#DIV/0!</v>
      </c>
      <c r="L40" s="641" t="e">
        <f t="shared" si="3"/>
        <v>#DIV/0!</v>
      </c>
    </row>
    <row r="41" spans="1:12" x14ac:dyDescent="0.25">
      <c r="A41" s="6" t="s">
        <v>136</v>
      </c>
      <c r="B41" s="89">
        <f t="shared" ref="B41:I41" si="8">SUM(B32:B40)</f>
        <v>0</v>
      </c>
      <c r="C41" s="89">
        <f t="shared" si="8"/>
        <v>0</v>
      </c>
      <c r="D41" s="89">
        <f t="shared" si="8"/>
        <v>0</v>
      </c>
      <c r="E41" s="89">
        <f t="shared" si="8"/>
        <v>0</v>
      </c>
      <c r="F41" s="26"/>
      <c r="G41" s="179" t="e">
        <f t="shared" si="8"/>
        <v>#DIV/0!</v>
      </c>
      <c r="H41" s="179" t="e">
        <f t="shared" si="8"/>
        <v>#DIV/0!</v>
      </c>
      <c r="I41" s="179" t="e">
        <f t="shared" si="8"/>
        <v>#DIV/0!</v>
      </c>
      <c r="K41" s="17"/>
      <c r="L41" s="641" t="e">
        <f t="shared" si="3"/>
        <v>#DIV/0!</v>
      </c>
    </row>
    <row r="42" spans="1:12" x14ac:dyDescent="0.25">
      <c r="A42" s="94" t="s">
        <v>168</v>
      </c>
      <c r="B42" s="26"/>
      <c r="C42" s="27"/>
      <c r="D42" s="27"/>
      <c r="F42" s="16"/>
      <c r="G42" s="87"/>
      <c r="H42" s="87"/>
      <c r="I42" s="87"/>
      <c r="K42" s="60"/>
      <c r="L42" s="576"/>
    </row>
    <row r="43" spans="1:12" x14ac:dyDescent="0.25">
      <c r="A43" s="5" t="s">
        <v>432</v>
      </c>
      <c r="B43" s="26"/>
      <c r="C43" s="27"/>
      <c r="D43" s="27"/>
      <c r="F43" s="16"/>
      <c r="G43" s="177" t="e">
        <f t="shared" ref="G43:G52" si="9">+B43/$B$92</f>
        <v>#DIV/0!</v>
      </c>
      <c r="H43" s="177" t="e">
        <f t="shared" ref="H43:H52" si="10">+C43/$C$92</f>
        <v>#DIV/0!</v>
      </c>
      <c r="I43" s="177" t="e">
        <f t="shared" ref="I43:I52" si="11">+D43/$D$92</f>
        <v>#DIV/0!</v>
      </c>
      <c r="K43" s="60"/>
      <c r="L43" s="641" t="e">
        <f t="shared" si="3"/>
        <v>#DIV/0!</v>
      </c>
    </row>
    <row r="44" spans="1:12" x14ac:dyDescent="0.25">
      <c r="A44" s="170" t="s">
        <v>243</v>
      </c>
      <c r="B44" s="26"/>
      <c r="C44" s="27"/>
      <c r="D44" s="27"/>
      <c r="F44" s="16"/>
      <c r="G44" s="177" t="e">
        <f t="shared" si="9"/>
        <v>#DIV/0!</v>
      </c>
      <c r="H44" s="177" t="e">
        <f t="shared" si="10"/>
        <v>#DIV/0!</v>
      </c>
      <c r="I44" s="177" t="e">
        <f t="shared" si="11"/>
        <v>#DIV/0!</v>
      </c>
      <c r="K44" s="60"/>
      <c r="L44" s="641" t="e">
        <f t="shared" si="3"/>
        <v>#DIV/0!</v>
      </c>
    </row>
    <row r="45" spans="1:12" x14ac:dyDescent="0.25">
      <c r="A45" s="170" t="s">
        <v>244</v>
      </c>
      <c r="B45" s="26"/>
      <c r="C45" s="27"/>
      <c r="D45" s="27"/>
      <c r="F45" s="16"/>
      <c r="G45" s="177" t="e">
        <f t="shared" si="9"/>
        <v>#DIV/0!</v>
      </c>
      <c r="H45" s="177" t="e">
        <f t="shared" si="10"/>
        <v>#DIV/0!</v>
      </c>
      <c r="I45" s="177" t="e">
        <f t="shared" si="11"/>
        <v>#DIV/0!</v>
      </c>
      <c r="K45" s="60"/>
      <c r="L45" s="641" t="e">
        <f t="shared" si="3"/>
        <v>#DIV/0!</v>
      </c>
    </row>
    <row r="46" spans="1:12" x14ac:dyDescent="0.25">
      <c r="A46" s="170" t="s">
        <v>245</v>
      </c>
      <c r="B46" s="26"/>
      <c r="C46" s="27"/>
      <c r="D46" s="27"/>
      <c r="F46" s="16"/>
      <c r="G46" s="177" t="e">
        <f t="shared" si="9"/>
        <v>#DIV/0!</v>
      </c>
      <c r="H46" s="177" t="e">
        <f t="shared" si="10"/>
        <v>#DIV/0!</v>
      </c>
      <c r="I46" s="177" t="e">
        <f t="shared" si="11"/>
        <v>#DIV/0!</v>
      </c>
      <c r="K46" s="60"/>
      <c r="L46" s="641" t="e">
        <f t="shared" si="3"/>
        <v>#DIV/0!</v>
      </c>
    </row>
    <row r="47" spans="1:12" x14ac:dyDescent="0.25">
      <c r="A47" s="170" t="s">
        <v>246</v>
      </c>
      <c r="B47" s="26"/>
      <c r="C47" s="27"/>
      <c r="D47" s="27"/>
      <c r="F47" s="16"/>
      <c r="G47" s="177" t="e">
        <f t="shared" si="9"/>
        <v>#DIV/0!</v>
      </c>
      <c r="H47" s="177" t="e">
        <f t="shared" si="10"/>
        <v>#DIV/0!</v>
      </c>
      <c r="I47" s="177" t="e">
        <f t="shared" si="11"/>
        <v>#DIV/0!</v>
      </c>
      <c r="K47" s="60"/>
      <c r="L47" s="641" t="e">
        <f t="shared" si="3"/>
        <v>#DIV/0!</v>
      </c>
    </row>
    <row r="48" spans="1:12" x14ac:dyDescent="0.25">
      <c r="A48" s="6" t="s">
        <v>247</v>
      </c>
      <c r="B48" s="26"/>
      <c r="C48" s="27"/>
      <c r="D48" s="27"/>
      <c r="F48" s="16"/>
      <c r="G48" s="177" t="e">
        <f t="shared" si="9"/>
        <v>#DIV/0!</v>
      </c>
      <c r="H48" s="177" t="e">
        <f t="shared" si="10"/>
        <v>#DIV/0!</v>
      </c>
      <c r="I48" s="177" t="e">
        <f t="shared" si="11"/>
        <v>#DIV/0!</v>
      </c>
      <c r="K48" s="17"/>
      <c r="L48" s="641" t="e">
        <f t="shared" si="3"/>
        <v>#DIV/0!</v>
      </c>
    </row>
    <row r="49" spans="1:12" x14ac:dyDescent="0.25">
      <c r="A49" s="6" t="s">
        <v>248</v>
      </c>
      <c r="B49" s="26"/>
      <c r="C49" s="27"/>
      <c r="D49" s="27"/>
      <c r="F49" s="16"/>
      <c r="G49" s="177" t="e">
        <f t="shared" si="9"/>
        <v>#DIV/0!</v>
      </c>
      <c r="H49" s="177" t="e">
        <f t="shared" si="10"/>
        <v>#DIV/0!</v>
      </c>
      <c r="I49" s="177" t="e">
        <f t="shared" si="11"/>
        <v>#DIV/0!</v>
      </c>
      <c r="K49" s="17"/>
      <c r="L49" s="641" t="e">
        <f t="shared" si="3"/>
        <v>#DIV/0!</v>
      </c>
    </row>
    <row r="50" spans="1:12" x14ac:dyDescent="0.25">
      <c r="A50" s="6" t="s">
        <v>249</v>
      </c>
      <c r="B50" s="26"/>
      <c r="C50" s="27"/>
      <c r="D50" s="27"/>
      <c r="F50" s="16"/>
      <c r="G50" s="177" t="e">
        <f t="shared" si="9"/>
        <v>#DIV/0!</v>
      </c>
      <c r="H50" s="177" t="e">
        <f t="shared" si="10"/>
        <v>#DIV/0!</v>
      </c>
      <c r="I50" s="177" t="e">
        <f t="shared" si="11"/>
        <v>#DIV/0!</v>
      </c>
      <c r="K50" s="17"/>
      <c r="L50" s="641" t="e">
        <f t="shared" si="3"/>
        <v>#DIV/0!</v>
      </c>
    </row>
    <row r="51" spans="1:12" x14ac:dyDescent="0.25">
      <c r="A51" s="170" t="s">
        <v>132</v>
      </c>
      <c r="B51" s="26"/>
      <c r="C51" s="27"/>
      <c r="D51" s="27"/>
      <c r="F51" s="16"/>
      <c r="G51" s="177" t="e">
        <f t="shared" si="9"/>
        <v>#DIV/0!</v>
      </c>
      <c r="H51" s="177" t="e">
        <f t="shared" si="10"/>
        <v>#DIV/0!</v>
      </c>
      <c r="I51" s="177" t="e">
        <f t="shared" si="11"/>
        <v>#DIV/0!</v>
      </c>
      <c r="K51" s="17"/>
      <c r="L51" s="641" t="e">
        <f t="shared" si="3"/>
        <v>#DIV/0!</v>
      </c>
    </row>
    <row r="52" spans="1:12" x14ac:dyDescent="0.25">
      <c r="A52" s="6" t="s">
        <v>250</v>
      </c>
      <c r="B52" s="26"/>
      <c r="C52" s="27"/>
      <c r="D52" s="27"/>
      <c r="F52" s="16"/>
      <c r="G52" s="177" t="e">
        <f t="shared" si="9"/>
        <v>#DIV/0!</v>
      </c>
      <c r="H52" s="177" t="e">
        <f t="shared" si="10"/>
        <v>#DIV/0!</v>
      </c>
      <c r="I52" s="177" t="e">
        <f t="shared" si="11"/>
        <v>#DIV/0!</v>
      </c>
      <c r="K52" s="17"/>
      <c r="L52" s="641" t="e">
        <f t="shared" si="3"/>
        <v>#DIV/0!</v>
      </c>
    </row>
    <row r="53" spans="1:12" s="17" customFormat="1" hidden="1" x14ac:dyDescent="0.25">
      <c r="A53" s="6"/>
      <c r="B53" s="27"/>
      <c r="C53" s="27"/>
      <c r="D53" s="27"/>
      <c r="E53" s="27"/>
      <c r="G53" s="178"/>
      <c r="H53" s="178"/>
      <c r="I53" s="178"/>
      <c r="L53" s="664"/>
    </row>
    <row r="54" spans="1:12" x14ac:dyDescent="0.25">
      <c r="A54" s="6" t="s">
        <v>431</v>
      </c>
      <c r="B54" s="26"/>
      <c r="C54" s="27"/>
      <c r="D54" s="27"/>
      <c r="F54" s="16"/>
      <c r="G54" s="177" t="e">
        <f>+B54/$B$92</f>
        <v>#DIV/0!</v>
      </c>
      <c r="H54" s="177" t="e">
        <f>+C54/$C$92</f>
        <v>#DIV/0!</v>
      </c>
      <c r="I54" s="177" t="e">
        <f>+D54/$D$92</f>
        <v>#DIV/0!</v>
      </c>
      <c r="K54" s="17"/>
      <c r="L54" s="641" t="e">
        <f t="shared" si="3"/>
        <v>#DIV/0!</v>
      </c>
    </row>
    <row r="55" spans="1:12" x14ac:dyDescent="0.25">
      <c r="A55" s="6" t="s">
        <v>133</v>
      </c>
      <c r="B55" s="26"/>
      <c r="C55" s="27"/>
      <c r="D55" s="27"/>
      <c r="F55" s="16"/>
      <c r="G55" s="177" t="e">
        <f>+B55/$B$92</f>
        <v>#DIV/0!</v>
      </c>
      <c r="H55" s="177" t="e">
        <f>+C55/$C$92</f>
        <v>#DIV/0!</v>
      </c>
      <c r="I55" s="177" t="e">
        <f>+D55/$D$92</f>
        <v>#DIV/0!</v>
      </c>
      <c r="K55" s="17"/>
      <c r="L55" s="641" t="e">
        <f t="shared" si="3"/>
        <v>#DIV/0!</v>
      </c>
    </row>
    <row r="56" spans="1:12" x14ac:dyDescent="0.25">
      <c r="A56" s="6" t="s">
        <v>137</v>
      </c>
      <c r="B56" s="89">
        <f>SUM(B43:B55)</f>
        <v>0</v>
      </c>
      <c r="C56" s="89">
        <f>SUM(C43:C55)</f>
        <v>0</v>
      </c>
      <c r="D56" s="89">
        <f>SUM(D43:D55)</f>
        <v>0</v>
      </c>
      <c r="E56" s="89">
        <f>SUM(E43:E55)</f>
        <v>0</v>
      </c>
      <c r="F56" s="26"/>
      <c r="G56" s="179" t="e">
        <f>+B56/$B$92</f>
        <v>#DIV/0!</v>
      </c>
      <c r="H56" s="179" t="e">
        <f>+C56/$C$92</f>
        <v>#DIV/0!</v>
      </c>
      <c r="I56" s="179" t="e">
        <f>+D56/$D$92</f>
        <v>#DIV/0!</v>
      </c>
      <c r="K56" s="60"/>
      <c r="L56" s="641" t="e">
        <f t="shared" si="3"/>
        <v>#DIV/0!</v>
      </c>
    </row>
    <row r="57" spans="1:12" x14ac:dyDescent="0.25">
      <c r="A57" s="6" t="s">
        <v>135</v>
      </c>
      <c r="B57" s="26"/>
      <c r="C57" s="26"/>
      <c r="E57" s="26"/>
      <c r="F57" s="26"/>
      <c r="G57" s="177" t="e">
        <f>+B57/$B$92</f>
        <v>#DIV/0!</v>
      </c>
      <c r="H57" s="177" t="e">
        <f>+C57/$C$92</f>
        <v>#DIV/0!</v>
      </c>
      <c r="I57" s="177" t="e">
        <f>+D57/$D$92</f>
        <v>#DIV/0!</v>
      </c>
      <c r="K57" s="17"/>
      <c r="L57" s="641" t="e">
        <f t="shared" si="3"/>
        <v>#DIV/0!</v>
      </c>
    </row>
    <row r="58" spans="1:12" x14ac:dyDescent="0.25">
      <c r="A58" s="3" t="s">
        <v>96</v>
      </c>
      <c r="B58" s="89">
        <f>B41+B56+B57</f>
        <v>0</v>
      </c>
      <c r="C58" s="89">
        <f>C41+C56+C57</f>
        <v>0</v>
      </c>
      <c r="D58" s="89">
        <f>D41+D56+D57</f>
        <v>0</v>
      </c>
      <c r="E58" s="89">
        <f>E41+E56+E57</f>
        <v>0</v>
      </c>
      <c r="F58" s="16"/>
      <c r="G58" s="179" t="e">
        <f>+B58/$B$92</f>
        <v>#DIV/0!</v>
      </c>
      <c r="H58" s="179" t="e">
        <f>+C58/$C$92</f>
        <v>#DIV/0!</v>
      </c>
      <c r="I58" s="179" t="e">
        <f>+D58/$D$92</f>
        <v>#DIV/0!</v>
      </c>
      <c r="K58" s="57"/>
      <c r="L58" s="641" t="e">
        <f t="shared" si="3"/>
        <v>#DIV/0!</v>
      </c>
    </row>
    <row r="59" spans="1:12" x14ac:dyDescent="0.25">
      <c r="A59" s="15"/>
      <c r="B59" s="86"/>
      <c r="C59" s="86"/>
      <c r="D59" s="86"/>
      <c r="E59" s="86"/>
      <c r="F59" s="16"/>
      <c r="G59" s="87"/>
      <c r="H59" s="87"/>
      <c r="I59" s="87"/>
      <c r="L59" s="576"/>
    </row>
    <row r="60" spans="1:12" x14ac:dyDescent="0.25">
      <c r="A60" s="3" t="s">
        <v>105</v>
      </c>
      <c r="B60" s="86"/>
      <c r="C60" s="86"/>
      <c r="D60" s="86"/>
      <c r="E60" s="86"/>
      <c r="F60" s="16"/>
      <c r="G60" s="87"/>
      <c r="H60" s="87"/>
      <c r="I60" s="87"/>
      <c r="L60" s="576"/>
    </row>
    <row r="61" spans="1:12" x14ac:dyDescent="0.25">
      <c r="A61" s="4" t="s">
        <v>251</v>
      </c>
      <c r="B61" s="26"/>
      <c r="C61" s="27"/>
      <c r="D61" s="28"/>
      <c r="E61" s="28"/>
      <c r="F61" s="16"/>
      <c r="G61" s="177" t="e">
        <f>+B61/$B$92</f>
        <v>#DIV/0!</v>
      </c>
      <c r="H61" s="177" t="e">
        <f>+C61/$C$92</f>
        <v>#DIV/0!</v>
      </c>
      <c r="I61" s="177" t="e">
        <f>+D61/$D$92</f>
        <v>#DIV/0!</v>
      </c>
      <c r="L61" s="641" t="e">
        <f t="shared" si="3"/>
        <v>#DIV/0!</v>
      </c>
    </row>
    <row r="62" spans="1:12" x14ac:dyDescent="0.25">
      <c r="A62" t="s">
        <v>293</v>
      </c>
      <c r="B62" s="26"/>
      <c r="C62" s="27"/>
      <c r="D62" s="28"/>
      <c r="E62" s="28"/>
      <c r="F62" s="16"/>
      <c r="G62" s="177" t="e">
        <f>+B62/$B$92</f>
        <v>#DIV/0!</v>
      </c>
      <c r="H62" s="177" t="e">
        <f>+C62/$C$92</f>
        <v>#DIV/0!</v>
      </c>
      <c r="I62" s="177" t="e">
        <f>+D62/$D$92</f>
        <v>#DIV/0!</v>
      </c>
      <c r="L62" s="641" t="e">
        <f t="shared" si="3"/>
        <v>#DIV/0!</v>
      </c>
    </row>
    <row r="63" spans="1:12" x14ac:dyDescent="0.25">
      <c r="A63" s="4" t="s">
        <v>220</v>
      </c>
      <c r="B63" s="88">
        <f>-B71</f>
        <v>0</v>
      </c>
      <c r="C63" s="88">
        <f>-C71</f>
        <v>0</v>
      </c>
      <c r="D63" s="88">
        <f>-D71</f>
        <v>0</v>
      </c>
      <c r="E63" s="88">
        <f>-E71</f>
        <v>0</v>
      </c>
      <c r="F63" s="16"/>
      <c r="G63" s="177" t="e">
        <f>+B63/$B$92</f>
        <v>#DIV/0!</v>
      </c>
      <c r="H63" s="177" t="e">
        <f>+C63/$C$92</f>
        <v>#DIV/0!</v>
      </c>
      <c r="I63" s="177" t="e">
        <f>+D63/$D$92</f>
        <v>#DIV/0!</v>
      </c>
      <c r="L63" s="641" t="e">
        <f t="shared" si="3"/>
        <v>#DIV/0!</v>
      </c>
    </row>
    <row r="64" spans="1:12" x14ac:dyDescent="0.25">
      <c r="A64" s="3" t="s">
        <v>107</v>
      </c>
      <c r="B64" s="89">
        <f>SUM(B61:B63)</f>
        <v>0</v>
      </c>
      <c r="C64" s="89">
        <f>SUM(C61:C63)</f>
        <v>0</v>
      </c>
      <c r="D64" s="89">
        <f>SUM(D61:D63)</f>
        <v>0</v>
      </c>
      <c r="E64" s="89">
        <f>SUM(E61:E63)</f>
        <v>0</v>
      </c>
      <c r="F64" s="16"/>
      <c r="G64" s="179" t="e">
        <f>SUM(G61:G63)</f>
        <v>#DIV/0!</v>
      </c>
      <c r="H64" s="179" t="e">
        <f>SUM(H61:H63)</f>
        <v>#DIV/0!</v>
      </c>
      <c r="I64" s="179" t="e">
        <f>SUM(I61:I63)</f>
        <v>#DIV/0!</v>
      </c>
      <c r="L64" s="641" t="e">
        <f t="shared" si="3"/>
        <v>#DIV/0!</v>
      </c>
    </row>
    <row r="65" spans="1:12" x14ac:dyDescent="0.25">
      <c r="A65" s="15"/>
      <c r="B65" s="86"/>
      <c r="C65" s="86"/>
      <c r="D65" s="86"/>
      <c r="E65" s="86"/>
      <c r="F65" s="16"/>
      <c r="G65" s="85"/>
      <c r="H65" s="85"/>
      <c r="I65" s="85"/>
      <c r="L65" s="576"/>
    </row>
    <row r="66" spans="1:12" x14ac:dyDescent="0.25">
      <c r="A66" s="15" t="s">
        <v>777</v>
      </c>
      <c r="B66" s="86"/>
      <c r="C66" s="86"/>
      <c r="D66" s="86"/>
      <c r="E66" s="86"/>
      <c r="F66" s="16"/>
      <c r="G66" s="85"/>
      <c r="H66" s="85"/>
      <c r="I66" s="85"/>
      <c r="L66" s="576"/>
    </row>
    <row r="67" spans="1:12" x14ac:dyDescent="0.25">
      <c r="A67" s="30" t="s">
        <v>776</v>
      </c>
      <c r="B67" s="557"/>
      <c r="C67" s="557"/>
      <c r="D67" s="557"/>
      <c r="E67" s="557"/>
      <c r="F67" s="16"/>
      <c r="G67" s="698" t="e">
        <f>+B67/$B$92</f>
        <v>#DIV/0!</v>
      </c>
      <c r="H67" s="698" t="e">
        <f>+C67/$C$92</f>
        <v>#DIV/0!</v>
      </c>
      <c r="I67" s="698" t="e">
        <f>+D67/$D$92</f>
        <v>#DIV/0!</v>
      </c>
      <c r="L67" s="641" t="e">
        <f>+G67-H67</f>
        <v>#DIV/0!</v>
      </c>
    </row>
    <row r="68" spans="1:12" x14ac:dyDescent="0.25">
      <c r="A68" s="15"/>
      <c r="B68" s="86"/>
      <c r="C68" s="86"/>
      <c r="D68" s="86"/>
      <c r="E68" s="86"/>
      <c r="F68" s="16"/>
      <c r="G68" s="85"/>
      <c r="H68" s="85"/>
      <c r="I68" s="85"/>
      <c r="L68" s="576"/>
    </row>
    <row r="69" spans="1:12" x14ac:dyDescent="0.25">
      <c r="A69" s="51" t="s">
        <v>24</v>
      </c>
      <c r="B69" s="26"/>
      <c r="C69" s="27"/>
      <c r="D69" s="27"/>
      <c r="F69" s="16"/>
      <c r="G69" s="87"/>
      <c r="H69" s="87"/>
      <c r="I69" s="87"/>
      <c r="L69" s="576"/>
    </row>
    <row r="70" spans="1:12" x14ac:dyDescent="0.25">
      <c r="A70" s="4" t="s">
        <v>24</v>
      </c>
      <c r="B70" s="26"/>
      <c r="C70" s="26"/>
      <c r="E70" s="26"/>
      <c r="F70" s="16"/>
      <c r="G70" s="177" t="e">
        <f>+B70/$B$92</f>
        <v>#DIV/0!</v>
      </c>
      <c r="H70" s="177" t="e">
        <f>+C70/$C$92</f>
        <v>#DIV/0!</v>
      </c>
      <c r="I70" s="177" t="e">
        <f>+D70/$D$92</f>
        <v>#DIV/0!</v>
      </c>
      <c r="L70" s="641" t="e">
        <f t="shared" si="3"/>
        <v>#DIV/0!</v>
      </c>
    </row>
    <row r="71" spans="1:12" x14ac:dyDescent="0.25">
      <c r="A71" s="4" t="s">
        <v>213</v>
      </c>
      <c r="B71" s="27"/>
      <c r="C71" s="27"/>
      <c r="D71" s="27"/>
      <c r="F71" s="16"/>
      <c r="G71" s="177" t="e">
        <f t="shared" ref="G71:G72" si="12">+B71/$B$92</f>
        <v>#DIV/0!</v>
      </c>
      <c r="H71" s="177" t="e">
        <f t="shared" ref="H71:H72" si="13">+C71/$C$92</f>
        <v>#DIV/0!</v>
      </c>
      <c r="I71" s="177" t="e">
        <f t="shared" ref="I71:I72" si="14">+D71/$D$92</f>
        <v>#DIV/0!</v>
      </c>
      <c r="L71" s="641" t="e">
        <f t="shared" si="3"/>
        <v>#DIV/0!</v>
      </c>
    </row>
    <row r="72" spans="1:12" ht="14.25" customHeight="1" x14ac:dyDescent="0.25">
      <c r="A72" s="4" t="s">
        <v>214</v>
      </c>
      <c r="B72" s="26"/>
      <c r="C72" s="26"/>
      <c r="E72" s="26"/>
      <c r="F72" s="16"/>
      <c r="G72" s="177" t="e">
        <f t="shared" si="12"/>
        <v>#DIV/0!</v>
      </c>
      <c r="H72" s="177" t="e">
        <f t="shared" si="13"/>
        <v>#DIV/0!</v>
      </c>
      <c r="I72" s="177" t="e">
        <f t="shared" si="14"/>
        <v>#DIV/0!</v>
      </c>
      <c r="L72" s="641" t="e">
        <f t="shared" si="3"/>
        <v>#DIV/0!</v>
      </c>
    </row>
    <row r="73" spans="1:12" ht="14.25" customHeight="1" x14ac:dyDescent="0.25">
      <c r="A73" s="3" t="s">
        <v>95</v>
      </c>
      <c r="B73" s="89">
        <f>SUM(B70:B72)</f>
        <v>0</v>
      </c>
      <c r="C73" s="89">
        <f>SUM(C70:C72)</f>
        <v>0</v>
      </c>
      <c r="D73" s="89">
        <f>SUM(D70:D72)</f>
        <v>0</v>
      </c>
      <c r="E73" s="89">
        <f>SUM(E70:E72)</f>
        <v>0</v>
      </c>
      <c r="F73" s="16"/>
      <c r="G73" s="179" t="e">
        <f>SUM(G70:G72)</f>
        <v>#DIV/0!</v>
      </c>
      <c r="H73" s="179" t="e">
        <f>SUM(H70:H72)</f>
        <v>#DIV/0!</v>
      </c>
      <c r="I73" s="179" t="e">
        <f>SUM(I70:I72)</f>
        <v>#DIV/0!</v>
      </c>
      <c r="L73" s="641" t="e">
        <f t="shared" si="3"/>
        <v>#DIV/0!</v>
      </c>
    </row>
    <row r="74" spans="1:12" ht="14.25" customHeight="1" x14ac:dyDescent="0.25">
      <c r="A74" s="15"/>
      <c r="B74" s="150"/>
      <c r="C74" s="150"/>
      <c r="D74" s="150"/>
      <c r="E74" s="150"/>
      <c r="F74" s="16"/>
      <c r="G74" s="87"/>
      <c r="H74" s="87"/>
      <c r="I74" s="87"/>
      <c r="L74" s="576"/>
    </row>
    <row r="75" spans="1:12" ht="14.25" customHeight="1" x14ac:dyDescent="0.25">
      <c r="A75" s="3" t="s">
        <v>304</v>
      </c>
      <c r="B75" s="176">
        <f>+B58+B64+B73+B67</f>
        <v>0</v>
      </c>
      <c r="C75" s="176">
        <f t="shared" ref="C75:E75" si="15">+C58+C64+C73+C67</f>
        <v>0</v>
      </c>
      <c r="D75" s="176">
        <f t="shared" si="15"/>
        <v>0</v>
      </c>
      <c r="E75" s="176">
        <f t="shared" si="15"/>
        <v>0</v>
      </c>
      <c r="F75" s="16"/>
      <c r="G75" s="179" t="e">
        <f>+G58+G64+G73+G67</f>
        <v>#DIV/0!</v>
      </c>
      <c r="H75" s="179" t="e">
        <f t="shared" ref="H75:I75" si="16">+H58+H64+H73+H67</f>
        <v>#DIV/0!</v>
      </c>
      <c r="I75" s="179" t="e">
        <f t="shared" si="16"/>
        <v>#DIV/0!</v>
      </c>
      <c r="L75" s="641" t="e">
        <f t="shared" si="3"/>
        <v>#DIV/0!</v>
      </c>
    </row>
    <row r="76" spans="1:12" ht="14.25" customHeight="1" x14ac:dyDescent="0.25">
      <c r="A76" s="15"/>
      <c r="B76" s="86"/>
      <c r="C76" s="86"/>
      <c r="D76" s="86"/>
      <c r="E76" s="86"/>
      <c r="F76" s="16"/>
      <c r="G76" s="85"/>
      <c r="H76" s="85"/>
      <c r="I76" s="85"/>
      <c r="L76" s="576"/>
    </row>
    <row r="77" spans="1:12" ht="14.25" customHeight="1" x14ac:dyDescent="0.25">
      <c r="A77" s="3" t="s">
        <v>218</v>
      </c>
      <c r="B77" s="89">
        <f>+B27-B75</f>
        <v>0</v>
      </c>
      <c r="C77" s="89">
        <f>+C27-C75</f>
        <v>0</v>
      </c>
      <c r="D77" s="89">
        <f>+D27-D75</f>
        <v>0</v>
      </c>
      <c r="E77" s="89">
        <f>+E27-E75</f>
        <v>0</v>
      </c>
      <c r="F77" s="16"/>
      <c r="G77" s="179" t="e">
        <f>+G27-G75</f>
        <v>#DIV/0!</v>
      </c>
      <c r="H77" s="179" t="e">
        <f>+H27-H75</f>
        <v>#DIV/0!</v>
      </c>
      <c r="I77" s="179" t="e">
        <f>+I27-I75</f>
        <v>#DIV/0!</v>
      </c>
      <c r="L77" s="641" t="e">
        <f t="shared" si="3"/>
        <v>#DIV/0!</v>
      </c>
    </row>
    <row r="78" spans="1:12" ht="14.25" customHeight="1" x14ac:dyDescent="0.25">
      <c r="B78" s="26"/>
      <c r="C78" s="27"/>
      <c r="D78" s="27"/>
      <c r="F78" s="16"/>
      <c r="G78" s="87"/>
      <c r="H78" s="87"/>
      <c r="I78" s="87"/>
      <c r="L78" s="576"/>
    </row>
    <row r="79" spans="1:12" x14ac:dyDescent="0.25">
      <c r="A79" s="15"/>
      <c r="B79" s="69"/>
      <c r="C79" s="84"/>
      <c r="D79" s="84"/>
      <c r="E79" s="84"/>
      <c r="F79" s="16"/>
      <c r="L79" s="576"/>
    </row>
    <row r="80" spans="1:12" x14ac:dyDescent="0.25">
      <c r="A80" s="94" t="s">
        <v>754</v>
      </c>
      <c r="B80" s="27"/>
      <c r="C80" s="27"/>
      <c r="D80" s="27"/>
      <c r="F80" s="17"/>
      <c r="G80" s="27"/>
      <c r="H80" s="27"/>
      <c r="I80" s="27"/>
      <c r="L80" s="576"/>
    </row>
    <row r="81" spans="1:12" x14ac:dyDescent="0.25">
      <c r="A81" s="253" t="s">
        <v>331</v>
      </c>
      <c r="B81" s="27"/>
      <c r="C81" s="27"/>
      <c r="D81" s="27"/>
      <c r="F81" s="17"/>
      <c r="G81" s="99">
        <f t="shared" ref="G81:I83" si="17">+B81</f>
        <v>0</v>
      </c>
      <c r="H81" s="99">
        <f t="shared" si="17"/>
        <v>0</v>
      </c>
      <c r="I81" s="99">
        <f t="shared" si="17"/>
        <v>0</v>
      </c>
      <c r="L81" s="641">
        <f t="shared" si="3"/>
        <v>0</v>
      </c>
    </row>
    <row r="82" spans="1:12" x14ac:dyDescent="0.25">
      <c r="A82" s="253" t="s">
        <v>332</v>
      </c>
      <c r="B82" s="27"/>
      <c r="C82" s="27"/>
      <c r="D82" s="27"/>
      <c r="F82" s="17"/>
      <c r="G82" s="99">
        <f t="shared" si="17"/>
        <v>0</v>
      </c>
      <c r="H82" s="99">
        <f t="shared" si="17"/>
        <v>0</v>
      </c>
      <c r="I82" s="99">
        <f t="shared" si="17"/>
        <v>0</v>
      </c>
      <c r="L82" s="641">
        <f t="shared" si="3"/>
        <v>0</v>
      </c>
    </row>
    <row r="83" spans="1:12" x14ac:dyDescent="0.25">
      <c r="A83" s="253" t="s">
        <v>333</v>
      </c>
      <c r="B83" s="27"/>
      <c r="C83" s="27"/>
      <c r="D83" s="27"/>
      <c r="F83" s="17"/>
      <c r="G83" s="99">
        <f t="shared" si="17"/>
        <v>0</v>
      </c>
      <c r="H83" s="99">
        <f t="shared" si="17"/>
        <v>0</v>
      </c>
      <c r="I83" s="99">
        <f t="shared" si="17"/>
        <v>0</v>
      </c>
      <c r="L83" s="641">
        <f t="shared" ref="L83:L92" si="18">+G83-H83</f>
        <v>0</v>
      </c>
    </row>
    <row r="84" spans="1:12" ht="27" thickBot="1" x14ac:dyDescent="0.3">
      <c r="A84" s="93" t="s">
        <v>755</v>
      </c>
      <c r="B84" s="251">
        <f>SUM(B81:B83)</f>
        <v>0</v>
      </c>
      <c r="C84" s="251">
        <f>SUM(C81:C83)</f>
        <v>0</v>
      </c>
      <c r="D84" s="251">
        <f>SUM(D81:D83)</f>
        <v>0</v>
      </c>
      <c r="E84" s="251">
        <f>SUM(E81:E83)</f>
        <v>0</v>
      </c>
      <c r="F84" s="16"/>
      <c r="G84" s="251">
        <f>SUM(G81:G83)</f>
        <v>0</v>
      </c>
      <c r="H84" s="251">
        <f>SUM(H81:H83)</f>
        <v>0</v>
      </c>
      <c r="I84" s="251">
        <f>SUM(I81:I83)</f>
        <v>0</v>
      </c>
      <c r="L84" s="641">
        <f t="shared" si="18"/>
        <v>0</v>
      </c>
    </row>
    <row r="85" spans="1:12" ht="13.8" thickTop="1" x14ac:dyDescent="0.25">
      <c r="A85" s="4"/>
      <c r="B85" s="26"/>
      <c r="C85" s="27"/>
      <c r="D85" s="27"/>
      <c r="F85" s="16"/>
      <c r="L85" s="576"/>
    </row>
    <row r="86" spans="1:12" x14ac:dyDescent="0.25">
      <c r="A86" s="94" t="s">
        <v>756</v>
      </c>
      <c r="B86" s="249"/>
      <c r="C86" s="169"/>
      <c r="D86" s="169"/>
      <c r="E86" s="169"/>
      <c r="F86" s="17"/>
      <c r="G86" s="17"/>
      <c r="H86" s="17"/>
      <c r="I86" s="17"/>
      <c r="L86" s="576"/>
    </row>
    <row r="87" spans="1:12" x14ac:dyDescent="0.25">
      <c r="A87" s="253" t="s">
        <v>331</v>
      </c>
      <c r="B87" s="27"/>
      <c r="C87" s="275"/>
      <c r="D87" s="275"/>
      <c r="E87" s="275"/>
      <c r="F87" s="17"/>
      <c r="G87" s="99">
        <f t="shared" ref="G87:G89" si="19">+B87</f>
        <v>0</v>
      </c>
      <c r="H87" s="99">
        <f t="shared" ref="H87:H89" si="20">+C87</f>
        <v>0</v>
      </c>
      <c r="I87" s="99">
        <f t="shared" ref="I87:I89" si="21">+D87</f>
        <v>0</v>
      </c>
      <c r="L87" s="641">
        <f t="shared" si="18"/>
        <v>0</v>
      </c>
    </row>
    <row r="88" spans="1:12" x14ac:dyDescent="0.25">
      <c r="A88" s="253" t="s">
        <v>332</v>
      </c>
      <c r="B88" s="27"/>
      <c r="C88" s="27"/>
      <c r="D88" s="27"/>
      <c r="F88" s="17"/>
      <c r="G88" s="99">
        <f t="shared" si="19"/>
        <v>0</v>
      </c>
      <c r="H88" s="99">
        <f t="shared" si="20"/>
        <v>0</v>
      </c>
      <c r="I88" s="99">
        <f t="shared" si="21"/>
        <v>0</v>
      </c>
      <c r="L88" s="641">
        <f t="shared" si="18"/>
        <v>0</v>
      </c>
    </row>
    <row r="89" spans="1:12" x14ac:dyDescent="0.25">
      <c r="A89" s="253" t="s">
        <v>333</v>
      </c>
      <c r="B89" s="27"/>
      <c r="C89" s="27"/>
      <c r="D89" s="27"/>
      <c r="F89" s="17"/>
      <c r="G89" s="99">
        <f t="shared" si="19"/>
        <v>0</v>
      </c>
      <c r="H89" s="99">
        <f t="shared" si="20"/>
        <v>0</v>
      </c>
      <c r="I89" s="99">
        <f t="shared" si="21"/>
        <v>0</v>
      </c>
      <c r="L89" s="641">
        <f t="shared" si="18"/>
        <v>0</v>
      </c>
    </row>
    <row r="90" spans="1:12" ht="27" thickBot="1" x14ac:dyDescent="0.3">
      <c r="A90" s="250" t="s">
        <v>757</v>
      </c>
      <c r="B90" s="251">
        <f>SUM(B87:B89)</f>
        <v>0</v>
      </c>
      <c r="C90" s="251">
        <f>SUM(C87:C89)</f>
        <v>0</v>
      </c>
      <c r="D90" s="251">
        <f>SUM(D87:D89)</f>
        <v>0</v>
      </c>
      <c r="E90" s="251">
        <f>SUM(E87:E89)</f>
        <v>0</v>
      </c>
      <c r="F90" s="16"/>
      <c r="G90" s="251">
        <f>SUM(G87:G89)</f>
        <v>0</v>
      </c>
      <c r="H90" s="251">
        <f>SUM(H87:H89)</f>
        <v>0</v>
      </c>
      <c r="I90" s="251">
        <f>SUM(I87:I89)</f>
        <v>0</v>
      </c>
      <c r="L90" s="641">
        <f t="shared" si="18"/>
        <v>0</v>
      </c>
    </row>
    <row r="91" spans="1:12" ht="13.8" thickTop="1" x14ac:dyDescent="0.25">
      <c r="A91" s="250"/>
      <c r="B91" s="505"/>
      <c r="C91" s="505"/>
      <c r="D91" s="505"/>
      <c r="E91" s="505"/>
      <c r="F91" s="16"/>
      <c r="G91" s="505"/>
      <c r="H91" s="505"/>
      <c r="I91" s="505"/>
      <c r="L91" s="576"/>
    </row>
    <row r="92" spans="1:12" ht="13.8" thickBot="1" x14ac:dyDescent="0.3">
      <c r="A92" s="250" t="s">
        <v>753</v>
      </c>
      <c r="B92" s="83">
        <f>+B84+B90</f>
        <v>0</v>
      </c>
      <c r="C92" s="83">
        <f t="shared" ref="C92:I92" si="22">+C84+C90</f>
        <v>0</v>
      </c>
      <c r="D92" s="83">
        <f t="shared" si="22"/>
        <v>0</v>
      </c>
      <c r="E92" s="83">
        <f t="shared" si="22"/>
        <v>0</v>
      </c>
      <c r="F92" s="16"/>
      <c r="G92" s="83">
        <f t="shared" si="22"/>
        <v>0</v>
      </c>
      <c r="H92" s="83">
        <f t="shared" si="22"/>
        <v>0</v>
      </c>
      <c r="I92" s="83">
        <f t="shared" si="22"/>
        <v>0</v>
      </c>
      <c r="L92" s="641">
        <f t="shared" si="18"/>
        <v>0</v>
      </c>
    </row>
    <row r="93" spans="1:12" ht="26.25" customHeight="1" thickTop="1" x14ac:dyDescent="0.25">
      <c r="A93" s="274"/>
      <c r="B93" s="239"/>
      <c r="C93" s="99"/>
      <c r="D93" s="99"/>
      <c r="E93" s="99"/>
      <c r="F93" s="16"/>
    </row>
    <row r="94" spans="1:12" x14ac:dyDescent="0.25">
      <c r="A94" s="173" t="s">
        <v>25</v>
      </c>
      <c r="B94" s="301"/>
      <c r="C94" s="166"/>
      <c r="D94" s="166"/>
      <c r="E94" s="167"/>
      <c r="F94" s="16"/>
    </row>
    <row r="95" spans="1:12" x14ac:dyDescent="0.25">
      <c r="A95" s="174" t="s">
        <v>26</v>
      </c>
      <c r="B95" s="465" t="e">
        <f>(B58-SUM(B13:B18)-B23)/(B27-SUM(B13:B18)-B23)</f>
        <v>#DIV/0!</v>
      </c>
      <c r="C95" s="465" t="e">
        <f t="shared" ref="C95:E95" si="23">(C58-SUM(C13:C18)-C23)/(C27-SUM(C13:C18)-C23)</f>
        <v>#DIV/0!</v>
      </c>
      <c r="D95" s="465" t="e">
        <f t="shared" si="23"/>
        <v>#DIV/0!</v>
      </c>
      <c r="E95" s="465" t="e">
        <f t="shared" si="23"/>
        <v>#DIV/0!</v>
      </c>
      <c r="F95" s="16"/>
      <c r="G95" s="435"/>
      <c r="H95" s="17"/>
      <c r="I95" s="17"/>
    </row>
    <row r="96" spans="1:12" x14ac:dyDescent="0.25">
      <c r="A96" s="174" t="s">
        <v>27</v>
      </c>
      <c r="B96" s="465" t="e">
        <f>(B64)/(B27-SUM(B13:B18)-B23)</f>
        <v>#DIV/0!</v>
      </c>
      <c r="C96" s="465" t="e">
        <f t="shared" ref="C96:E96" si="24">(C64)/(C27-SUM(C13:C18)-C23)</f>
        <v>#DIV/0!</v>
      </c>
      <c r="D96" s="465" t="e">
        <f t="shared" si="24"/>
        <v>#DIV/0!</v>
      </c>
      <c r="E96" s="465" t="e">
        <f t="shared" si="24"/>
        <v>#DIV/0!</v>
      </c>
      <c r="F96" s="16"/>
    </row>
    <row r="97" spans="1:12" x14ac:dyDescent="0.25">
      <c r="A97" s="174" t="s">
        <v>28</v>
      </c>
      <c r="B97" s="465" t="e">
        <f>SUM(B95:B96)</f>
        <v>#DIV/0!</v>
      </c>
      <c r="C97" s="465" t="e">
        <f t="shared" ref="C97:E97" si="25">SUM(C95:C96)</f>
        <v>#DIV/0!</v>
      </c>
      <c r="D97" s="465" t="e">
        <f t="shared" si="25"/>
        <v>#DIV/0!</v>
      </c>
      <c r="E97" s="465" t="e">
        <f t="shared" si="25"/>
        <v>#DIV/0!</v>
      </c>
      <c r="F97" s="16"/>
    </row>
    <row r="98" spans="1:12" x14ac:dyDescent="0.25">
      <c r="A98" s="174" t="s">
        <v>29</v>
      </c>
      <c r="B98" s="465" t="e">
        <f>B73/(B$27-SUM(B13:B18)-B23)</f>
        <v>#DIV/0!</v>
      </c>
      <c r="C98" s="465" t="e">
        <f t="shared" ref="C98:E98" si="26">C73/(C$27-SUM(C13:C18)-C23)</f>
        <v>#DIV/0!</v>
      </c>
      <c r="D98" s="465" t="e">
        <f t="shared" si="26"/>
        <v>#DIV/0!</v>
      </c>
      <c r="E98" s="465" t="e">
        <f t="shared" si="26"/>
        <v>#DIV/0!</v>
      </c>
      <c r="F98" s="16"/>
    </row>
    <row r="99" spans="1:12" x14ac:dyDescent="0.25">
      <c r="A99" s="175" t="s">
        <v>372</v>
      </c>
      <c r="B99" s="466" t="e">
        <f>B77/(B$27-SUM(B13:B18)-B23)</f>
        <v>#DIV/0!</v>
      </c>
      <c r="C99" s="466" t="e">
        <f t="shared" ref="C99:E99" si="27">C77/(C$27-SUM(C13:C18)-C23)</f>
        <v>#DIV/0!</v>
      </c>
      <c r="D99" s="466" t="e">
        <f t="shared" si="27"/>
        <v>#DIV/0!</v>
      </c>
      <c r="E99" s="466" t="e">
        <f t="shared" si="27"/>
        <v>#DIV/0!</v>
      </c>
      <c r="F99" s="16"/>
    </row>
    <row r="100" spans="1:12" x14ac:dyDescent="0.25">
      <c r="B100" s="26"/>
      <c r="C100" s="27"/>
      <c r="D100" s="27"/>
      <c r="E100" s="16"/>
      <c r="F100" s="16"/>
    </row>
    <row r="101" spans="1:12" x14ac:dyDescent="0.25">
      <c r="B101" s="26"/>
      <c r="C101" s="27"/>
      <c r="D101" s="27"/>
      <c r="E101" s="16"/>
      <c r="F101" s="16"/>
    </row>
    <row r="102" spans="1:12" s="33" customFormat="1" x14ac:dyDescent="0.25">
      <c r="A102" s="650"/>
      <c r="C102" s="168"/>
      <c r="D102" s="169"/>
      <c r="E102" s="169"/>
      <c r="F102" s="169"/>
      <c r="L102" s="16"/>
    </row>
    <row r="103" spans="1:12" s="33" customFormat="1" x14ac:dyDescent="0.25">
      <c r="A103" s="650"/>
      <c r="C103" s="168"/>
      <c r="D103" s="169"/>
      <c r="E103" s="169"/>
      <c r="F103" s="169"/>
      <c r="L103" s="16"/>
    </row>
    <row r="104" spans="1:12" s="33" customFormat="1" x14ac:dyDescent="0.25">
      <c r="A104" s="650"/>
      <c r="C104" s="86"/>
      <c r="D104" s="28"/>
      <c r="E104" s="28"/>
      <c r="F104" s="28"/>
      <c r="L104" s="16"/>
    </row>
    <row r="105" spans="1:12" x14ac:dyDescent="0.25">
      <c r="D105" s="16"/>
      <c r="E105" s="16"/>
      <c r="F105" s="16"/>
    </row>
    <row r="106" spans="1:12" x14ac:dyDescent="0.25">
      <c r="D106" s="16"/>
      <c r="E106" s="16"/>
      <c r="F106" s="16"/>
    </row>
    <row r="107" spans="1:12" x14ac:dyDescent="0.25">
      <c r="D107" s="16"/>
      <c r="E107" s="16"/>
      <c r="F107" s="16"/>
    </row>
    <row r="108" spans="1:12" x14ac:dyDescent="0.25">
      <c r="D108" s="16"/>
      <c r="E108" s="16"/>
      <c r="F108" s="16"/>
    </row>
    <row r="109" spans="1:12" x14ac:dyDescent="0.25">
      <c r="D109" s="16"/>
      <c r="E109" s="16"/>
      <c r="F109" s="16"/>
    </row>
    <row r="110" spans="1:12" x14ac:dyDescent="0.25">
      <c r="D110" s="16"/>
      <c r="E110" s="16"/>
      <c r="F110" s="16"/>
    </row>
    <row r="111" spans="1:12" x14ac:dyDescent="0.25">
      <c r="D111" s="16"/>
      <c r="E111" s="16"/>
      <c r="F111" s="16"/>
    </row>
    <row r="112" spans="1:12" x14ac:dyDescent="0.25">
      <c r="D112" s="16"/>
      <c r="E112" s="16"/>
      <c r="F112" s="16"/>
    </row>
    <row r="113" s="16" customFormat="1" x14ac:dyDescent="0.25"/>
    <row r="114" s="16" customFormat="1" x14ac:dyDescent="0.25"/>
    <row r="115" s="16" customFormat="1" x14ac:dyDescent="0.25"/>
    <row r="116" s="16" customFormat="1" x14ac:dyDescent="0.25"/>
    <row r="117" s="16" customFormat="1" x14ac:dyDescent="0.25"/>
    <row r="118" s="16" customFormat="1" x14ac:dyDescent="0.25"/>
    <row r="119" s="16" customFormat="1" x14ac:dyDescent="0.25"/>
    <row r="120" s="16" customFormat="1" x14ac:dyDescent="0.25"/>
    <row r="121" s="16" customFormat="1" x14ac:dyDescent="0.25"/>
    <row r="122" s="16" customFormat="1" x14ac:dyDescent="0.25"/>
    <row r="123" s="16" customFormat="1" x14ac:dyDescent="0.25"/>
    <row r="124" s="16" customFormat="1" x14ac:dyDescent="0.25"/>
    <row r="125" s="16" customFormat="1" x14ac:dyDescent="0.25"/>
    <row r="126" s="16" customFormat="1" x14ac:dyDescent="0.25"/>
    <row r="127" s="16" customFormat="1" x14ac:dyDescent="0.25"/>
    <row r="128" s="16" customFormat="1" x14ac:dyDescent="0.25"/>
    <row r="129" spans="4:6" x14ac:dyDescent="0.25">
      <c r="D129" s="16"/>
      <c r="E129" s="16"/>
      <c r="F129" s="16"/>
    </row>
    <row r="130" spans="4:6" x14ac:dyDescent="0.25">
      <c r="D130" s="16"/>
      <c r="E130" s="17"/>
      <c r="F130" s="17"/>
    </row>
    <row r="131" spans="4:6" x14ac:dyDescent="0.25">
      <c r="D131" s="16"/>
      <c r="E131" s="17"/>
      <c r="F131" s="17"/>
    </row>
    <row r="132" spans="4:6" x14ac:dyDescent="0.25">
      <c r="D132" s="16"/>
      <c r="E132" s="17"/>
      <c r="F132" s="17"/>
    </row>
    <row r="133" spans="4:6" x14ac:dyDescent="0.25">
      <c r="D133" s="16"/>
      <c r="E133" s="17"/>
      <c r="F133" s="17"/>
    </row>
    <row r="134" spans="4:6" x14ac:dyDescent="0.25">
      <c r="D134" s="16"/>
      <c r="E134" s="17"/>
      <c r="F134" s="17"/>
    </row>
    <row r="135" spans="4:6" x14ac:dyDescent="0.25">
      <c r="D135" s="16"/>
      <c r="E135" s="17"/>
      <c r="F135" s="17"/>
    </row>
    <row r="136" spans="4:6" x14ac:dyDescent="0.25">
      <c r="D136" s="16"/>
      <c r="E136" s="17"/>
      <c r="F136" s="17"/>
    </row>
    <row r="137" spans="4:6" x14ac:dyDescent="0.25">
      <c r="D137" s="16"/>
      <c r="E137" s="17"/>
      <c r="F137" s="17"/>
    </row>
    <row r="138" spans="4:6" x14ac:dyDescent="0.25">
      <c r="D138" s="16"/>
      <c r="E138" s="17"/>
      <c r="F138" s="17"/>
    </row>
    <row r="139" spans="4:6" x14ac:dyDescent="0.25">
      <c r="D139" s="16"/>
      <c r="E139" s="17"/>
      <c r="F139" s="17"/>
    </row>
    <row r="140" spans="4:6" x14ac:dyDescent="0.25">
      <c r="D140" s="16"/>
      <c r="E140" s="17"/>
      <c r="F140" s="17"/>
    </row>
    <row r="141" spans="4:6" x14ac:dyDescent="0.25">
      <c r="D141" s="16"/>
      <c r="E141" s="17"/>
      <c r="F141" s="17"/>
    </row>
    <row r="142" spans="4:6" x14ac:dyDescent="0.25">
      <c r="D142" s="16"/>
      <c r="E142" s="17"/>
      <c r="F142" s="17"/>
    </row>
    <row r="143" spans="4:6" x14ac:dyDescent="0.25">
      <c r="D143" s="16"/>
      <c r="E143" s="17"/>
      <c r="F143" s="17"/>
    </row>
    <row r="144" spans="4:6" x14ac:dyDescent="0.25">
      <c r="D144" s="16"/>
      <c r="E144" s="17"/>
      <c r="F144" s="17"/>
    </row>
    <row r="145" spans="4:6" x14ac:dyDescent="0.25">
      <c r="D145" s="16"/>
      <c r="E145" s="17"/>
      <c r="F145" s="17"/>
    </row>
    <row r="146" spans="4:6" x14ac:dyDescent="0.25">
      <c r="D146" s="16"/>
      <c r="E146" s="17"/>
      <c r="F146" s="17"/>
    </row>
    <row r="147" spans="4:6" x14ac:dyDescent="0.25">
      <c r="D147" s="16"/>
      <c r="E147" s="17"/>
      <c r="F147" s="17"/>
    </row>
    <row r="148" spans="4:6" x14ac:dyDescent="0.25">
      <c r="D148" s="16"/>
      <c r="E148" s="17"/>
      <c r="F148" s="17"/>
    </row>
  </sheetData>
  <sheetProtection algorithmName="SHA-512" hashValue="/sQYaEs/uxlYopwS0i7BXtrV2sSVByZfJyHfqzNpsBGXX5Uuh0mqqaPEArmHv/NxRlEH71fKx4ZJFg0yYv0A5A==" saltValue="+w/z6XDJHcZz0QTPVFs55g==" spinCount="100000" sheet="1" formatCells="0" formatColumns="0" formatRows="0"/>
  <mergeCells count="3">
    <mergeCell ref="A2:J2"/>
    <mergeCell ref="C3:E3"/>
    <mergeCell ref="A4:J4"/>
  </mergeCells>
  <printOptions horizontalCentered="1"/>
  <pageMargins left="0" right="0" top="0" bottom="0" header="0.23" footer="0.17"/>
  <pageSetup scale="67" fitToHeight="3" orientation="portrait"/>
  <headerFooter alignWithMargins="0"/>
  <rowBreaks count="1" manualBreakCount="1">
    <brk id="77" max="7" man="1"/>
  </rowBreaks>
  <legacyDrawing r:id="rId1"/>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8" tint="0.39997558519241921"/>
  </sheetPr>
  <dimension ref="A2:L142"/>
  <sheetViews>
    <sheetView workbookViewId="0"/>
  </sheetViews>
  <sheetFormatPr defaultColWidth="11.44140625" defaultRowHeight="13.2" x14ac:dyDescent="0.25"/>
  <cols>
    <col min="1" max="1" width="48.44140625" style="16" customWidth="1"/>
    <col min="2" max="2" width="15.44140625" style="16" customWidth="1"/>
    <col min="3" max="3" width="16" style="16" customWidth="1"/>
    <col min="4" max="4" width="12.6640625" style="26" customWidth="1"/>
    <col min="5" max="5" width="13.6640625" style="27" customWidth="1"/>
    <col min="6" max="6" width="5.6640625" style="27" customWidth="1"/>
    <col min="7" max="7" width="14" style="16" customWidth="1"/>
    <col min="8" max="8" width="15.6640625" style="16" bestFit="1" customWidth="1"/>
    <col min="9" max="9" width="16.5546875" style="16" bestFit="1" customWidth="1"/>
    <col min="10" max="10" width="12.33203125" style="16" bestFit="1" customWidth="1"/>
    <col min="11" max="16384" width="11.44140625" style="16"/>
  </cols>
  <sheetData>
    <row r="2" spans="1:12" ht="15" customHeight="1" x14ac:dyDescent="0.3">
      <c r="A2" s="1014">
        <f>+'Balance Sheet'!A1:E1</f>
        <v>0</v>
      </c>
      <c r="B2" s="1014"/>
      <c r="C2" s="1014"/>
      <c r="D2" s="1014"/>
      <c r="E2" s="1014"/>
      <c r="F2" s="1014"/>
      <c r="G2" s="1014"/>
      <c r="H2" s="1014"/>
      <c r="I2" s="1014"/>
      <c r="J2" s="1014"/>
    </row>
    <row r="3" spans="1:12" ht="15" customHeight="1" x14ac:dyDescent="0.3">
      <c r="B3" s="315" t="s">
        <v>371</v>
      </c>
      <c r="C3" s="1102"/>
      <c r="D3" s="1102"/>
      <c r="E3" s="1102"/>
      <c r="F3" s="314"/>
      <c r="G3" s="314"/>
      <c r="H3" s="314"/>
      <c r="I3" s="314"/>
      <c r="J3" s="314"/>
    </row>
    <row r="4" spans="1:12" ht="15" customHeight="1" x14ac:dyDescent="0.3">
      <c r="A4" s="1014" t="s">
        <v>47</v>
      </c>
      <c r="B4" s="1014"/>
      <c r="C4" s="1014"/>
      <c r="D4" s="1014"/>
      <c r="E4" s="1014"/>
      <c r="F4" s="1014"/>
      <c r="G4" s="1014"/>
      <c r="H4" s="1014"/>
      <c r="I4" s="1014"/>
      <c r="J4" s="1014"/>
    </row>
    <row r="5" spans="1:12" s="17" customFormat="1" ht="15" customHeight="1" x14ac:dyDescent="0.3">
      <c r="D5" s="6"/>
      <c r="E5" s="203" t="str">
        <f>CONCATENATE("Year To Date Through  ",'MCO ID &amp; Cross Checks'!F11, "  ",'MCO ID &amp; Cross Checks'!G11)</f>
        <v xml:space="preserve">Year To Date Through    </v>
      </c>
      <c r="F5" s="188"/>
      <c r="G5" s="188"/>
    </row>
    <row r="6" spans="1:12" s="17" customFormat="1" ht="15" customHeight="1" x14ac:dyDescent="0.3">
      <c r="B6" s="189"/>
      <c r="C6" s="190"/>
      <c r="D6" s="191"/>
      <c r="E6" s="188"/>
      <c r="F6" s="188"/>
      <c r="G6" s="188"/>
    </row>
    <row r="7" spans="1:12" x14ac:dyDescent="0.25">
      <c r="A7" s="26"/>
      <c r="B7" s="26"/>
      <c r="C7" s="26"/>
    </row>
    <row r="8" spans="1:12" ht="26.4" x14ac:dyDescent="0.25">
      <c r="B8" s="81" t="str">
        <f>+'Rev &amp; Exp All'!C7</f>
        <v>Select Prog</v>
      </c>
      <c r="C8" s="491" t="str">
        <f>+'Rev &amp; Exp All'!E7</f>
        <v>Select Prog</v>
      </c>
      <c r="D8" s="491" t="str">
        <f>+'Rev &amp; Exp All'!F7</f>
        <v>Select Prog</v>
      </c>
      <c r="E8" s="491" t="str">
        <f>+'Rev &amp; Exp All'!G7</f>
        <v>Select Prog Prior Year</v>
      </c>
      <c r="F8" s="504"/>
      <c r="G8" s="491" t="str">
        <f>+'Rev &amp; Exp All'!J7</f>
        <v>Select Prog Curr YTD</v>
      </c>
      <c r="H8" s="491" t="str">
        <f>+'Rev &amp; Exp All'!K7</f>
        <v>Select Prog Budget YTD</v>
      </c>
      <c r="I8" s="491" t="str">
        <f>+'Rev &amp; Exp All'!L7</f>
        <v>Select Prog Budg Annual</v>
      </c>
    </row>
    <row r="9" spans="1:12" x14ac:dyDescent="0.25">
      <c r="B9" s="100" t="str">
        <f>+'Rev &amp; Exp All'!C8</f>
        <v>YTD</v>
      </c>
      <c r="C9" s="82" t="str">
        <f>+'Rev &amp; Exp All'!E8</f>
        <v>YTD Budget</v>
      </c>
      <c r="D9" s="46" t="s">
        <v>86</v>
      </c>
      <c r="E9" s="46">
        <f>+'MCO ID &amp; Cross Checks'!D13</f>
        <v>0</v>
      </c>
      <c r="F9" s="16"/>
      <c r="G9" s="46" t="s">
        <v>120</v>
      </c>
      <c r="H9" s="46" t="s">
        <v>120</v>
      </c>
      <c r="I9" s="46" t="s">
        <v>120</v>
      </c>
      <c r="L9" s="638" t="s">
        <v>695</v>
      </c>
    </row>
    <row r="10" spans="1:12" x14ac:dyDescent="0.25">
      <c r="A10" s="51" t="s">
        <v>94</v>
      </c>
      <c r="B10" s="32"/>
      <c r="C10" s="27"/>
      <c r="D10" s="27"/>
      <c r="E10" s="16"/>
      <c r="F10" s="16"/>
    </row>
    <row r="11" spans="1:12" x14ac:dyDescent="0.25">
      <c r="A11" s="4" t="s">
        <v>167</v>
      </c>
      <c r="B11" s="26"/>
      <c r="C11" s="27"/>
      <c r="D11" s="27"/>
      <c r="F11" s="16"/>
      <c r="G11" s="177" t="e">
        <f t="shared" ref="G11:G26" si="0">+B11/$B$92</f>
        <v>#DIV/0!</v>
      </c>
      <c r="H11" s="177" t="e">
        <f t="shared" ref="H11:H26" si="1">+C11/$C$92</f>
        <v>#DIV/0!</v>
      </c>
      <c r="I11" s="177" t="e">
        <f t="shared" ref="I11:I26" si="2">+D11/$D$92</f>
        <v>#DIV/0!</v>
      </c>
      <c r="L11" s="641" t="e">
        <f>+G11-H11</f>
        <v>#DIV/0!</v>
      </c>
    </row>
    <row r="12" spans="1:12" x14ac:dyDescent="0.25">
      <c r="A12" s="4" t="s">
        <v>121</v>
      </c>
      <c r="B12" s="26"/>
      <c r="C12" s="27"/>
      <c r="D12" s="27"/>
      <c r="F12" s="16"/>
      <c r="G12" s="177" t="e">
        <f t="shared" si="0"/>
        <v>#DIV/0!</v>
      </c>
      <c r="H12" s="177" t="e">
        <f t="shared" si="1"/>
        <v>#DIV/0!</v>
      </c>
      <c r="I12" s="177" t="e">
        <f t="shared" si="2"/>
        <v>#DIV/0!</v>
      </c>
      <c r="L12" s="641" t="e">
        <f t="shared" ref="L12:L82" si="3">+G12-H12</f>
        <v>#DIV/0!</v>
      </c>
    </row>
    <row r="13" spans="1:12" x14ac:dyDescent="0.25">
      <c r="A13" s="4" t="s">
        <v>736</v>
      </c>
      <c r="B13" s="26"/>
      <c r="C13" s="27"/>
      <c r="D13" s="27"/>
      <c r="F13" s="16"/>
      <c r="G13" s="177" t="e">
        <f t="shared" si="0"/>
        <v>#DIV/0!</v>
      </c>
      <c r="H13" s="177" t="e">
        <f t="shared" si="1"/>
        <v>#DIV/0!</v>
      </c>
      <c r="I13" s="177" t="e">
        <f t="shared" si="2"/>
        <v>#DIV/0!</v>
      </c>
      <c r="L13" s="641" t="e">
        <f t="shared" si="3"/>
        <v>#DIV/0!</v>
      </c>
    </row>
    <row r="14" spans="1:12" x14ac:dyDescent="0.25">
      <c r="A14" s="4" t="s">
        <v>737</v>
      </c>
      <c r="B14" s="26"/>
      <c r="C14" s="27"/>
      <c r="D14" s="27"/>
      <c r="F14" s="16"/>
      <c r="G14" s="177" t="e">
        <f t="shared" si="0"/>
        <v>#DIV/0!</v>
      </c>
      <c r="H14" s="177" t="e">
        <f t="shared" si="1"/>
        <v>#DIV/0!</v>
      </c>
      <c r="I14" s="177" t="e">
        <f t="shared" si="2"/>
        <v>#DIV/0!</v>
      </c>
      <c r="L14" s="641" t="e">
        <f t="shared" si="3"/>
        <v>#DIV/0!</v>
      </c>
    </row>
    <row r="15" spans="1:12" ht="13.2" customHeight="1" x14ac:dyDescent="0.25">
      <c r="A15" s="659" t="s">
        <v>751</v>
      </c>
      <c r="B15" s="26"/>
      <c r="C15" s="27"/>
      <c r="D15" s="27"/>
      <c r="F15" s="16"/>
      <c r="G15" s="177" t="e">
        <f t="shared" si="0"/>
        <v>#DIV/0!</v>
      </c>
      <c r="H15" s="177" t="e">
        <f t="shared" si="1"/>
        <v>#DIV/0!</v>
      </c>
      <c r="I15" s="177" t="e">
        <f t="shared" si="2"/>
        <v>#DIV/0!</v>
      </c>
      <c r="L15" s="641" t="e">
        <f t="shared" si="3"/>
        <v>#DIV/0!</v>
      </c>
    </row>
    <row r="16" spans="1:12" x14ac:dyDescent="0.25">
      <c r="A16" s="49" t="s">
        <v>738</v>
      </c>
      <c r="B16" s="26"/>
      <c r="C16" s="27"/>
      <c r="D16" s="27"/>
      <c r="F16" s="16"/>
      <c r="G16" s="177" t="e">
        <f t="shared" si="0"/>
        <v>#DIV/0!</v>
      </c>
      <c r="H16" s="177" t="e">
        <f t="shared" si="1"/>
        <v>#DIV/0!</v>
      </c>
      <c r="I16" s="177" t="e">
        <f t="shared" si="2"/>
        <v>#DIV/0!</v>
      </c>
      <c r="L16" s="641" t="e">
        <f t="shared" si="3"/>
        <v>#DIV/0!</v>
      </c>
    </row>
    <row r="17" spans="1:12" s="30" customFormat="1" x14ac:dyDescent="0.25">
      <c r="A17" s="5" t="s">
        <v>735</v>
      </c>
      <c r="B17" s="26"/>
      <c r="C17" s="27"/>
      <c r="D17" s="27"/>
      <c r="E17" s="27"/>
      <c r="G17" s="177" t="e">
        <f t="shared" si="0"/>
        <v>#DIV/0!</v>
      </c>
      <c r="H17" s="177" t="e">
        <f t="shared" si="1"/>
        <v>#DIV/0!</v>
      </c>
      <c r="I17" s="177" t="e">
        <f t="shared" si="2"/>
        <v>#DIV/0!</v>
      </c>
      <c r="L17" s="641" t="e">
        <f t="shared" si="3"/>
        <v>#DIV/0!</v>
      </c>
    </row>
    <row r="18" spans="1:12" s="30" customFormat="1" x14ac:dyDescent="0.25">
      <c r="A18" s="5" t="s">
        <v>739</v>
      </c>
      <c r="B18" s="26"/>
      <c r="C18" s="27"/>
      <c r="D18" s="27"/>
      <c r="E18" s="27"/>
      <c r="G18" s="177" t="e">
        <f t="shared" si="0"/>
        <v>#DIV/0!</v>
      </c>
      <c r="H18" s="177" t="e">
        <f t="shared" si="1"/>
        <v>#DIV/0!</v>
      </c>
      <c r="I18" s="177" t="e">
        <f t="shared" si="2"/>
        <v>#DIV/0!</v>
      </c>
      <c r="L18" s="641" t="e">
        <f t="shared" si="3"/>
        <v>#DIV/0!</v>
      </c>
    </row>
    <row r="19" spans="1:12" x14ac:dyDescent="0.25">
      <c r="A19" s="6" t="s">
        <v>330</v>
      </c>
      <c r="B19" s="26"/>
      <c r="C19" s="27"/>
      <c r="D19" s="27"/>
      <c r="F19" s="16"/>
      <c r="G19" s="177" t="e">
        <f t="shared" si="0"/>
        <v>#DIV/0!</v>
      </c>
      <c r="H19" s="177" t="e">
        <f t="shared" si="1"/>
        <v>#DIV/0!</v>
      </c>
      <c r="I19" s="177" t="e">
        <f t="shared" si="2"/>
        <v>#DIV/0!</v>
      </c>
      <c r="L19" s="641" t="e">
        <f t="shared" si="3"/>
        <v>#DIV/0!</v>
      </c>
    </row>
    <row r="20" spans="1:12" s="17" customFormat="1" x14ac:dyDescent="0.25">
      <c r="A20" s="6" t="s">
        <v>329</v>
      </c>
      <c r="B20" s="26"/>
      <c r="C20" s="27"/>
      <c r="D20" s="27"/>
      <c r="E20" s="27"/>
      <c r="G20" s="177" t="e">
        <f t="shared" si="0"/>
        <v>#DIV/0!</v>
      </c>
      <c r="H20" s="177" t="e">
        <f t="shared" si="1"/>
        <v>#DIV/0!</v>
      </c>
      <c r="I20" s="177" t="e">
        <f t="shared" si="2"/>
        <v>#DIV/0!</v>
      </c>
      <c r="L20" s="641" t="e">
        <f t="shared" si="3"/>
        <v>#DIV/0!</v>
      </c>
    </row>
    <row r="21" spans="1:12" s="17" customFormat="1" x14ac:dyDescent="0.25">
      <c r="A21" s="253" t="s">
        <v>134</v>
      </c>
      <c r="B21" s="26"/>
      <c r="C21" s="27"/>
      <c r="D21" s="27"/>
      <c r="E21" s="27"/>
      <c r="G21" s="177" t="e">
        <f t="shared" si="0"/>
        <v>#DIV/0!</v>
      </c>
      <c r="H21" s="177" t="e">
        <f t="shared" si="1"/>
        <v>#DIV/0!</v>
      </c>
      <c r="I21" s="177" t="e">
        <f t="shared" si="2"/>
        <v>#DIV/0!</v>
      </c>
      <c r="L21" s="641" t="e">
        <f t="shared" si="3"/>
        <v>#DIV/0!</v>
      </c>
    </row>
    <row r="22" spans="1:12" x14ac:dyDescent="0.25">
      <c r="A22" s="4" t="s">
        <v>12</v>
      </c>
      <c r="B22" s="26"/>
      <c r="C22" s="27"/>
      <c r="D22" s="27"/>
      <c r="F22" s="16"/>
      <c r="G22" s="177" t="e">
        <f t="shared" si="0"/>
        <v>#DIV/0!</v>
      </c>
      <c r="H22" s="177" t="e">
        <f t="shared" si="1"/>
        <v>#DIV/0!</v>
      </c>
      <c r="I22" s="177" t="e">
        <f t="shared" si="2"/>
        <v>#DIV/0!</v>
      </c>
      <c r="L22" s="641" t="e">
        <f t="shared" si="3"/>
        <v>#DIV/0!</v>
      </c>
    </row>
    <row r="23" spans="1:12" x14ac:dyDescent="0.25">
      <c r="A23" s="171" t="s">
        <v>11</v>
      </c>
      <c r="B23" s="26"/>
      <c r="C23" s="27"/>
      <c r="D23" s="27"/>
      <c r="F23" s="16"/>
      <c r="G23" s="177" t="e">
        <f t="shared" si="0"/>
        <v>#DIV/0!</v>
      </c>
      <c r="H23" s="177" t="e">
        <f t="shared" si="1"/>
        <v>#DIV/0!</v>
      </c>
      <c r="I23" s="177" t="e">
        <f t="shared" si="2"/>
        <v>#DIV/0!</v>
      </c>
      <c r="L23" s="641" t="e">
        <f t="shared" si="3"/>
        <v>#DIV/0!</v>
      </c>
    </row>
    <row r="24" spans="1:12" x14ac:dyDescent="0.25">
      <c r="A24" s="172" t="s">
        <v>204</v>
      </c>
      <c r="B24" s="26"/>
      <c r="C24" s="27"/>
      <c r="D24" s="27"/>
      <c r="F24" s="16"/>
      <c r="G24" s="177" t="e">
        <f t="shared" si="0"/>
        <v>#DIV/0!</v>
      </c>
      <c r="H24" s="177" t="e">
        <f t="shared" si="1"/>
        <v>#DIV/0!</v>
      </c>
      <c r="I24" s="177" t="e">
        <f t="shared" si="2"/>
        <v>#DIV/0!</v>
      </c>
      <c r="L24" s="641" t="e">
        <f t="shared" si="3"/>
        <v>#DIV/0!</v>
      </c>
    </row>
    <row r="25" spans="1:12" x14ac:dyDescent="0.25">
      <c r="A25" s="172" t="s">
        <v>299</v>
      </c>
      <c r="B25" s="26"/>
      <c r="C25" s="27"/>
      <c r="D25" s="27"/>
      <c r="F25" s="16"/>
      <c r="G25" s="177" t="e">
        <f t="shared" si="0"/>
        <v>#DIV/0!</v>
      </c>
      <c r="H25" s="177" t="e">
        <f t="shared" si="1"/>
        <v>#DIV/0!</v>
      </c>
      <c r="I25" s="177" t="e">
        <f t="shared" si="2"/>
        <v>#DIV/0!</v>
      </c>
      <c r="L25" s="641" t="e">
        <f t="shared" si="3"/>
        <v>#DIV/0!</v>
      </c>
    </row>
    <row r="26" spans="1:12" x14ac:dyDescent="0.25">
      <c r="A26" s="171" t="s">
        <v>225</v>
      </c>
      <c r="B26" s="26"/>
      <c r="C26" s="27"/>
      <c r="D26" s="27"/>
      <c r="F26" s="16"/>
      <c r="G26" s="177" t="e">
        <f t="shared" si="0"/>
        <v>#DIV/0!</v>
      </c>
      <c r="H26" s="177" t="e">
        <f t="shared" si="1"/>
        <v>#DIV/0!</v>
      </c>
      <c r="I26" s="177" t="e">
        <f t="shared" si="2"/>
        <v>#DIV/0!</v>
      </c>
      <c r="L26" s="641" t="e">
        <f t="shared" si="3"/>
        <v>#DIV/0!</v>
      </c>
    </row>
    <row r="27" spans="1:12" x14ac:dyDescent="0.25">
      <c r="A27" s="4" t="s">
        <v>23</v>
      </c>
      <c r="B27" s="89">
        <f>SUM(B11:B26)</f>
        <v>0</v>
      </c>
      <c r="C27" s="89">
        <f>SUM(C11:C26)</f>
        <v>0</v>
      </c>
      <c r="D27" s="89">
        <f>SUM(D11:D26)</f>
        <v>0</v>
      </c>
      <c r="E27" s="89">
        <f>SUM(E11:E26)</f>
        <v>0</v>
      </c>
      <c r="F27" s="16"/>
      <c r="G27" s="179" t="e">
        <f>SUM(G11:G26)</f>
        <v>#DIV/0!</v>
      </c>
      <c r="H27" s="179" t="e">
        <f>SUM(H11:H26)</f>
        <v>#DIV/0!</v>
      </c>
      <c r="I27" s="179" t="e">
        <f>SUM(I11:I26)</f>
        <v>#DIV/0!</v>
      </c>
      <c r="L27" s="641" t="e">
        <f t="shared" si="3"/>
        <v>#DIV/0!</v>
      </c>
    </row>
    <row r="28" spans="1:12" x14ac:dyDescent="0.25">
      <c r="B28" s="26" t="s">
        <v>126</v>
      </c>
      <c r="C28" s="26" t="s">
        <v>126</v>
      </c>
      <c r="D28" s="26" t="s">
        <v>126</v>
      </c>
      <c r="E28" s="26" t="s">
        <v>126</v>
      </c>
      <c r="F28" s="16"/>
      <c r="G28" s="87"/>
      <c r="H28" s="87"/>
      <c r="I28" s="87"/>
      <c r="L28" s="576"/>
    </row>
    <row r="29" spans="1:12" x14ac:dyDescent="0.25">
      <c r="A29" s="51" t="s">
        <v>102</v>
      </c>
      <c r="B29" s="26"/>
      <c r="C29" s="27"/>
      <c r="D29" s="27"/>
      <c r="F29" s="16"/>
      <c r="G29" s="87"/>
      <c r="H29" s="87"/>
      <c r="I29" s="87"/>
      <c r="L29" s="576"/>
    </row>
    <row r="30" spans="1:12" x14ac:dyDescent="0.25">
      <c r="A30" s="3" t="s">
        <v>106</v>
      </c>
      <c r="B30" s="26"/>
      <c r="C30" s="27"/>
      <c r="D30" s="27"/>
      <c r="F30" s="16"/>
      <c r="G30" s="87"/>
      <c r="H30" s="87"/>
      <c r="I30" s="87"/>
      <c r="L30" s="576"/>
    </row>
    <row r="31" spans="1:12" x14ac:dyDescent="0.25">
      <c r="A31" s="94" t="s">
        <v>177</v>
      </c>
      <c r="B31" s="26"/>
      <c r="C31" s="27"/>
      <c r="D31" s="27"/>
      <c r="F31" s="16"/>
      <c r="G31" s="87"/>
      <c r="H31" s="87"/>
      <c r="I31" s="87"/>
      <c r="K31" s="57"/>
      <c r="L31" s="576"/>
    </row>
    <row r="32" spans="1:12" x14ac:dyDescent="0.25">
      <c r="A32" s="6" t="s">
        <v>129</v>
      </c>
      <c r="B32" s="26"/>
      <c r="C32" s="27"/>
      <c r="D32" s="27"/>
      <c r="F32" s="16"/>
      <c r="G32" s="177" t="e">
        <f t="shared" ref="G32:G40" si="4">+B32/$B$92</f>
        <v>#DIV/0!</v>
      </c>
      <c r="H32" s="177" t="e">
        <f t="shared" ref="H32:H40" si="5">+C32/$C$92</f>
        <v>#DIV/0!</v>
      </c>
      <c r="I32" s="177" t="e">
        <f t="shared" ref="I32:I40" si="6">+D32/$D$92</f>
        <v>#DIV/0!</v>
      </c>
      <c r="K32" s="17"/>
      <c r="L32" s="641" t="e">
        <f t="shared" si="3"/>
        <v>#DIV/0!</v>
      </c>
    </row>
    <row r="33" spans="1:12" x14ac:dyDescent="0.25">
      <c r="A33" s="6" t="s">
        <v>122</v>
      </c>
      <c r="B33" s="26"/>
      <c r="C33" s="27"/>
      <c r="D33" s="27"/>
      <c r="F33" s="16"/>
      <c r="G33" s="177" t="e">
        <f t="shared" si="4"/>
        <v>#DIV/0!</v>
      </c>
      <c r="H33" s="177" t="e">
        <f t="shared" si="5"/>
        <v>#DIV/0!</v>
      </c>
      <c r="I33" s="177" t="e">
        <f t="shared" si="6"/>
        <v>#DIV/0!</v>
      </c>
      <c r="K33" s="17"/>
      <c r="L33" s="641" t="e">
        <f t="shared" si="3"/>
        <v>#DIV/0!</v>
      </c>
    </row>
    <row r="34" spans="1:12" x14ac:dyDescent="0.25">
      <c r="A34" s="6" t="s">
        <v>478</v>
      </c>
      <c r="B34" s="26"/>
      <c r="C34" s="27"/>
      <c r="D34" s="27"/>
      <c r="F34" s="16"/>
      <c r="G34" s="177" t="e">
        <f t="shared" si="4"/>
        <v>#DIV/0!</v>
      </c>
      <c r="H34" s="177" t="e">
        <f t="shared" si="5"/>
        <v>#DIV/0!</v>
      </c>
      <c r="I34" s="177" t="e">
        <f t="shared" si="6"/>
        <v>#DIV/0!</v>
      </c>
      <c r="K34" s="17"/>
      <c r="L34" s="641" t="e">
        <f t="shared" si="3"/>
        <v>#DIV/0!</v>
      </c>
    </row>
    <row r="35" spans="1:12" x14ac:dyDescent="0.25">
      <c r="A35" s="6" t="s">
        <v>758</v>
      </c>
      <c r="B35" s="26"/>
      <c r="C35" s="27"/>
      <c r="D35" s="27"/>
      <c r="F35" s="16"/>
      <c r="G35" s="177" t="e">
        <f t="shared" si="4"/>
        <v>#DIV/0!</v>
      </c>
      <c r="H35" s="177" t="e">
        <f t="shared" si="5"/>
        <v>#DIV/0!</v>
      </c>
      <c r="I35" s="177" t="e">
        <f t="shared" si="6"/>
        <v>#DIV/0!</v>
      </c>
      <c r="K35" s="17"/>
      <c r="L35" s="641" t="e">
        <f t="shared" si="3"/>
        <v>#DIV/0!</v>
      </c>
    </row>
    <row r="36" spans="1:12" x14ac:dyDescent="0.25">
      <c r="A36" s="6" t="s">
        <v>759</v>
      </c>
      <c r="B36" s="26"/>
      <c r="C36" s="27"/>
      <c r="D36" s="27"/>
      <c r="F36" s="16"/>
      <c r="G36" s="177" t="e">
        <f t="shared" si="4"/>
        <v>#DIV/0!</v>
      </c>
      <c r="H36" s="177" t="e">
        <f t="shared" si="5"/>
        <v>#DIV/0!</v>
      </c>
      <c r="I36" s="177" t="e">
        <f t="shared" si="6"/>
        <v>#DIV/0!</v>
      </c>
      <c r="K36" s="17"/>
      <c r="L36" s="641" t="e">
        <f t="shared" ref="L36" si="7">+G36-H36</f>
        <v>#DIV/0!</v>
      </c>
    </row>
    <row r="37" spans="1:12" x14ac:dyDescent="0.25">
      <c r="A37" s="4" t="s">
        <v>123</v>
      </c>
      <c r="B37" s="26"/>
      <c r="C37" s="27"/>
      <c r="D37" s="27"/>
      <c r="F37" s="16"/>
      <c r="G37" s="177" t="e">
        <f t="shared" si="4"/>
        <v>#DIV/0!</v>
      </c>
      <c r="H37" s="177" t="e">
        <f t="shared" si="5"/>
        <v>#DIV/0!</v>
      </c>
      <c r="I37" s="177" t="e">
        <f t="shared" si="6"/>
        <v>#DIV/0!</v>
      </c>
      <c r="K37" s="17"/>
      <c r="L37" s="641" t="e">
        <f t="shared" si="3"/>
        <v>#DIV/0!</v>
      </c>
    </row>
    <row r="38" spans="1:12" x14ac:dyDescent="0.25">
      <c r="A38" s="49" t="s">
        <v>616</v>
      </c>
      <c r="B38" s="26"/>
      <c r="C38" s="27"/>
      <c r="D38" s="27"/>
      <c r="F38" s="16"/>
      <c r="G38" s="177" t="e">
        <f t="shared" si="4"/>
        <v>#DIV/0!</v>
      </c>
      <c r="H38" s="177" t="e">
        <f t="shared" si="5"/>
        <v>#DIV/0!</v>
      </c>
      <c r="I38" s="177" t="e">
        <f t="shared" si="6"/>
        <v>#DIV/0!</v>
      </c>
      <c r="L38" s="641" t="e">
        <f t="shared" si="3"/>
        <v>#DIV/0!</v>
      </c>
    </row>
    <row r="39" spans="1:12" x14ac:dyDescent="0.25">
      <c r="A39" s="6" t="s">
        <v>242</v>
      </c>
      <c r="B39" s="26"/>
      <c r="C39" s="27"/>
      <c r="D39" s="27"/>
      <c r="F39" s="16"/>
      <c r="G39" s="177" t="e">
        <f t="shared" si="4"/>
        <v>#DIV/0!</v>
      </c>
      <c r="H39" s="177" t="e">
        <f t="shared" si="5"/>
        <v>#DIV/0!</v>
      </c>
      <c r="I39" s="177" t="e">
        <f t="shared" si="6"/>
        <v>#DIV/0!</v>
      </c>
      <c r="K39" s="17"/>
      <c r="L39" s="641" t="e">
        <f t="shared" si="3"/>
        <v>#DIV/0!</v>
      </c>
    </row>
    <row r="40" spans="1:12" x14ac:dyDescent="0.25">
      <c r="A40" s="6" t="s">
        <v>130</v>
      </c>
      <c r="B40" s="26"/>
      <c r="C40" s="27"/>
      <c r="D40" s="27"/>
      <c r="F40" s="16"/>
      <c r="G40" s="177" t="e">
        <f t="shared" si="4"/>
        <v>#DIV/0!</v>
      </c>
      <c r="H40" s="177" t="e">
        <f t="shared" si="5"/>
        <v>#DIV/0!</v>
      </c>
      <c r="I40" s="177" t="e">
        <f t="shared" si="6"/>
        <v>#DIV/0!</v>
      </c>
      <c r="L40" s="641" t="e">
        <f t="shared" si="3"/>
        <v>#DIV/0!</v>
      </c>
    </row>
    <row r="41" spans="1:12" x14ac:dyDescent="0.25">
      <c r="A41" s="6" t="s">
        <v>136</v>
      </c>
      <c r="B41" s="89">
        <f t="shared" ref="B41:I41" si="8">SUM(B32:B40)</f>
        <v>0</v>
      </c>
      <c r="C41" s="89">
        <f t="shared" si="8"/>
        <v>0</v>
      </c>
      <c r="D41" s="89">
        <f t="shared" si="8"/>
        <v>0</v>
      </c>
      <c r="E41" s="89">
        <f t="shared" si="8"/>
        <v>0</v>
      </c>
      <c r="F41" s="26"/>
      <c r="G41" s="179" t="e">
        <f t="shared" si="8"/>
        <v>#DIV/0!</v>
      </c>
      <c r="H41" s="179" t="e">
        <f t="shared" si="8"/>
        <v>#DIV/0!</v>
      </c>
      <c r="I41" s="179" t="e">
        <f t="shared" si="8"/>
        <v>#DIV/0!</v>
      </c>
      <c r="K41" s="17"/>
      <c r="L41" s="641" t="e">
        <f t="shared" si="3"/>
        <v>#DIV/0!</v>
      </c>
    </row>
    <row r="42" spans="1:12" x14ac:dyDescent="0.25">
      <c r="A42" s="94" t="s">
        <v>168</v>
      </c>
      <c r="B42" s="26"/>
      <c r="C42" s="27"/>
      <c r="D42" s="27"/>
      <c r="F42" s="16"/>
      <c r="G42" s="87"/>
      <c r="H42" s="87"/>
      <c r="I42" s="87"/>
      <c r="K42" s="60"/>
      <c r="L42" s="576"/>
    </row>
    <row r="43" spans="1:12" x14ac:dyDescent="0.25">
      <c r="A43" s="5" t="s">
        <v>432</v>
      </c>
      <c r="B43" s="26"/>
      <c r="C43" s="27"/>
      <c r="D43" s="27"/>
      <c r="F43" s="16"/>
      <c r="G43" s="177" t="e">
        <f t="shared" ref="G43:G52" si="9">+B43/$B$92</f>
        <v>#DIV/0!</v>
      </c>
      <c r="H43" s="177" t="e">
        <f t="shared" ref="H43:H52" si="10">+C43/$C$92</f>
        <v>#DIV/0!</v>
      </c>
      <c r="I43" s="177" t="e">
        <f t="shared" ref="I43:I52" si="11">+D43/$D$92</f>
        <v>#DIV/0!</v>
      </c>
      <c r="K43" s="60"/>
      <c r="L43" s="641" t="e">
        <f t="shared" si="3"/>
        <v>#DIV/0!</v>
      </c>
    </row>
    <row r="44" spans="1:12" x14ac:dyDescent="0.25">
      <c r="A44" s="170" t="s">
        <v>243</v>
      </c>
      <c r="B44" s="26"/>
      <c r="C44" s="27"/>
      <c r="D44" s="27"/>
      <c r="F44" s="16"/>
      <c r="G44" s="177" t="e">
        <f t="shared" si="9"/>
        <v>#DIV/0!</v>
      </c>
      <c r="H44" s="177" t="e">
        <f t="shared" si="10"/>
        <v>#DIV/0!</v>
      </c>
      <c r="I44" s="177" t="e">
        <f t="shared" si="11"/>
        <v>#DIV/0!</v>
      </c>
      <c r="K44" s="60"/>
      <c r="L44" s="641" t="e">
        <f t="shared" si="3"/>
        <v>#DIV/0!</v>
      </c>
    </row>
    <row r="45" spans="1:12" x14ac:dyDescent="0.25">
      <c r="A45" s="170" t="s">
        <v>244</v>
      </c>
      <c r="B45" s="26"/>
      <c r="C45" s="27"/>
      <c r="D45" s="27"/>
      <c r="F45" s="16"/>
      <c r="G45" s="177" t="e">
        <f t="shared" si="9"/>
        <v>#DIV/0!</v>
      </c>
      <c r="H45" s="177" t="e">
        <f t="shared" si="10"/>
        <v>#DIV/0!</v>
      </c>
      <c r="I45" s="177" t="e">
        <f t="shared" si="11"/>
        <v>#DIV/0!</v>
      </c>
      <c r="K45" s="60"/>
      <c r="L45" s="641" t="e">
        <f t="shared" si="3"/>
        <v>#DIV/0!</v>
      </c>
    </row>
    <row r="46" spans="1:12" x14ac:dyDescent="0.25">
      <c r="A46" s="170" t="s">
        <v>245</v>
      </c>
      <c r="B46" s="26"/>
      <c r="C46" s="27"/>
      <c r="D46" s="27"/>
      <c r="F46" s="16"/>
      <c r="G46" s="177" t="e">
        <f t="shared" si="9"/>
        <v>#DIV/0!</v>
      </c>
      <c r="H46" s="177" t="e">
        <f t="shared" si="10"/>
        <v>#DIV/0!</v>
      </c>
      <c r="I46" s="177" t="e">
        <f t="shared" si="11"/>
        <v>#DIV/0!</v>
      </c>
      <c r="K46" s="60"/>
      <c r="L46" s="641" t="e">
        <f t="shared" si="3"/>
        <v>#DIV/0!</v>
      </c>
    </row>
    <row r="47" spans="1:12" x14ac:dyDescent="0.25">
      <c r="A47" s="170" t="s">
        <v>246</v>
      </c>
      <c r="B47" s="26"/>
      <c r="C47" s="27"/>
      <c r="D47" s="27"/>
      <c r="F47" s="16"/>
      <c r="G47" s="177" t="e">
        <f t="shared" si="9"/>
        <v>#DIV/0!</v>
      </c>
      <c r="H47" s="177" t="e">
        <f t="shared" si="10"/>
        <v>#DIV/0!</v>
      </c>
      <c r="I47" s="177" t="e">
        <f t="shared" si="11"/>
        <v>#DIV/0!</v>
      </c>
      <c r="K47" s="60"/>
      <c r="L47" s="641" t="e">
        <f t="shared" si="3"/>
        <v>#DIV/0!</v>
      </c>
    </row>
    <row r="48" spans="1:12" x14ac:dyDescent="0.25">
      <c r="A48" s="6" t="s">
        <v>247</v>
      </c>
      <c r="B48" s="26"/>
      <c r="C48" s="27"/>
      <c r="D48" s="27"/>
      <c r="F48" s="16"/>
      <c r="G48" s="177" t="e">
        <f t="shared" si="9"/>
        <v>#DIV/0!</v>
      </c>
      <c r="H48" s="177" t="e">
        <f t="shared" si="10"/>
        <v>#DIV/0!</v>
      </c>
      <c r="I48" s="177" t="e">
        <f t="shared" si="11"/>
        <v>#DIV/0!</v>
      </c>
      <c r="K48" s="17"/>
      <c r="L48" s="641" t="e">
        <f t="shared" si="3"/>
        <v>#DIV/0!</v>
      </c>
    </row>
    <row r="49" spans="1:12" x14ac:dyDescent="0.25">
      <c r="A49" s="6" t="s">
        <v>248</v>
      </c>
      <c r="B49" s="26"/>
      <c r="C49" s="27"/>
      <c r="D49" s="27"/>
      <c r="F49" s="16"/>
      <c r="G49" s="177" t="e">
        <f t="shared" si="9"/>
        <v>#DIV/0!</v>
      </c>
      <c r="H49" s="177" t="e">
        <f t="shared" si="10"/>
        <v>#DIV/0!</v>
      </c>
      <c r="I49" s="177" t="e">
        <f t="shared" si="11"/>
        <v>#DIV/0!</v>
      </c>
      <c r="K49" s="17"/>
      <c r="L49" s="641" t="e">
        <f t="shared" si="3"/>
        <v>#DIV/0!</v>
      </c>
    </row>
    <row r="50" spans="1:12" x14ac:dyDescent="0.25">
      <c r="A50" s="6" t="s">
        <v>249</v>
      </c>
      <c r="B50" s="26"/>
      <c r="C50" s="27"/>
      <c r="D50" s="27"/>
      <c r="F50" s="16"/>
      <c r="G50" s="177" t="e">
        <f t="shared" si="9"/>
        <v>#DIV/0!</v>
      </c>
      <c r="H50" s="177" t="e">
        <f t="shared" si="10"/>
        <v>#DIV/0!</v>
      </c>
      <c r="I50" s="177" t="e">
        <f t="shared" si="11"/>
        <v>#DIV/0!</v>
      </c>
      <c r="K50" s="17"/>
      <c r="L50" s="641" t="e">
        <f t="shared" si="3"/>
        <v>#DIV/0!</v>
      </c>
    </row>
    <row r="51" spans="1:12" x14ac:dyDescent="0.25">
      <c r="A51" s="170" t="s">
        <v>132</v>
      </c>
      <c r="B51" s="26"/>
      <c r="C51" s="27"/>
      <c r="D51" s="27"/>
      <c r="F51" s="16"/>
      <c r="G51" s="177" t="e">
        <f t="shared" si="9"/>
        <v>#DIV/0!</v>
      </c>
      <c r="H51" s="177" t="e">
        <f t="shared" si="10"/>
        <v>#DIV/0!</v>
      </c>
      <c r="I51" s="177" t="e">
        <f t="shared" si="11"/>
        <v>#DIV/0!</v>
      </c>
      <c r="K51" s="17"/>
      <c r="L51" s="641" t="e">
        <f t="shared" si="3"/>
        <v>#DIV/0!</v>
      </c>
    </row>
    <row r="52" spans="1:12" x14ac:dyDescent="0.25">
      <c r="A52" s="6" t="s">
        <v>250</v>
      </c>
      <c r="B52" s="26"/>
      <c r="C52" s="27"/>
      <c r="D52" s="27"/>
      <c r="F52" s="16"/>
      <c r="G52" s="177" t="e">
        <f t="shared" si="9"/>
        <v>#DIV/0!</v>
      </c>
      <c r="H52" s="177" t="e">
        <f t="shared" si="10"/>
        <v>#DIV/0!</v>
      </c>
      <c r="I52" s="177" t="e">
        <f t="shared" si="11"/>
        <v>#DIV/0!</v>
      </c>
      <c r="K52" s="17"/>
      <c r="L52" s="641" t="e">
        <f t="shared" si="3"/>
        <v>#DIV/0!</v>
      </c>
    </row>
    <row r="53" spans="1:12" s="17" customFormat="1" hidden="1" x14ac:dyDescent="0.25">
      <c r="A53" s="6"/>
      <c r="B53" s="27"/>
      <c r="C53" s="27"/>
      <c r="D53" s="27"/>
      <c r="E53" s="27"/>
      <c r="G53" s="178"/>
      <c r="H53" s="178"/>
      <c r="I53" s="178"/>
      <c r="L53" s="664"/>
    </row>
    <row r="54" spans="1:12" x14ac:dyDescent="0.25">
      <c r="A54" s="6" t="s">
        <v>431</v>
      </c>
      <c r="B54" s="26"/>
      <c r="C54" s="27"/>
      <c r="D54" s="27"/>
      <c r="F54" s="16"/>
      <c r="G54" s="177" t="e">
        <f>+B54/$B$92</f>
        <v>#DIV/0!</v>
      </c>
      <c r="H54" s="177" t="e">
        <f>+C54/$C$92</f>
        <v>#DIV/0!</v>
      </c>
      <c r="I54" s="177" t="e">
        <f>+D54/$D$92</f>
        <v>#DIV/0!</v>
      </c>
      <c r="K54" s="17"/>
      <c r="L54" s="641" t="e">
        <f t="shared" si="3"/>
        <v>#DIV/0!</v>
      </c>
    </row>
    <row r="55" spans="1:12" x14ac:dyDescent="0.25">
      <c r="A55" s="6" t="s">
        <v>133</v>
      </c>
      <c r="B55" s="26"/>
      <c r="C55" s="27"/>
      <c r="D55" s="27"/>
      <c r="F55" s="16"/>
      <c r="G55" s="177" t="e">
        <f>+B55/$B$92</f>
        <v>#DIV/0!</v>
      </c>
      <c r="H55" s="177" t="e">
        <f>+C55/$C$92</f>
        <v>#DIV/0!</v>
      </c>
      <c r="I55" s="177" t="e">
        <f>+D55/$D$92</f>
        <v>#DIV/0!</v>
      </c>
      <c r="K55" s="17"/>
      <c r="L55" s="641" t="e">
        <f t="shared" si="3"/>
        <v>#DIV/0!</v>
      </c>
    </row>
    <row r="56" spans="1:12" x14ac:dyDescent="0.25">
      <c r="A56" s="6" t="s">
        <v>137</v>
      </c>
      <c r="B56" s="89">
        <f>SUM(B43:B55)</f>
        <v>0</v>
      </c>
      <c r="C56" s="89">
        <f>SUM(C43:C55)</f>
        <v>0</v>
      </c>
      <c r="D56" s="89">
        <f>SUM(D43:D55)</f>
        <v>0</v>
      </c>
      <c r="E56" s="89">
        <f>SUM(E43:E55)</f>
        <v>0</v>
      </c>
      <c r="F56" s="26"/>
      <c r="G56" s="179" t="e">
        <f>+B56/$B$92</f>
        <v>#DIV/0!</v>
      </c>
      <c r="H56" s="179" t="e">
        <f>+C56/$C$92</f>
        <v>#DIV/0!</v>
      </c>
      <c r="I56" s="179" t="e">
        <f>+D56/$D$92</f>
        <v>#DIV/0!</v>
      </c>
      <c r="K56" s="60"/>
      <c r="L56" s="641" t="e">
        <f t="shared" si="3"/>
        <v>#DIV/0!</v>
      </c>
    </row>
    <row r="57" spans="1:12" x14ac:dyDescent="0.25">
      <c r="A57" s="6" t="s">
        <v>135</v>
      </c>
      <c r="B57" s="26"/>
      <c r="C57" s="26"/>
      <c r="E57" s="26"/>
      <c r="F57" s="26"/>
      <c r="G57" s="177" t="e">
        <f>+B57/$B$92</f>
        <v>#DIV/0!</v>
      </c>
      <c r="H57" s="177" t="e">
        <f>+C57/$C$92</f>
        <v>#DIV/0!</v>
      </c>
      <c r="I57" s="177" t="e">
        <f>+D57/$D$92</f>
        <v>#DIV/0!</v>
      </c>
      <c r="K57" s="17"/>
      <c r="L57" s="641" t="e">
        <f t="shared" si="3"/>
        <v>#DIV/0!</v>
      </c>
    </row>
    <row r="58" spans="1:12" x14ac:dyDescent="0.25">
      <c r="A58" s="3" t="s">
        <v>96</v>
      </c>
      <c r="B58" s="89">
        <f>B41+B56+B57</f>
        <v>0</v>
      </c>
      <c r="C58" s="89">
        <f>C41+C56+C57</f>
        <v>0</v>
      </c>
      <c r="D58" s="89">
        <f>D41+D56+D57</f>
        <v>0</v>
      </c>
      <c r="E58" s="89">
        <f>E41+E56+E57</f>
        <v>0</v>
      </c>
      <c r="F58" s="16"/>
      <c r="G58" s="179" t="e">
        <f>+B58/$B$92</f>
        <v>#DIV/0!</v>
      </c>
      <c r="H58" s="179" t="e">
        <f>+C58/$C$92</f>
        <v>#DIV/0!</v>
      </c>
      <c r="I58" s="179" t="e">
        <f>+D58/$D$92</f>
        <v>#DIV/0!</v>
      </c>
      <c r="K58" s="57"/>
      <c r="L58" s="641" t="e">
        <f t="shared" si="3"/>
        <v>#DIV/0!</v>
      </c>
    </row>
    <row r="59" spans="1:12" x14ac:dyDescent="0.25">
      <c r="A59" s="15"/>
      <c r="B59" s="86"/>
      <c r="C59" s="86"/>
      <c r="D59" s="86"/>
      <c r="E59" s="86"/>
      <c r="F59" s="16"/>
      <c r="G59" s="87"/>
      <c r="H59" s="87"/>
      <c r="I59" s="87"/>
      <c r="L59" s="576"/>
    </row>
    <row r="60" spans="1:12" x14ac:dyDescent="0.25">
      <c r="A60" s="3" t="s">
        <v>105</v>
      </c>
      <c r="B60" s="86"/>
      <c r="C60" s="86"/>
      <c r="D60" s="86"/>
      <c r="E60" s="86"/>
      <c r="F60" s="16"/>
      <c r="G60" s="87"/>
      <c r="H60" s="87"/>
      <c r="I60" s="87"/>
      <c r="L60" s="576"/>
    </row>
    <row r="61" spans="1:12" x14ac:dyDescent="0.25">
      <c r="A61" s="4" t="s">
        <v>251</v>
      </c>
      <c r="B61" s="26"/>
      <c r="C61" s="27"/>
      <c r="D61" s="28"/>
      <c r="E61" s="28"/>
      <c r="F61" s="16"/>
      <c r="G61" s="177" t="e">
        <f>+B61/$B$92</f>
        <v>#DIV/0!</v>
      </c>
      <c r="H61" s="177" t="e">
        <f>+C61/$C$92</f>
        <v>#DIV/0!</v>
      </c>
      <c r="I61" s="177" t="e">
        <f>+D61/$D$92</f>
        <v>#DIV/0!</v>
      </c>
      <c r="L61" s="641" t="e">
        <f t="shared" si="3"/>
        <v>#DIV/0!</v>
      </c>
    </row>
    <row r="62" spans="1:12" x14ac:dyDescent="0.25">
      <c r="A62" t="s">
        <v>293</v>
      </c>
      <c r="B62" s="26"/>
      <c r="C62" s="27"/>
      <c r="D62" s="28"/>
      <c r="E62" s="28"/>
      <c r="F62" s="16"/>
      <c r="G62" s="177" t="e">
        <f>+B62/$B$92</f>
        <v>#DIV/0!</v>
      </c>
      <c r="H62" s="177" t="e">
        <f>+C62/$C$92</f>
        <v>#DIV/0!</v>
      </c>
      <c r="I62" s="177" t="e">
        <f>+D62/$D$92</f>
        <v>#DIV/0!</v>
      </c>
      <c r="L62" s="641" t="e">
        <f t="shared" si="3"/>
        <v>#DIV/0!</v>
      </c>
    </row>
    <row r="63" spans="1:12" x14ac:dyDescent="0.25">
      <c r="A63" s="4" t="s">
        <v>220</v>
      </c>
      <c r="B63" s="88">
        <f>-B71</f>
        <v>0</v>
      </c>
      <c r="C63" s="88">
        <f>-C71</f>
        <v>0</v>
      </c>
      <c r="D63" s="88">
        <f>-D71</f>
        <v>0</v>
      </c>
      <c r="E63" s="88">
        <f>-E71</f>
        <v>0</v>
      </c>
      <c r="F63" s="16"/>
      <c r="G63" s="177" t="e">
        <f>+B63/$B$92</f>
        <v>#DIV/0!</v>
      </c>
      <c r="H63" s="177" t="e">
        <f>+C63/$C$92</f>
        <v>#DIV/0!</v>
      </c>
      <c r="I63" s="177" t="e">
        <f>+D63/$D$92</f>
        <v>#DIV/0!</v>
      </c>
      <c r="L63" s="641" t="e">
        <f t="shared" si="3"/>
        <v>#DIV/0!</v>
      </c>
    </row>
    <row r="64" spans="1:12" x14ac:dyDescent="0.25">
      <c r="A64" s="3" t="s">
        <v>107</v>
      </c>
      <c r="B64" s="89">
        <f>SUM(B61:B63)</f>
        <v>0</v>
      </c>
      <c r="C64" s="89">
        <f>SUM(C61:C63)</f>
        <v>0</v>
      </c>
      <c r="D64" s="89">
        <f>SUM(D61:D63)</f>
        <v>0</v>
      </c>
      <c r="E64" s="89">
        <f>SUM(E61:E63)</f>
        <v>0</v>
      </c>
      <c r="F64" s="16"/>
      <c r="G64" s="179" t="e">
        <f>SUM(G61:G63)</f>
        <v>#DIV/0!</v>
      </c>
      <c r="H64" s="179" t="e">
        <f>SUM(H61:H63)</f>
        <v>#DIV/0!</v>
      </c>
      <c r="I64" s="179" t="e">
        <f>SUM(I61:I63)</f>
        <v>#DIV/0!</v>
      </c>
      <c r="L64" s="641" t="e">
        <f t="shared" si="3"/>
        <v>#DIV/0!</v>
      </c>
    </row>
    <row r="65" spans="1:12" x14ac:dyDescent="0.25">
      <c r="A65" s="15"/>
      <c r="B65" s="86"/>
      <c r="C65" s="86"/>
      <c r="D65" s="86"/>
      <c r="E65" s="86"/>
      <c r="F65" s="16"/>
      <c r="G65" s="85"/>
      <c r="H65" s="85"/>
      <c r="I65" s="85"/>
      <c r="L65" s="576"/>
    </row>
    <row r="66" spans="1:12" x14ac:dyDescent="0.25">
      <c r="A66" s="15" t="s">
        <v>777</v>
      </c>
      <c r="B66" s="86"/>
      <c r="C66" s="86"/>
      <c r="D66" s="86"/>
      <c r="E66" s="86"/>
      <c r="F66" s="16"/>
      <c r="G66" s="85"/>
      <c r="H66" s="85"/>
      <c r="I66" s="85"/>
      <c r="L66" s="576"/>
    </row>
    <row r="67" spans="1:12" x14ac:dyDescent="0.25">
      <c r="A67" s="30" t="s">
        <v>776</v>
      </c>
      <c r="B67" s="557"/>
      <c r="C67" s="557"/>
      <c r="D67" s="557"/>
      <c r="E67" s="557"/>
      <c r="F67" s="16"/>
      <c r="G67" s="698" t="e">
        <f>+B67/$B$92</f>
        <v>#DIV/0!</v>
      </c>
      <c r="H67" s="698" t="e">
        <f>+C67/$C$92</f>
        <v>#DIV/0!</v>
      </c>
      <c r="I67" s="698" t="e">
        <f>+D67/$D$92</f>
        <v>#DIV/0!</v>
      </c>
      <c r="L67" s="641" t="e">
        <f>+G67-H67</f>
        <v>#DIV/0!</v>
      </c>
    </row>
    <row r="68" spans="1:12" x14ac:dyDescent="0.25">
      <c r="A68" s="15"/>
      <c r="B68" s="86"/>
      <c r="C68" s="86"/>
      <c r="D68" s="86"/>
      <c r="E68" s="86"/>
      <c r="F68" s="16"/>
      <c r="G68" s="85"/>
      <c r="H68" s="85"/>
      <c r="I68" s="85"/>
      <c r="L68" s="576"/>
    </row>
    <row r="69" spans="1:12" x14ac:dyDescent="0.25">
      <c r="A69" s="51" t="s">
        <v>24</v>
      </c>
      <c r="B69" s="26"/>
      <c r="C69" s="27"/>
      <c r="D69" s="27"/>
      <c r="F69" s="16"/>
      <c r="G69" s="87"/>
      <c r="H69" s="87"/>
      <c r="I69" s="87"/>
      <c r="L69" s="576"/>
    </row>
    <row r="70" spans="1:12" x14ac:dyDescent="0.25">
      <c r="A70" s="4" t="s">
        <v>24</v>
      </c>
      <c r="B70" s="26"/>
      <c r="C70" s="26"/>
      <c r="E70" s="26"/>
      <c r="F70" s="16"/>
      <c r="G70" s="177" t="e">
        <f>+B70/$B$92</f>
        <v>#DIV/0!</v>
      </c>
      <c r="H70" s="177" t="e">
        <f>+C70/$C$92</f>
        <v>#DIV/0!</v>
      </c>
      <c r="I70" s="177" t="e">
        <f>+D70/$D$92</f>
        <v>#DIV/0!</v>
      </c>
      <c r="L70" s="641" t="e">
        <f t="shared" si="3"/>
        <v>#DIV/0!</v>
      </c>
    </row>
    <row r="71" spans="1:12" x14ac:dyDescent="0.25">
      <c r="A71" s="4" t="s">
        <v>213</v>
      </c>
      <c r="B71" s="27"/>
      <c r="C71" s="27"/>
      <c r="D71" s="27"/>
      <c r="F71" s="16"/>
      <c r="G71" s="177" t="e">
        <f t="shared" ref="G71:G72" si="12">+B71/$B$92</f>
        <v>#DIV/0!</v>
      </c>
      <c r="H71" s="177" t="e">
        <f t="shared" ref="H71:H72" si="13">+C71/$C$92</f>
        <v>#DIV/0!</v>
      </c>
      <c r="I71" s="177" t="e">
        <f t="shared" ref="I71:I72" si="14">+D71/$D$92</f>
        <v>#DIV/0!</v>
      </c>
      <c r="L71" s="641" t="e">
        <f t="shared" si="3"/>
        <v>#DIV/0!</v>
      </c>
    </row>
    <row r="72" spans="1:12" ht="14.25" customHeight="1" x14ac:dyDescent="0.25">
      <c r="A72" s="4" t="s">
        <v>214</v>
      </c>
      <c r="B72" s="26"/>
      <c r="C72" s="26"/>
      <c r="E72" s="26"/>
      <c r="F72" s="16"/>
      <c r="G72" s="177" t="e">
        <f t="shared" si="12"/>
        <v>#DIV/0!</v>
      </c>
      <c r="H72" s="177" t="e">
        <f t="shared" si="13"/>
        <v>#DIV/0!</v>
      </c>
      <c r="I72" s="177" t="e">
        <f t="shared" si="14"/>
        <v>#DIV/0!</v>
      </c>
      <c r="L72" s="641" t="e">
        <f t="shared" si="3"/>
        <v>#DIV/0!</v>
      </c>
    </row>
    <row r="73" spans="1:12" ht="14.25" customHeight="1" x14ac:dyDescent="0.25">
      <c r="A73" s="3" t="s">
        <v>95</v>
      </c>
      <c r="B73" s="89">
        <f>SUM(B70:B72)</f>
        <v>0</v>
      </c>
      <c r="C73" s="89">
        <f>SUM(C70:C72)</f>
        <v>0</v>
      </c>
      <c r="D73" s="89">
        <f>SUM(D70:D72)</f>
        <v>0</v>
      </c>
      <c r="E73" s="89">
        <f>SUM(E70:E72)</f>
        <v>0</v>
      </c>
      <c r="F73" s="16"/>
      <c r="G73" s="179" t="e">
        <f>SUM(G70:G72)</f>
        <v>#DIV/0!</v>
      </c>
      <c r="H73" s="179" t="e">
        <f>SUM(H70:H72)</f>
        <v>#DIV/0!</v>
      </c>
      <c r="I73" s="179" t="e">
        <f>SUM(I70:I72)</f>
        <v>#DIV/0!</v>
      </c>
      <c r="L73" s="641" t="e">
        <f t="shared" si="3"/>
        <v>#DIV/0!</v>
      </c>
    </row>
    <row r="74" spans="1:12" ht="14.25" customHeight="1" x14ac:dyDescent="0.25">
      <c r="A74" s="15"/>
      <c r="B74" s="150"/>
      <c r="C74" s="150"/>
      <c r="D74" s="150"/>
      <c r="E74" s="150"/>
      <c r="F74" s="16"/>
      <c r="G74" s="87"/>
      <c r="H74" s="87"/>
      <c r="I74" s="87"/>
      <c r="L74" s="576"/>
    </row>
    <row r="75" spans="1:12" ht="14.25" customHeight="1" x14ac:dyDescent="0.25">
      <c r="A75" s="3" t="s">
        <v>304</v>
      </c>
      <c r="B75" s="176">
        <f>+B58+B64+B73+B67</f>
        <v>0</v>
      </c>
      <c r="C75" s="176">
        <f t="shared" ref="C75:E75" si="15">+C58+C64+C73+C67</f>
        <v>0</v>
      </c>
      <c r="D75" s="176">
        <f t="shared" si="15"/>
        <v>0</v>
      </c>
      <c r="E75" s="176">
        <f t="shared" si="15"/>
        <v>0</v>
      </c>
      <c r="F75" s="16"/>
      <c r="G75" s="179" t="e">
        <f>+G58+G64+G73+G67</f>
        <v>#DIV/0!</v>
      </c>
      <c r="H75" s="179" t="e">
        <f t="shared" ref="H75:I75" si="16">+H58+H64+H73+H67</f>
        <v>#DIV/0!</v>
      </c>
      <c r="I75" s="179" t="e">
        <f t="shared" si="16"/>
        <v>#DIV/0!</v>
      </c>
      <c r="L75" s="641" t="e">
        <f t="shared" si="3"/>
        <v>#DIV/0!</v>
      </c>
    </row>
    <row r="76" spans="1:12" ht="14.25" customHeight="1" x14ac:dyDescent="0.25">
      <c r="A76" s="15"/>
      <c r="B76" s="86"/>
      <c r="C76" s="86"/>
      <c r="D76" s="86"/>
      <c r="E76" s="86"/>
      <c r="F76" s="16"/>
      <c r="G76" s="85"/>
      <c r="H76" s="85"/>
      <c r="I76" s="85"/>
      <c r="L76" s="576"/>
    </row>
    <row r="77" spans="1:12" ht="14.25" customHeight="1" x14ac:dyDescent="0.25">
      <c r="A77" s="3" t="s">
        <v>218</v>
      </c>
      <c r="B77" s="89">
        <f>+B27-B75</f>
        <v>0</v>
      </c>
      <c r="C77" s="89">
        <f>+C27-C75</f>
        <v>0</v>
      </c>
      <c r="D77" s="89">
        <f>+D27-D75</f>
        <v>0</v>
      </c>
      <c r="E77" s="89">
        <f>+E27-E75</f>
        <v>0</v>
      </c>
      <c r="F77" s="16"/>
      <c r="G77" s="179" t="e">
        <f>+G27-G75</f>
        <v>#DIV/0!</v>
      </c>
      <c r="H77" s="179" t="e">
        <f>+H27-H75</f>
        <v>#DIV/0!</v>
      </c>
      <c r="I77" s="179" t="e">
        <f>+I27-I75</f>
        <v>#DIV/0!</v>
      </c>
      <c r="L77" s="641" t="e">
        <f t="shared" si="3"/>
        <v>#DIV/0!</v>
      </c>
    </row>
    <row r="78" spans="1:12" ht="14.25" customHeight="1" x14ac:dyDescent="0.25">
      <c r="B78" s="26"/>
      <c r="C78" s="27"/>
      <c r="D78" s="27"/>
      <c r="F78" s="16"/>
      <c r="G78" s="87"/>
      <c r="H78" s="87"/>
      <c r="I78" s="87"/>
      <c r="L78" s="576"/>
    </row>
    <row r="79" spans="1:12" x14ac:dyDescent="0.25">
      <c r="A79" s="15"/>
      <c r="B79" s="69"/>
      <c r="C79" s="84"/>
      <c r="D79" s="84"/>
      <c r="E79" s="84"/>
      <c r="F79" s="16"/>
      <c r="L79" s="576"/>
    </row>
    <row r="80" spans="1:12" x14ac:dyDescent="0.25">
      <c r="A80" s="94" t="s">
        <v>754</v>
      </c>
      <c r="B80" s="27"/>
      <c r="C80" s="27"/>
      <c r="D80" s="27"/>
      <c r="F80" s="17"/>
      <c r="G80" s="27"/>
      <c r="H80" s="27"/>
      <c r="I80" s="27"/>
      <c r="L80" s="576"/>
    </row>
    <row r="81" spans="1:12" x14ac:dyDescent="0.25">
      <c r="A81" s="253" t="s">
        <v>331</v>
      </c>
      <c r="B81" s="27"/>
      <c r="C81" s="27"/>
      <c r="D81" s="27"/>
      <c r="F81" s="17"/>
      <c r="G81" s="99">
        <f t="shared" ref="G81:I83" si="17">+B81</f>
        <v>0</v>
      </c>
      <c r="H81" s="99">
        <f t="shared" si="17"/>
        <v>0</v>
      </c>
      <c r="I81" s="99">
        <f t="shared" si="17"/>
        <v>0</v>
      </c>
      <c r="L81" s="641">
        <f t="shared" si="3"/>
        <v>0</v>
      </c>
    </row>
    <row r="82" spans="1:12" x14ac:dyDescent="0.25">
      <c r="A82" s="253" t="s">
        <v>332</v>
      </c>
      <c r="B82" s="27"/>
      <c r="C82" s="27"/>
      <c r="D82" s="27"/>
      <c r="F82" s="17"/>
      <c r="G82" s="99">
        <f t="shared" si="17"/>
        <v>0</v>
      </c>
      <c r="H82" s="99">
        <f t="shared" si="17"/>
        <v>0</v>
      </c>
      <c r="I82" s="99">
        <f t="shared" si="17"/>
        <v>0</v>
      </c>
      <c r="L82" s="641">
        <f t="shared" si="3"/>
        <v>0</v>
      </c>
    </row>
    <row r="83" spans="1:12" x14ac:dyDescent="0.25">
      <c r="A83" s="253" t="s">
        <v>333</v>
      </c>
      <c r="B83" s="27"/>
      <c r="C83" s="27"/>
      <c r="D83" s="27"/>
      <c r="F83" s="17"/>
      <c r="G83" s="99">
        <f t="shared" si="17"/>
        <v>0</v>
      </c>
      <c r="H83" s="99">
        <f t="shared" si="17"/>
        <v>0</v>
      </c>
      <c r="I83" s="99">
        <f t="shared" si="17"/>
        <v>0</v>
      </c>
      <c r="L83" s="641">
        <f t="shared" ref="L83:L92" si="18">+G83-H83</f>
        <v>0</v>
      </c>
    </row>
    <row r="84" spans="1:12" ht="27" thickBot="1" x14ac:dyDescent="0.3">
      <c r="A84" s="93" t="s">
        <v>755</v>
      </c>
      <c r="B84" s="251">
        <f>SUM(B81:B83)</f>
        <v>0</v>
      </c>
      <c r="C84" s="251">
        <f>SUM(C81:C83)</f>
        <v>0</v>
      </c>
      <c r="D84" s="251">
        <f>SUM(D81:D83)</f>
        <v>0</v>
      </c>
      <c r="E84" s="251">
        <f>SUM(E81:E83)</f>
        <v>0</v>
      </c>
      <c r="F84" s="16"/>
      <c r="G84" s="251">
        <f>SUM(G81:G83)</f>
        <v>0</v>
      </c>
      <c r="H84" s="251">
        <f>SUM(H81:H83)</f>
        <v>0</v>
      </c>
      <c r="I84" s="251">
        <f>SUM(I81:I83)</f>
        <v>0</v>
      </c>
      <c r="L84" s="641">
        <f t="shared" si="18"/>
        <v>0</v>
      </c>
    </row>
    <row r="85" spans="1:12" ht="13.8" thickTop="1" x14ac:dyDescent="0.25">
      <c r="A85" s="4"/>
      <c r="B85" s="26"/>
      <c r="C85" s="27"/>
      <c r="D85" s="27"/>
      <c r="F85" s="16"/>
      <c r="L85" s="576"/>
    </row>
    <row r="86" spans="1:12" x14ac:dyDescent="0.25">
      <c r="A86" s="94" t="s">
        <v>756</v>
      </c>
      <c r="B86" s="249"/>
      <c r="C86" s="169"/>
      <c r="D86" s="169"/>
      <c r="E86" s="169"/>
      <c r="F86" s="17"/>
      <c r="G86" s="17"/>
      <c r="H86" s="17"/>
      <c r="I86" s="17"/>
      <c r="L86" s="576"/>
    </row>
    <row r="87" spans="1:12" x14ac:dyDescent="0.25">
      <c r="A87" s="253" t="s">
        <v>331</v>
      </c>
      <c r="B87" s="27"/>
      <c r="C87" s="275"/>
      <c r="D87" s="275"/>
      <c r="E87" s="275"/>
      <c r="F87" s="17"/>
      <c r="G87" s="99">
        <f t="shared" ref="G87:G89" si="19">+B87</f>
        <v>0</v>
      </c>
      <c r="H87" s="99">
        <f t="shared" ref="H87:H89" si="20">+C87</f>
        <v>0</v>
      </c>
      <c r="I87" s="99">
        <f t="shared" ref="I87:I89" si="21">+D87</f>
        <v>0</v>
      </c>
      <c r="L87" s="641">
        <f t="shared" si="18"/>
        <v>0</v>
      </c>
    </row>
    <row r="88" spans="1:12" x14ac:dyDescent="0.25">
      <c r="A88" s="253" t="s">
        <v>332</v>
      </c>
      <c r="B88" s="27"/>
      <c r="C88" s="27"/>
      <c r="D88" s="27"/>
      <c r="F88" s="17"/>
      <c r="G88" s="99">
        <f t="shared" si="19"/>
        <v>0</v>
      </c>
      <c r="H88" s="99">
        <f t="shared" si="20"/>
        <v>0</v>
      </c>
      <c r="I88" s="99">
        <f t="shared" si="21"/>
        <v>0</v>
      </c>
      <c r="L88" s="641">
        <f t="shared" si="18"/>
        <v>0</v>
      </c>
    </row>
    <row r="89" spans="1:12" x14ac:dyDescent="0.25">
      <c r="A89" s="253" t="s">
        <v>333</v>
      </c>
      <c r="B89" s="27"/>
      <c r="C89" s="27"/>
      <c r="D89" s="27"/>
      <c r="F89" s="17"/>
      <c r="G89" s="99">
        <f t="shared" si="19"/>
        <v>0</v>
      </c>
      <c r="H89" s="99">
        <f t="shared" si="20"/>
        <v>0</v>
      </c>
      <c r="I89" s="99">
        <f t="shared" si="21"/>
        <v>0</v>
      </c>
      <c r="L89" s="641">
        <f t="shared" si="18"/>
        <v>0</v>
      </c>
    </row>
    <row r="90" spans="1:12" ht="27" thickBot="1" x14ac:dyDescent="0.3">
      <c r="A90" s="250" t="s">
        <v>757</v>
      </c>
      <c r="B90" s="251">
        <f>SUM(B87:B89)</f>
        <v>0</v>
      </c>
      <c r="C90" s="251">
        <f>SUM(C87:C89)</f>
        <v>0</v>
      </c>
      <c r="D90" s="251">
        <f>SUM(D87:D89)</f>
        <v>0</v>
      </c>
      <c r="E90" s="251">
        <f>SUM(E87:E89)</f>
        <v>0</v>
      </c>
      <c r="F90" s="16"/>
      <c r="G90" s="251">
        <f>SUM(G87:G89)</f>
        <v>0</v>
      </c>
      <c r="H90" s="251">
        <f>SUM(H87:H89)</f>
        <v>0</v>
      </c>
      <c r="I90" s="251">
        <f>SUM(I87:I89)</f>
        <v>0</v>
      </c>
      <c r="L90" s="641">
        <f t="shared" si="18"/>
        <v>0</v>
      </c>
    </row>
    <row r="91" spans="1:12" ht="13.8" thickTop="1" x14ac:dyDescent="0.25">
      <c r="A91" s="250"/>
      <c r="B91" s="505"/>
      <c r="C91" s="505"/>
      <c r="D91" s="505"/>
      <c r="E91" s="505"/>
      <c r="F91" s="16"/>
      <c r="G91" s="505"/>
      <c r="H91" s="505"/>
      <c r="I91" s="505"/>
      <c r="L91" s="576"/>
    </row>
    <row r="92" spans="1:12" ht="13.8" thickBot="1" x14ac:dyDescent="0.3">
      <c r="A92" s="250" t="s">
        <v>753</v>
      </c>
      <c r="B92" s="83">
        <f>+B84+B90</f>
        <v>0</v>
      </c>
      <c r="C92" s="83">
        <f t="shared" ref="C92:I92" si="22">+C84+C90</f>
        <v>0</v>
      </c>
      <c r="D92" s="83">
        <f t="shared" si="22"/>
        <v>0</v>
      </c>
      <c r="E92" s="83">
        <f t="shared" si="22"/>
        <v>0</v>
      </c>
      <c r="F92" s="16"/>
      <c r="G92" s="83">
        <f t="shared" si="22"/>
        <v>0</v>
      </c>
      <c r="H92" s="83">
        <f t="shared" si="22"/>
        <v>0</v>
      </c>
      <c r="I92" s="83">
        <f t="shared" si="22"/>
        <v>0</v>
      </c>
      <c r="L92" s="641">
        <f t="shared" si="18"/>
        <v>0</v>
      </c>
    </row>
    <row r="93" spans="1:12" ht="26.25" customHeight="1" thickTop="1" x14ac:dyDescent="0.25">
      <c r="A93" s="274"/>
      <c r="B93" s="239"/>
      <c r="C93" s="99"/>
      <c r="D93" s="99"/>
      <c r="E93" s="99"/>
      <c r="F93" s="16"/>
    </row>
    <row r="94" spans="1:12" x14ac:dyDescent="0.25">
      <c r="A94" s="173" t="s">
        <v>25</v>
      </c>
      <c r="B94" s="301"/>
      <c r="C94" s="166"/>
      <c r="D94" s="166"/>
      <c r="E94" s="167"/>
      <c r="F94" s="16"/>
    </row>
    <row r="95" spans="1:12" x14ac:dyDescent="0.25">
      <c r="A95" s="174" t="s">
        <v>26</v>
      </c>
      <c r="B95" s="465" t="e">
        <f>(B58-SUM(B13:B18)-B23)/(B27-SUM(B13:B18)-B23)</f>
        <v>#DIV/0!</v>
      </c>
      <c r="C95" s="465" t="e">
        <f t="shared" ref="C95:E95" si="23">(C58-SUM(C13:C18)-C23)/(C27-SUM(C13:C18)-C23)</f>
        <v>#DIV/0!</v>
      </c>
      <c r="D95" s="465" t="e">
        <f t="shared" si="23"/>
        <v>#DIV/0!</v>
      </c>
      <c r="E95" s="465" t="e">
        <f t="shared" si="23"/>
        <v>#DIV/0!</v>
      </c>
      <c r="F95" s="16"/>
      <c r="G95" s="435"/>
      <c r="H95" s="17"/>
      <c r="I95" s="17"/>
    </row>
    <row r="96" spans="1:12" x14ac:dyDescent="0.25">
      <c r="A96" s="174" t="s">
        <v>27</v>
      </c>
      <c r="B96" s="465" t="e">
        <f>(B64)/(B27-SUM(B13:B18)-B23)</f>
        <v>#DIV/0!</v>
      </c>
      <c r="C96" s="465" t="e">
        <f t="shared" ref="C96:E96" si="24">(C64)/(C27-SUM(C13:C18)-C23)</f>
        <v>#DIV/0!</v>
      </c>
      <c r="D96" s="465" t="e">
        <f t="shared" si="24"/>
        <v>#DIV/0!</v>
      </c>
      <c r="E96" s="465" t="e">
        <f t="shared" si="24"/>
        <v>#DIV/0!</v>
      </c>
      <c r="F96" s="16"/>
    </row>
    <row r="97" spans="1:6" x14ac:dyDescent="0.25">
      <c r="A97" s="174" t="s">
        <v>28</v>
      </c>
      <c r="B97" s="465" t="e">
        <f>SUM(B95:B96)</f>
        <v>#DIV/0!</v>
      </c>
      <c r="C97" s="465" t="e">
        <f t="shared" ref="C97:E97" si="25">SUM(C95:C96)</f>
        <v>#DIV/0!</v>
      </c>
      <c r="D97" s="465" t="e">
        <f t="shared" si="25"/>
        <v>#DIV/0!</v>
      </c>
      <c r="E97" s="465" t="e">
        <f t="shared" si="25"/>
        <v>#DIV/0!</v>
      </c>
      <c r="F97" s="16"/>
    </row>
    <row r="98" spans="1:6" x14ac:dyDescent="0.25">
      <c r="A98" s="174" t="s">
        <v>29</v>
      </c>
      <c r="B98" s="465" t="e">
        <f>B73/(B$27-SUM(B13:B18)-B23)</f>
        <v>#DIV/0!</v>
      </c>
      <c r="C98" s="465" t="e">
        <f t="shared" ref="C98:E98" si="26">C73/(C$27-SUM(C13:C18)-C23)</f>
        <v>#DIV/0!</v>
      </c>
      <c r="D98" s="465" t="e">
        <f t="shared" si="26"/>
        <v>#DIV/0!</v>
      </c>
      <c r="E98" s="465" t="e">
        <f t="shared" si="26"/>
        <v>#DIV/0!</v>
      </c>
      <c r="F98" s="16"/>
    </row>
    <row r="99" spans="1:6" x14ac:dyDescent="0.25">
      <c r="A99" s="175" t="s">
        <v>372</v>
      </c>
      <c r="B99" s="466" t="e">
        <f>B77/(B$27-SUM(B13:B18)-B23)</f>
        <v>#DIV/0!</v>
      </c>
      <c r="C99" s="466" t="e">
        <f t="shared" ref="C99:E99" si="27">C77/(C$27-SUM(C13:C18)-C23)</f>
        <v>#DIV/0!</v>
      </c>
      <c r="D99" s="466" t="e">
        <f t="shared" si="27"/>
        <v>#DIV/0!</v>
      </c>
      <c r="E99" s="466" t="e">
        <f t="shared" si="27"/>
        <v>#DIV/0!</v>
      </c>
      <c r="F99" s="16"/>
    </row>
    <row r="100" spans="1:6" x14ac:dyDescent="0.25">
      <c r="B100" s="26"/>
      <c r="C100" s="27"/>
      <c r="D100" s="27"/>
      <c r="E100" s="16"/>
      <c r="F100" s="16"/>
    </row>
    <row r="101" spans="1:6" x14ac:dyDescent="0.25">
      <c r="B101" s="26"/>
      <c r="C101" s="27"/>
      <c r="D101" s="27"/>
      <c r="E101" s="16"/>
      <c r="F101" s="16"/>
    </row>
    <row r="102" spans="1:6" x14ac:dyDescent="0.25">
      <c r="A102" s="650"/>
      <c r="D102" s="16"/>
      <c r="E102" s="16"/>
      <c r="F102" s="16"/>
    </row>
    <row r="103" spans="1:6" x14ac:dyDescent="0.25">
      <c r="A103" s="650"/>
      <c r="D103" s="16"/>
      <c r="E103" s="16"/>
      <c r="F103" s="16"/>
    </row>
    <row r="104" spans="1:6" x14ac:dyDescent="0.25">
      <c r="A104" s="650"/>
      <c r="D104" s="16"/>
      <c r="E104" s="16"/>
      <c r="F104" s="16"/>
    </row>
    <row r="105" spans="1:6" x14ac:dyDescent="0.25">
      <c r="D105" s="16"/>
      <c r="E105" s="16"/>
      <c r="F105" s="16"/>
    </row>
    <row r="106" spans="1:6" x14ac:dyDescent="0.25">
      <c r="D106" s="16"/>
      <c r="E106" s="16"/>
      <c r="F106" s="16"/>
    </row>
    <row r="107" spans="1:6" x14ac:dyDescent="0.25">
      <c r="D107" s="16"/>
      <c r="E107" s="16"/>
      <c r="F107" s="16"/>
    </row>
    <row r="108" spans="1:6" x14ac:dyDescent="0.25">
      <c r="D108" s="16"/>
      <c r="E108" s="16"/>
      <c r="F108" s="16"/>
    </row>
    <row r="109" spans="1:6" x14ac:dyDescent="0.25">
      <c r="D109" s="16"/>
      <c r="E109" s="16"/>
      <c r="F109" s="16"/>
    </row>
    <row r="110" spans="1:6" x14ac:dyDescent="0.25">
      <c r="D110" s="16"/>
      <c r="E110" s="16"/>
      <c r="F110" s="16"/>
    </row>
    <row r="111" spans="1:6" x14ac:dyDescent="0.25">
      <c r="D111" s="16"/>
      <c r="E111" s="16"/>
      <c r="F111" s="16"/>
    </row>
    <row r="112" spans="1:6" x14ac:dyDescent="0.25">
      <c r="D112" s="16"/>
      <c r="E112" s="16"/>
      <c r="F112" s="16"/>
    </row>
    <row r="113" spans="4:6" x14ac:dyDescent="0.25">
      <c r="D113" s="16"/>
      <c r="E113" s="16"/>
      <c r="F113" s="16"/>
    </row>
    <row r="114" spans="4:6" x14ac:dyDescent="0.25">
      <c r="D114" s="16"/>
      <c r="E114" s="16"/>
      <c r="F114" s="16"/>
    </row>
    <row r="115" spans="4:6" x14ac:dyDescent="0.25">
      <c r="D115" s="16"/>
      <c r="E115" s="16"/>
      <c r="F115" s="16"/>
    </row>
    <row r="116" spans="4:6" x14ac:dyDescent="0.25">
      <c r="D116" s="16"/>
      <c r="E116" s="16"/>
      <c r="F116" s="16"/>
    </row>
    <row r="117" spans="4:6" x14ac:dyDescent="0.25">
      <c r="D117" s="16"/>
      <c r="E117" s="16"/>
      <c r="F117" s="16"/>
    </row>
    <row r="118" spans="4:6" x14ac:dyDescent="0.25">
      <c r="D118" s="16"/>
      <c r="E118" s="16"/>
      <c r="F118" s="16"/>
    </row>
    <row r="119" spans="4:6" x14ac:dyDescent="0.25">
      <c r="D119" s="16"/>
      <c r="E119" s="16"/>
      <c r="F119" s="16"/>
    </row>
    <row r="120" spans="4:6" x14ac:dyDescent="0.25">
      <c r="D120" s="16"/>
      <c r="E120" s="16"/>
      <c r="F120" s="16"/>
    </row>
    <row r="121" spans="4:6" x14ac:dyDescent="0.25">
      <c r="D121" s="16"/>
      <c r="E121" s="16"/>
      <c r="F121" s="16"/>
    </row>
    <row r="122" spans="4:6" x14ac:dyDescent="0.25">
      <c r="D122" s="16"/>
      <c r="E122" s="16"/>
      <c r="F122" s="16"/>
    </row>
    <row r="123" spans="4:6" x14ac:dyDescent="0.25">
      <c r="D123" s="16"/>
      <c r="E123" s="16"/>
      <c r="F123" s="16"/>
    </row>
    <row r="124" spans="4:6" x14ac:dyDescent="0.25">
      <c r="D124" s="16"/>
      <c r="E124" s="17"/>
      <c r="F124" s="17"/>
    </row>
    <row r="125" spans="4:6" x14ac:dyDescent="0.25">
      <c r="D125" s="16"/>
      <c r="E125" s="17"/>
      <c r="F125" s="17"/>
    </row>
    <row r="126" spans="4:6" x14ac:dyDescent="0.25">
      <c r="D126" s="16"/>
      <c r="E126" s="17"/>
      <c r="F126" s="17"/>
    </row>
    <row r="127" spans="4:6" x14ac:dyDescent="0.25">
      <c r="D127" s="16"/>
      <c r="E127" s="17"/>
      <c r="F127" s="17"/>
    </row>
    <row r="128" spans="4:6" x14ac:dyDescent="0.25">
      <c r="D128" s="16"/>
      <c r="E128" s="17"/>
      <c r="F128" s="17"/>
    </row>
    <row r="129" spans="4:6" x14ac:dyDescent="0.25">
      <c r="D129" s="16"/>
      <c r="E129" s="17"/>
      <c r="F129" s="17"/>
    </row>
    <row r="130" spans="4:6" x14ac:dyDescent="0.25">
      <c r="D130" s="16"/>
      <c r="E130" s="17"/>
      <c r="F130" s="17"/>
    </row>
    <row r="131" spans="4:6" x14ac:dyDescent="0.25">
      <c r="D131" s="16"/>
      <c r="E131" s="17"/>
      <c r="F131" s="17"/>
    </row>
    <row r="132" spans="4:6" x14ac:dyDescent="0.25">
      <c r="D132" s="16"/>
      <c r="E132" s="17"/>
      <c r="F132" s="17"/>
    </row>
    <row r="133" spans="4:6" x14ac:dyDescent="0.25">
      <c r="D133" s="16"/>
      <c r="E133" s="17"/>
      <c r="F133" s="17"/>
    </row>
    <row r="134" spans="4:6" x14ac:dyDescent="0.25">
      <c r="D134" s="16"/>
      <c r="E134" s="17"/>
      <c r="F134" s="17"/>
    </row>
    <row r="135" spans="4:6" x14ac:dyDescent="0.25">
      <c r="D135" s="16"/>
      <c r="E135" s="17"/>
      <c r="F135" s="17"/>
    </row>
    <row r="136" spans="4:6" x14ac:dyDescent="0.25">
      <c r="D136" s="16"/>
      <c r="E136" s="17"/>
      <c r="F136" s="17"/>
    </row>
    <row r="137" spans="4:6" x14ac:dyDescent="0.25">
      <c r="D137" s="16"/>
      <c r="E137" s="17"/>
      <c r="F137" s="17"/>
    </row>
    <row r="138" spans="4:6" x14ac:dyDescent="0.25">
      <c r="D138" s="16"/>
      <c r="E138" s="17"/>
      <c r="F138" s="17"/>
    </row>
    <row r="139" spans="4:6" x14ac:dyDescent="0.25">
      <c r="D139" s="16"/>
      <c r="E139" s="17"/>
      <c r="F139" s="17"/>
    </row>
    <row r="140" spans="4:6" x14ac:dyDescent="0.25">
      <c r="D140" s="16"/>
      <c r="E140" s="17"/>
      <c r="F140" s="17"/>
    </row>
    <row r="141" spans="4:6" x14ac:dyDescent="0.25">
      <c r="D141" s="16"/>
      <c r="E141" s="17"/>
      <c r="F141" s="17"/>
    </row>
    <row r="142" spans="4:6" x14ac:dyDescent="0.25">
      <c r="D142" s="16"/>
      <c r="E142" s="17"/>
      <c r="F142" s="17"/>
    </row>
  </sheetData>
  <sheetProtection algorithmName="SHA-512" hashValue="kC5TnxZFN+oCN7hnohrIPTM8yBdMSWtGtteWG+5cyQvMfGdcyowmYjszS4vwqtjCzxX3mcGcEJTH1kybpJjdMA==" saltValue="1q1JxbmlNRabcJWn/J87hw==" spinCount="100000" sheet="1" formatCells="0" formatColumns="0" formatRows="0"/>
  <mergeCells count="3">
    <mergeCell ref="A2:J2"/>
    <mergeCell ref="C3:E3"/>
    <mergeCell ref="A4:J4"/>
  </mergeCells>
  <printOptions horizontalCentered="1"/>
  <pageMargins left="0" right="0" top="0" bottom="0" header="0.23" footer="0.17"/>
  <pageSetup scale="70" fitToHeight="3" orientation="landscape"/>
  <headerFooter alignWithMargins="0"/>
  <rowBreaks count="2" manualBreakCount="2">
    <brk id="68" max="16383" man="1"/>
    <brk id="93" max="16383" man="1"/>
  </rowBreaks>
  <legacyDrawing r:id="rId1"/>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8" tint="0.39997558519241921"/>
  </sheetPr>
  <dimension ref="A2:L141"/>
  <sheetViews>
    <sheetView workbookViewId="0"/>
  </sheetViews>
  <sheetFormatPr defaultColWidth="11.44140625" defaultRowHeight="13.2" x14ac:dyDescent="0.25"/>
  <cols>
    <col min="1" max="1" width="48.44140625" style="16" customWidth="1"/>
    <col min="2" max="2" width="15.44140625" style="16" customWidth="1"/>
    <col min="3" max="3" width="16" style="16" customWidth="1"/>
    <col min="4" max="4" width="12.6640625" style="26" customWidth="1"/>
    <col min="5" max="5" width="13.88671875" style="27" customWidth="1"/>
    <col min="6" max="6" width="5.6640625" style="27" customWidth="1"/>
    <col min="7" max="7" width="14" style="16" customWidth="1"/>
    <col min="8" max="8" width="15.6640625" style="16" bestFit="1" customWidth="1"/>
    <col min="9" max="9" width="16.5546875" style="16" bestFit="1" customWidth="1"/>
    <col min="10" max="10" width="12.33203125" style="16" bestFit="1" customWidth="1"/>
    <col min="11" max="16384" width="11.44140625" style="16"/>
  </cols>
  <sheetData>
    <row r="2" spans="1:12" ht="15" customHeight="1" x14ac:dyDescent="0.3">
      <c r="A2" s="1014">
        <f>+'Balance Sheet'!A1:E1</f>
        <v>0</v>
      </c>
      <c r="B2" s="1014"/>
      <c r="C2" s="1014"/>
      <c r="D2" s="1014"/>
      <c r="E2" s="1014"/>
      <c r="F2" s="1014"/>
      <c r="G2" s="1014"/>
      <c r="H2" s="1014"/>
      <c r="I2" s="1014"/>
      <c r="J2" s="1014"/>
    </row>
    <row r="3" spans="1:12" ht="15" customHeight="1" x14ac:dyDescent="0.3">
      <c r="B3" s="315" t="s">
        <v>371</v>
      </c>
      <c r="C3" s="1102"/>
      <c r="D3" s="1102"/>
      <c r="E3" s="1102"/>
      <c r="F3" s="314"/>
      <c r="G3" s="314"/>
      <c r="H3" s="314"/>
      <c r="I3" s="314"/>
      <c r="J3" s="314"/>
    </row>
    <row r="4" spans="1:12" ht="15" customHeight="1" x14ac:dyDescent="0.3">
      <c r="A4" s="1014" t="s">
        <v>47</v>
      </c>
      <c r="B4" s="1014"/>
      <c r="C4" s="1014"/>
      <c r="D4" s="1014"/>
      <c r="E4" s="1014"/>
      <c r="F4" s="1014"/>
      <c r="G4" s="1014"/>
      <c r="H4" s="1014"/>
      <c r="I4" s="1014"/>
      <c r="J4" s="1014"/>
    </row>
    <row r="5" spans="1:12" s="17" customFormat="1" ht="15" customHeight="1" x14ac:dyDescent="0.3">
      <c r="D5" s="6"/>
      <c r="E5" s="203" t="str">
        <f>CONCATENATE("Year To Date Through  ",'MCO ID &amp; Cross Checks'!F11, "  ",'MCO ID &amp; Cross Checks'!G11)</f>
        <v xml:space="preserve">Year To Date Through    </v>
      </c>
      <c r="F5" s="188"/>
      <c r="G5" s="188"/>
    </row>
    <row r="6" spans="1:12" s="17" customFormat="1" ht="15" customHeight="1" x14ac:dyDescent="0.3">
      <c r="B6" s="189"/>
      <c r="C6" s="190"/>
      <c r="D6" s="191"/>
      <c r="E6" s="188"/>
      <c r="F6" s="188"/>
      <c r="G6" s="188"/>
    </row>
    <row r="7" spans="1:12" x14ac:dyDescent="0.25">
      <c r="A7" s="26"/>
      <c r="B7" s="26"/>
      <c r="C7" s="26"/>
    </row>
    <row r="8" spans="1:12" ht="26.4" x14ac:dyDescent="0.25">
      <c r="B8" s="81" t="str">
        <f>+'Rev &amp; Exp All'!C7</f>
        <v>Select Prog</v>
      </c>
      <c r="C8" s="491" t="str">
        <f>+'Rev &amp; Exp All'!E7</f>
        <v>Select Prog</v>
      </c>
      <c r="D8" s="491" t="str">
        <f>+'Rev &amp; Exp All'!F7</f>
        <v>Select Prog</v>
      </c>
      <c r="E8" s="491" t="str">
        <f>+'Rev &amp; Exp All'!G7</f>
        <v>Select Prog Prior Year</v>
      </c>
      <c r="F8" s="504"/>
      <c r="G8" s="491" t="str">
        <f>+'Rev &amp; Exp All'!J7</f>
        <v>Select Prog Curr YTD</v>
      </c>
      <c r="H8" s="491" t="str">
        <f>+'Rev &amp; Exp All'!K7</f>
        <v>Select Prog Budget YTD</v>
      </c>
      <c r="I8" s="491" t="str">
        <f>+'Rev &amp; Exp All'!L7</f>
        <v>Select Prog Budg Annual</v>
      </c>
    </row>
    <row r="9" spans="1:12" x14ac:dyDescent="0.25">
      <c r="B9" s="100" t="str">
        <f>+'Rev &amp; Exp All'!C8</f>
        <v>YTD</v>
      </c>
      <c r="C9" s="82" t="str">
        <f>+'Rev &amp; Exp All'!E8</f>
        <v>YTD Budget</v>
      </c>
      <c r="D9" s="46" t="s">
        <v>86</v>
      </c>
      <c r="E9" s="46">
        <f>+'MCO ID &amp; Cross Checks'!D13</f>
        <v>0</v>
      </c>
      <c r="F9" s="16"/>
      <c r="G9" s="46" t="s">
        <v>120</v>
      </c>
      <c r="H9" s="46" t="s">
        <v>120</v>
      </c>
      <c r="I9" s="46" t="s">
        <v>120</v>
      </c>
      <c r="L9" s="638" t="s">
        <v>695</v>
      </c>
    </row>
    <row r="10" spans="1:12" x14ac:dyDescent="0.25">
      <c r="A10" s="51" t="s">
        <v>94</v>
      </c>
      <c r="B10" s="32"/>
      <c r="C10" s="27"/>
      <c r="D10" s="27"/>
      <c r="E10" s="16"/>
      <c r="F10" s="16"/>
    </row>
    <row r="11" spans="1:12" x14ac:dyDescent="0.25">
      <c r="A11" s="4" t="s">
        <v>167</v>
      </c>
      <c r="B11" s="26"/>
      <c r="C11" s="27"/>
      <c r="D11" s="27"/>
      <c r="F11" s="16"/>
      <c r="G11" s="177" t="e">
        <f t="shared" ref="G11:G26" si="0">+B11/$B$92</f>
        <v>#DIV/0!</v>
      </c>
      <c r="H11" s="177" t="e">
        <f t="shared" ref="H11:H26" si="1">+C11/$C$92</f>
        <v>#DIV/0!</v>
      </c>
      <c r="I11" s="177" t="e">
        <f t="shared" ref="I11:I26" si="2">+D11/$D$92</f>
        <v>#DIV/0!</v>
      </c>
      <c r="L11" s="641" t="e">
        <f>+G11-H11</f>
        <v>#DIV/0!</v>
      </c>
    </row>
    <row r="12" spans="1:12" x14ac:dyDescent="0.25">
      <c r="A12" s="4" t="s">
        <v>121</v>
      </c>
      <c r="B12" s="26"/>
      <c r="C12" s="27"/>
      <c r="D12" s="27"/>
      <c r="F12" s="16"/>
      <c r="G12" s="177" t="e">
        <f t="shared" si="0"/>
        <v>#DIV/0!</v>
      </c>
      <c r="H12" s="177" t="e">
        <f t="shared" si="1"/>
        <v>#DIV/0!</v>
      </c>
      <c r="I12" s="177" t="e">
        <f t="shared" si="2"/>
        <v>#DIV/0!</v>
      </c>
      <c r="L12" s="641" t="e">
        <f t="shared" ref="L12:L82" si="3">+G12-H12</f>
        <v>#DIV/0!</v>
      </c>
    </row>
    <row r="13" spans="1:12" x14ac:dyDescent="0.25">
      <c r="A13" s="4" t="s">
        <v>736</v>
      </c>
      <c r="B13" s="26"/>
      <c r="C13" s="27"/>
      <c r="D13" s="27"/>
      <c r="F13" s="16"/>
      <c r="G13" s="177" t="e">
        <f t="shared" si="0"/>
        <v>#DIV/0!</v>
      </c>
      <c r="H13" s="177" t="e">
        <f t="shared" si="1"/>
        <v>#DIV/0!</v>
      </c>
      <c r="I13" s="177" t="e">
        <f t="shared" si="2"/>
        <v>#DIV/0!</v>
      </c>
      <c r="L13" s="641" t="e">
        <f t="shared" si="3"/>
        <v>#DIV/0!</v>
      </c>
    </row>
    <row r="14" spans="1:12" x14ac:dyDescent="0.25">
      <c r="A14" s="4" t="s">
        <v>737</v>
      </c>
      <c r="B14" s="26"/>
      <c r="C14" s="27"/>
      <c r="D14" s="27"/>
      <c r="F14" s="16"/>
      <c r="G14" s="177" t="e">
        <f t="shared" si="0"/>
        <v>#DIV/0!</v>
      </c>
      <c r="H14" s="177" t="e">
        <f t="shared" si="1"/>
        <v>#DIV/0!</v>
      </c>
      <c r="I14" s="177" t="e">
        <f t="shared" si="2"/>
        <v>#DIV/0!</v>
      </c>
      <c r="L14" s="641" t="e">
        <f t="shared" si="3"/>
        <v>#DIV/0!</v>
      </c>
    </row>
    <row r="15" spans="1:12" ht="13.2" customHeight="1" x14ac:dyDescent="0.25">
      <c r="A15" s="659" t="s">
        <v>751</v>
      </c>
      <c r="B15" s="26"/>
      <c r="C15" s="27"/>
      <c r="D15" s="27"/>
      <c r="F15" s="16"/>
      <c r="G15" s="177" t="e">
        <f t="shared" si="0"/>
        <v>#DIV/0!</v>
      </c>
      <c r="H15" s="177" t="e">
        <f t="shared" si="1"/>
        <v>#DIV/0!</v>
      </c>
      <c r="I15" s="177" t="e">
        <f t="shared" si="2"/>
        <v>#DIV/0!</v>
      </c>
      <c r="L15" s="641" t="e">
        <f t="shared" si="3"/>
        <v>#DIV/0!</v>
      </c>
    </row>
    <row r="16" spans="1:12" x14ac:dyDescent="0.25">
      <c r="A16" s="49" t="s">
        <v>738</v>
      </c>
      <c r="B16" s="26"/>
      <c r="C16" s="27"/>
      <c r="D16" s="27"/>
      <c r="F16" s="16"/>
      <c r="G16" s="177" t="e">
        <f t="shared" si="0"/>
        <v>#DIV/0!</v>
      </c>
      <c r="H16" s="177" t="e">
        <f t="shared" si="1"/>
        <v>#DIV/0!</v>
      </c>
      <c r="I16" s="177" t="e">
        <f t="shared" si="2"/>
        <v>#DIV/0!</v>
      </c>
      <c r="L16" s="641" t="e">
        <f t="shared" si="3"/>
        <v>#DIV/0!</v>
      </c>
    </row>
    <row r="17" spans="1:12" s="30" customFormat="1" x14ac:dyDescent="0.25">
      <c r="A17" s="5" t="s">
        <v>735</v>
      </c>
      <c r="B17" s="26"/>
      <c r="C17" s="27"/>
      <c r="D17" s="27"/>
      <c r="E17" s="27"/>
      <c r="G17" s="177" t="e">
        <f t="shared" si="0"/>
        <v>#DIV/0!</v>
      </c>
      <c r="H17" s="177" t="e">
        <f t="shared" si="1"/>
        <v>#DIV/0!</v>
      </c>
      <c r="I17" s="177" t="e">
        <f t="shared" si="2"/>
        <v>#DIV/0!</v>
      </c>
      <c r="L17" s="641" t="e">
        <f t="shared" si="3"/>
        <v>#DIV/0!</v>
      </c>
    </row>
    <row r="18" spans="1:12" s="30" customFormat="1" x14ac:dyDescent="0.25">
      <c r="A18" s="5" t="s">
        <v>739</v>
      </c>
      <c r="B18" s="26"/>
      <c r="C18" s="27"/>
      <c r="D18" s="27"/>
      <c r="E18" s="27"/>
      <c r="G18" s="177" t="e">
        <f t="shared" si="0"/>
        <v>#DIV/0!</v>
      </c>
      <c r="H18" s="177" t="e">
        <f t="shared" si="1"/>
        <v>#DIV/0!</v>
      </c>
      <c r="I18" s="177" t="e">
        <f t="shared" si="2"/>
        <v>#DIV/0!</v>
      </c>
      <c r="L18" s="641" t="e">
        <f t="shared" si="3"/>
        <v>#DIV/0!</v>
      </c>
    </row>
    <row r="19" spans="1:12" x14ac:dyDescent="0.25">
      <c r="A19" s="6" t="s">
        <v>330</v>
      </c>
      <c r="B19" s="26"/>
      <c r="C19" s="27"/>
      <c r="D19" s="27"/>
      <c r="F19" s="16"/>
      <c r="G19" s="177" t="e">
        <f t="shared" si="0"/>
        <v>#DIV/0!</v>
      </c>
      <c r="H19" s="177" t="e">
        <f t="shared" si="1"/>
        <v>#DIV/0!</v>
      </c>
      <c r="I19" s="177" t="e">
        <f t="shared" si="2"/>
        <v>#DIV/0!</v>
      </c>
      <c r="L19" s="641" t="e">
        <f t="shared" si="3"/>
        <v>#DIV/0!</v>
      </c>
    </row>
    <row r="20" spans="1:12" s="17" customFormat="1" x14ac:dyDescent="0.25">
      <c r="A20" s="6" t="s">
        <v>329</v>
      </c>
      <c r="B20" s="26"/>
      <c r="C20" s="27"/>
      <c r="D20" s="27"/>
      <c r="E20" s="27"/>
      <c r="G20" s="177" t="e">
        <f t="shared" si="0"/>
        <v>#DIV/0!</v>
      </c>
      <c r="H20" s="177" t="e">
        <f t="shared" si="1"/>
        <v>#DIV/0!</v>
      </c>
      <c r="I20" s="177" t="e">
        <f t="shared" si="2"/>
        <v>#DIV/0!</v>
      </c>
      <c r="L20" s="641" t="e">
        <f t="shared" si="3"/>
        <v>#DIV/0!</v>
      </c>
    </row>
    <row r="21" spans="1:12" s="17" customFormat="1" x14ac:dyDescent="0.25">
      <c r="A21" s="253" t="s">
        <v>134</v>
      </c>
      <c r="B21" s="26"/>
      <c r="C21" s="27"/>
      <c r="D21" s="27"/>
      <c r="E21" s="27"/>
      <c r="G21" s="177" t="e">
        <f t="shared" si="0"/>
        <v>#DIV/0!</v>
      </c>
      <c r="H21" s="177" t="e">
        <f t="shared" si="1"/>
        <v>#DIV/0!</v>
      </c>
      <c r="I21" s="177" t="e">
        <f t="shared" si="2"/>
        <v>#DIV/0!</v>
      </c>
      <c r="L21" s="641" t="e">
        <f t="shared" si="3"/>
        <v>#DIV/0!</v>
      </c>
    </row>
    <row r="22" spans="1:12" x14ac:dyDescent="0.25">
      <c r="A22" s="4" t="s">
        <v>12</v>
      </c>
      <c r="B22" s="26"/>
      <c r="C22" s="27"/>
      <c r="D22" s="27"/>
      <c r="F22" s="16"/>
      <c r="G22" s="177" t="e">
        <f t="shared" si="0"/>
        <v>#DIV/0!</v>
      </c>
      <c r="H22" s="177" t="e">
        <f t="shared" si="1"/>
        <v>#DIV/0!</v>
      </c>
      <c r="I22" s="177" t="e">
        <f t="shared" si="2"/>
        <v>#DIV/0!</v>
      </c>
      <c r="L22" s="641" t="e">
        <f t="shared" si="3"/>
        <v>#DIV/0!</v>
      </c>
    </row>
    <row r="23" spans="1:12" x14ac:dyDescent="0.25">
      <c r="A23" s="171" t="s">
        <v>11</v>
      </c>
      <c r="B23" s="26"/>
      <c r="C23" s="27"/>
      <c r="D23" s="27"/>
      <c r="F23" s="16"/>
      <c r="G23" s="177" t="e">
        <f t="shared" si="0"/>
        <v>#DIV/0!</v>
      </c>
      <c r="H23" s="177" t="e">
        <f t="shared" si="1"/>
        <v>#DIV/0!</v>
      </c>
      <c r="I23" s="177" t="e">
        <f t="shared" si="2"/>
        <v>#DIV/0!</v>
      </c>
      <c r="L23" s="641" t="e">
        <f t="shared" si="3"/>
        <v>#DIV/0!</v>
      </c>
    </row>
    <row r="24" spans="1:12" x14ac:dyDescent="0.25">
      <c r="A24" s="172" t="s">
        <v>204</v>
      </c>
      <c r="B24" s="26"/>
      <c r="C24" s="27"/>
      <c r="D24" s="27"/>
      <c r="F24" s="16"/>
      <c r="G24" s="177" t="e">
        <f t="shared" si="0"/>
        <v>#DIV/0!</v>
      </c>
      <c r="H24" s="177" t="e">
        <f t="shared" si="1"/>
        <v>#DIV/0!</v>
      </c>
      <c r="I24" s="177" t="e">
        <f t="shared" si="2"/>
        <v>#DIV/0!</v>
      </c>
      <c r="L24" s="641" t="e">
        <f t="shared" si="3"/>
        <v>#DIV/0!</v>
      </c>
    </row>
    <row r="25" spans="1:12" x14ac:dyDescent="0.25">
      <c r="A25" s="172" t="s">
        <v>299</v>
      </c>
      <c r="B25" s="26"/>
      <c r="C25" s="27"/>
      <c r="D25" s="27"/>
      <c r="F25" s="16"/>
      <c r="G25" s="177" t="e">
        <f t="shared" si="0"/>
        <v>#DIV/0!</v>
      </c>
      <c r="H25" s="177" t="e">
        <f t="shared" si="1"/>
        <v>#DIV/0!</v>
      </c>
      <c r="I25" s="177" t="e">
        <f t="shared" si="2"/>
        <v>#DIV/0!</v>
      </c>
      <c r="L25" s="641" t="e">
        <f t="shared" si="3"/>
        <v>#DIV/0!</v>
      </c>
    </row>
    <row r="26" spans="1:12" x14ac:dyDescent="0.25">
      <c r="A26" s="171" t="s">
        <v>225</v>
      </c>
      <c r="B26" s="26"/>
      <c r="C26" s="27"/>
      <c r="D26" s="27"/>
      <c r="F26" s="16"/>
      <c r="G26" s="177" t="e">
        <f t="shared" si="0"/>
        <v>#DIV/0!</v>
      </c>
      <c r="H26" s="177" t="e">
        <f t="shared" si="1"/>
        <v>#DIV/0!</v>
      </c>
      <c r="I26" s="177" t="e">
        <f t="shared" si="2"/>
        <v>#DIV/0!</v>
      </c>
      <c r="L26" s="641" t="e">
        <f t="shared" si="3"/>
        <v>#DIV/0!</v>
      </c>
    </row>
    <row r="27" spans="1:12" x14ac:dyDescent="0.25">
      <c r="A27" s="4" t="s">
        <v>23</v>
      </c>
      <c r="B27" s="89">
        <f>SUM(B11:B26)</f>
        <v>0</v>
      </c>
      <c r="C27" s="89">
        <f>SUM(C11:C26)</f>
        <v>0</v>
      </c>
      <c r="D27" s="89">
        <f>SUM(D11:D26)</f>
        <v>0</v>
      </c>
      <c r="E27" s="89">
        <f>SUM(E11:E26)</f>
        <v>0</v>
      </c>
      <c r="F27" s="16"/>
      <c r="G27" s="179" t="e">
        <f>SUM(G11:G26)</f>
        <v>#DIV/0!</v>
      </c>
      <c r="H27" s="179" t="e">
        <f>SUM(H11:H26)</f>
        <v>#DIV/0!</v>
      </c>
      <c r="I27" s="179" t="e">
        <f>SUM(I11:I26)</f>
        <v>#DIV/0!</v>
      </c>
      <c r="L27" s="641" t="e">
        <f t="shared" si="3"/>
        <v>#DIV/0!</v>
      </c>
    </row>
    <row r="28" spans="1:12" x14ac:dyDescent="0.25">
      <c r="B28" s="26" t="s">
        <v>126</v>
      </c>
      <c r="C28" s="26" t="s">
        <v>126</v>
      </c>
      <c r="D28" s="26" t="s">
        <v>126</v>
      </c>
      <c r="E28" s="26" t="s">
        <v>126</v>
      </c>
      <c r="F28" s="16"/>
      <c r="G28" s="87"/>
      <c r="H28" s="87"/>
      <c r="I28" s="87"/>
      <c r="L28" s="576"/>
    </row>
    <row r="29" spans="1:12" x14ac:dyDescent="0.25">
      <c r="A29" s="51" t="s">
        <v>102</v>
      </c>
      <c r="B29" s="26"/>
      <c r="C29" s="27"/>
      <c r="D29" s="27"/>
      <c r="F29" s="16"/>
      <c r="G29" s="87"/>
      <c r="H29" s="87"/>
      <c r="I29" s="87"/>
      <c r="L29" s="576"/>
    </row>
    <row r="30" spans="1:12" x14ac:dyDescent="0.25">
      <c r="A30" s="3" t="s">
        <v>106</v>
      </c>
      <c r="B30" s="26"/>
      <c r="C30" s="27"/>
      <c r="D30" s="27"/>
      <c r="F30" s="16"/>
      <c r="G30" s="87"/>
      <c r="H30" s="87"/>
      <c r="I30" s="87"/>
      <c r="L30" s="576"/>
    </row>
    <row r="31" spans="1:12" x14ac:dyDescent="0.25">
      <c r="A31" s="94" t="s">
        <v>177</v>
      </c>
      <c r="B31" s="26"/>
      <c r="C31" s="27"/>
      <c r="D31" s="27"/>
      <c r="F31" s="16"/>
      <c r="G31" s="87"/>
      <c r="H31" s="87"/>
      <c r="I31" s="87"/>
      <c r="K31" s="57"/>
      <c r="L31" s="576"/>
    </row>
    <row r="32" spans="1:12" x14ac:dyDescent="0.25">
      <c r="A32" s="6" t="s">
        <v>129</v>
      </c>
      <c r="B32" s="26"/>
      <c r="C32" s="27"/>
      <c r="D32" s="27"/>
      <c r="F32" s="16"/>
      <c r="G32" s="177" t="e">
        <f t="shared" ref="G32:G40" si="4">+B32/$B$92</f>
        <v>#DIV/0!</v>
      </c>
      <c r="H32" s="177" t="e">
        <f t="shared" ref="H32:H40" si="5">+C32/$C$92</f>
        <v>#DIV/0!</v>
      </c>
      <c r="I32" s="177" t="e">
        <f t="shared" ref="I32:I40" si="6">+D32/$D$92</f>
        <v>#DIV/0!</v>
      </c>
      <c r="K32" s="17"/>
      <c r="L32" s="641" t="e">
        <f t="shared" si="3"/>
        <v>#DIV/0!</v>
      </c>
    </row>
    <row r="33" spans="1:12" x14ac:dyDescent="0.25">
      <c r="A33" s="6" t="s">
        <v>122</v>
      </c>
      <c r="B33" s="26"/>
      <c r="C33" s="27"/>
      <c r="D33" s="27"/>
      <c r="F33" s="16"/>
      <c r="G33" s="177" t="e">
        <f t="shared" si="4"/>
        <v>#DIV/0!</v>
      </c>
      <c r="H33" s="177" t="e">
        <f t="shared" si="5"/>
        <v>#DIV/0!</v>
      </c>
      <c r="I33" s="177" t="e">
        <f t="shared" si="6"/>
        <v>#DIV/0!</v>
      </c>
      <c r="K33" s="17"/>
      <c r="L33" s="641" t="e">
        <f t="shared" si="3"/>
        <v>#DIV/0!</v>
      </c>
    </row>
    <row r="34" spans="1:12" x14ac:dyDescent="0.25">
      <c r="A34" s="6" t="s">
        <v>478</v>
      </c>
      <c r="B34" s="26"/>
      <c r="C34" s="27"/>
      <c r="D34" s="27"/>
      <c r="F34" s="16"/>
      <c r="G34" s="177" t="e">
        <f t="shared" si="4"/>
        <v>#DIV/0!</v>
      </c>
      <c r="H34" s="177" t="e">
        <f t="shared" si="5"/>
        <v>#DIV/0!</v>
      </c>
      <c r="I34" s="177" t="e">
        <f t="shared" si="6"/>
        <v>#DIV/0!</v>
      </c>
      <c r="K34" s="17"/>
      <c r="L34" s="641" t="e">
        <f t="shared" si="3"/>
        <v>#DIV/0!</v>
      </c>
    </row>
    <row r="35" spans="1:12" x14ac:dyDescent="0.25">
      <c r="A35" s="6" t="s">
        <v>758</v>
      </c>
      <c r="B35" s="26"/>
      <c r="C35" s="27"/>
      <c r="D35" s="27"/>
      <c r="F35" s="16"/>
      <c r="G35" s="177" t="e">
        <f t="shared" si="4"/>
        <v>#DIV/0!</v>
      </c>
      <c r="H35" s="177" t="e">
        <f t="shared" si="5"/>
        <v>#DIV/0!</v>
      </c>
      <c r="I35" s="177" t="e">
        <f t="shared" si="6"/>
        <v>#DIV/0!</v>
      </c>
      <c r="K35" s="17"/>
      <c r="L35" s="641" t="e">
        <f t="shared" si="3"/>
        <v>#DIV/0!</v>
      </c>
    </row>
    <row r="36" spans="1:12" x14ac:dyDescent="0.25">
      <c r="A36" s="6" t="s">
        <v>759</v>
      </c>
      <c r="B36" s="26"/>
      <c r="C36" s="27"/>
      <c r="D36" s="27"/>
      <c r="F36" s="16"/>
      <c r="G36" s="177" t="e">
        <f t="shared" si="4"/>
        <v>#DIV/0!</v>
      </c>
      <c r="H36" s="177" t="e">
        <f t="shared" si="5"/>
        <v>#DIV/0!</v>
      </c>
      <c r="I36" s="177" t="e">
        <f t="shared" si="6"/>
        <v>#DIV/0!</v>
      </c>
      <c r="K36" s="17"/>
      <c r="L36" s="641" t="e">
        <f t="shared" ref="L36" si="7">+G36-H36</f>
        <v>#DIV/0!</v>
      </c>
    </row>
    <row r="37" spans="1:12" x14ac:dyDescent="0.25">
      <c r="A37" s="4" t="s">
        <v>123</v>
      </c>
      <c r="B37" s="26"/>
      <c r="C37" s="27"/>
      <c r="D37" s="27"/>
      <c r="F37" s="16"/>
      <c r="G37" s="177" t="e">
        <f t="shared" si="4"/>
        <v>#DIV/0!</v>
      </c>
      <c r="H37" s="177" t="e">
        <f t="shared" si="5"/>
        <v>#DIV/0!</v>
      </c>
      <c r="I37" s="177" t="e">
        <f t="shared" si="6"/>
        <v>#DIV/0!</v>
      </c>
      <c r="K37" s="17"/>
      <c r="L37" s="641" t="e">
        <f t="shared" si="3"/>
        <v>#DIV/0!</v>
      </c>
    </row>
    <row r="38" spans="1:12" x14ac:dyDescent="0.25">
      <c r="A38" s="49" t="s">
        <v>616</v>
      </c>
      <c r="B38" s="26"/>
      <c r="C38" s="27"/>
      <c r="D38" s="27"/>
      <c r="F38" s="16"/>
      <c r="G38" s="177" t="e">
        <f t="shared" si="4"/>
        <v>#DIV/0!</v>
      </c>
      <c r="H38" s="177" t="e">
        <f t="shared" si="5"/>
        <v>#DIV/0!</v>
      </c>
      <c r="I38" s="177" t="e">
        <f t="shared" si="6"/>
        <v>#DIV/0!</v>
      </c>
      <c r="L38" s="641" t="e">
        <f t="shared" si="3"/>
        <v>#DIV/0!</v>
      </c>
    </row>
    <row r="39" spans="1:12" x14ac:dyDescent="0.25">
      <c r="A39" s="6" t="s">
        <v>242</v>
      </c>
      <c r="B39" s="26"/>
      <c r="C39" s="27"/>
      <c r="D39" s="27"/>
      <c r="F39" s="16"/>
      <c r="G39" s="177" t="e">
        <f t="shared" si="4"/>
        <v>#DIV/0!</v>
      </c>
      <c r="H39" s="177" t="e">
        <f t="shared" si="5"/>
        <v>#DIV/0!</v>
      </c>
      <c r="I39" s="177" t="e">
        <f t="shared" si="6"/>
        <v>#DIV/0!</v>
      </c>
      <c r="K39" s="17"/>
      <c r="L39" s="641" t="e">
        <f t="shared" si="3"/>
        <v>#DIV/0!</v>
      </c>
    </row>
    <row r="40" spans="1:12" x14ac:dyDescent="0.25">
      <c r="A40" s="6" t="s">
        <v>130</v>
      </c>
      <c r="B40" s="26"/>
      <c r="C40" s="27"/>
      <c r="D40" s="27"/>
      <c r="F40" s="16"/>
      <c r="G40" s="177" t="e">
        <f t="shared" si="4"/>
        <v>#DIV/0!</v>
      </c>
      <c r="H40" s="177" t="e">
        <f t="shared" si="5"/>
        <v>#DIV/0!</v>
      </c>
      <c r="I40" s="177" t="e">
        <f t="shared" si="6"/>
        <v>#DIV/0!</v>
      </c>
      <c r="L40" s="641" t="e">
        <f t="shared" si="3"/>
        <v>#DIV/0!</v>
      </c>
    </row>
    <row r="41" spans="1:12" x14ac:dyDescent="0.25">
      <c r="A41" s="6" t="s">
        <v>136</v>
      </c>
      <c r="B41" s="89">
        <f t="shared" ref="B41:I41" si="8">SUM(B32:B40)</f>
        <v>0</v>
      </c>
      <c r="C41" s="89">
        <f t="shared" si="8"/>
        <v>0</v>
      </c>
      <c r="D41" s="89">
        <f t="shared" si="8"/>
        <v>0</v>
      </c>
      <c r="E41" s="89">
        <f t="shared" si="8"/>
        <v>0</v>
      </c>
      <c r="F41" s="26"/>
      <c r="G41" s="179" t="e">
        <f t="shared" si="8"/>
        <v>#DIV/0!</v>
      </c>
      <c r="H41" s="179" t="e">
        <f t="shared" si="8"/>
        <v>#DIV/0!</v>
      </c>
      <c r="I41" s="179" t="e">
        <f t="shared" si="8"/>
        <v>#DIV/0!</v>
      </c>
      <c r="K41" s="17"/>
      <c r="L41" s="641" t="e">
        <f t="shared" si="3"/>
        <v>#DIV/0!</v>
      </c>
    </row>
    <row r="42" spans="1:12" x14ac:dyDescent="0.25">
      <c r="A42" s="94" t="s">
        <v>168</v>
      </c>
      <c r="B42" s="26"/>
      <c r="C42" s="27"/>
      <c r="D42" s="27"/>
      <c r="F42" s="16"/>
      <c r="G42" s="87"/>
      <c r="H42" s="87"/>
      <c r="I42" s="87"/>
      <c r="K42" s="60"/>
      <c r="L42" s="576"/>
    </row>
    <row r="43" spans="1:12" x14ac:dyDescent="0.25">
      <c r="A43" s="5" t="s">
        <v>432</v>
      </c>
      <c r="B43" s="26"/>
      <c r="C43" s="27"/>
      <c r="D43" s="27"/>
      <c r="F43" s="16"/>
      <c r="G43" s="177" t="e">
        <f t="shared" ref="G43:G52" si="9">+B43/$B$92</f>
        <v>#DIV/0!</v>
      </c>
      <c r="H43" s="177" t="e">
        <f t="shared" ref="H43:H52" si="10">+C43/$C$92</f>
        <v>#DIV/0!</v>
      </c>
      <c r="I43" s="177" t="e">
        <f t="shared" ref="I43:I52" si="11">+D43/$D$92</f>
        <v>#DIV/0!</v>
      </c>
      <c r="K43" s="60"/>
      <c r="L43" s="641" t="e">
        <f t="shared" si="3"/>
        <v>#DIV/0!</v>
      </c>
    </row>
    <row r="44" spans="1:12" x14ac:dyDescent="0.25">
      <c r="A44" s="170" t="s">
        <v>243</v>
      </c>
      <c r="B44" s="26"/>
      <c r="C44" s="27"/>
      <c r="D44" s="27"/>
      <c r="F44" s="16"/>
      <c r="G44" s="177" t="e">
        <f t="shared" si="9"/>
        <v>#DIV/0!</v>
      </c>
      <c r="H44" s="177" t="e">
        <f t="shared" si="10"/>
        <v>#DIV/0!</v>
      </c>
      <c r="I44" s="177" t="e">
        <f t="shared" si="11"/>
        <v>#DIV/0!</v>
      </c>
      <c r="K44" s="60"/>
      <c r="L44" s="641" t="e">
        <f t="shared" si="3"/>
        <v>#DIV/0!</v>
      </c>
    </row>
    <row r="45" spans="1:12" x14ac:dyDescent="0.25">
      <c r="A45" s="170" t="s">
        <v>244</v>
      </c>
      <c r="B45" s="26"/>
      <c r="C45" s="27"/>
      <c r="D45" s="27"/>
      <c r="F45" s="16"/>
      <c r="G45" s="177" t="e">
        <f t="shared" si="9"/>
        <v>#DIV/0!</v>
      </c>
      <c r="H45" s="177" t="e">
        <f t="shared" si="10"/>
        <v>#DIV/0!</v>
      </c>
      <c r="I45" s="177" t="e">
        <f t="shared" si="11"/>
        <v>#DIV/0!</v>
      </c>
      <c r="K45" s="60"/>
      <c r="L45" s="641" t="e">
        <f t="shared" si="3"/>
        <v>#DIV/0!</v>
      </c>
    </row>
    <row r="46" spans="1:12" x14ac:dyDescent="0.25">
      <c r="A46" s="170" t="s">
        <v>245</v>
      </c>
      <c r="B46" s="26"/>
      <c r="C46" s="27"/>
      <c r="D46" s="27"/>
      <c r="F46" s="16"/>
      <c r="G46" s="177" t="e">
        <f t="shared" si="9"/>
        <v>#DIV/0!</v>
      </c>
      <c r="H46" s="177" t="e">
        <f t="shared" si="10"/>
        <v>#DIV/0!</v>
      </c>
      <c r="I46" s="177" t="e">
        <f t="shared" si="11"/>
        <v>#DIV/0!</v>
      </c>
      <c r="K46" s="60"/>
      <c r="L46" s="641" t="e">
        <f t="shared" si="3"/>
        <v>#DIV/0!</v>
      </c>
    </row>
    <row r="47" spans="1:12" x14ac:dyDescent="0.25">
      <c r="A47" s="170" t="s">
        <v>246</v>
      </c>
      <c r="B47" s="26"/>
      <c r="C47" s="27"/>
      <c r="D47" s="27"/>
      <c r="F47" s="16"/>
      <c r="G47" s="177" t="e">
        <f t="shared" si="9"/>
        <v>#DIV/0!</v>
      </c>
      <c r="H47" s="177" t="e">
        <f t="shared" si="10"/>
        <v>#DIV/0!</v>
      </c>
      <c r="I47" s="177" t="e">
        <f t="shared" si="11"/>
        <v>#DIV/0!</v>
      </c>
      <c r="K47" s="60"/>
      <c r="L47" s="641" t="e">
        <f t="shared" si="3"/>
        <v>#DIV/0!</v>
      </c>
    </row>
    <row r="48" spans="1:12" x14ac:dyDescent="0.25">
      <c r="A48" s="6" t="s">
        <v>247</v>
      </c>
      <c r="B48" s="26"/>
      <c r="C48" s="27"/>
      <c r="D48" s="27"/>
      <c r="F48" s="16"/>
      <c r="G48" s="177" t="e">
        <f t="shared" si="9"/>
        <v>#DIV/0!</v>
      </c>
      <c r="H48" s="177" t="e">
        <f t="shared" si="10"/>
        <v>#DIV/0!</v>
      </c>
      <c r="I48" s="177" t="e">
        <f t="shared" si="11"/>
        <v>#DIV/0!</v>
      </c>
      <c r="K48" s="17"/>
      <c r="L48" s="641" t="e">
        <f t="shared" si="3"/>
        <v>#DIV/0!</v>
      </c>
    </row>
    <row r="49" spans="1:12" x14ac:dyDescent="0.25">
      <c r="A49" s="6" t="s">
        <v>248</v>
      </c>
      <c r="B49" s="26"/>
      <c r="C49" s="27"/>
      <c r="D49" s="27"/>
      <c r="F49" s="16"/>
      <c r="G49" s="177" t="e">
        <f t="shared" si="9"/>
        <v>#DIV/0!</v>
      </c>
      <c r="H49" s="177" t="e">
        <f t="shared" si="10"/>
        <v>#DIV/0!</v>
      </c>
      <c r="I49" s="177" t="e">
        <f t="shared" si="11"/>
        <v>#DIV/0!</v>
      </c>
      <c r="K49" s="17"/>
      <c r="L49" s="641" t="e">
        <f t="shared" si="3"/>
        <v>#DIV/0!</v>
      </c>
    </row>
    <row r="50" spans="1:12" x14ac:dyDescent="0.25">
      <c r="A50" s="6" t="s">
        <v>249</v>
      </c>
      <c r="B50" s="26"/>
      <c r="C50" s="27"/>
      <c r="D50" s="27"/>
      <c r="F50" s="16"/>
      <c r="G50" s="177" t="e">
        <f t="shared" si="9"/>
        <v>#DIV/0!</v>
      </c>
      <c r="H50" s="177" t="e">
        <f t="shared" si="10"/>
        <v>#DIV/0!</v>
      </c>
      <c r="I50" s="177" t="e">
        <f t="shared" si="11"/>
        <v>#DIV/0!</v>
      </c>
      <c r="K50" s="17"/>
      <c r="L50" s="641" t="e">
        <f t="shared" si="3"/>
        <v>#DIV/0!</v>
      </c>
    </row>
    <row r="51" spans="1:12" x14ac:dyDescent="0.25">
      <c r="A51" s="170" t="s">
        <v>132</v>
      </c>
      <c r="B51" s="26"/>
      <c r="C51" s="27"/>
      <c r="D51" s="27"/>
      <c r="F51" s="16"/>
      <c r="G51" s="177" t="e">
        <f t="shared" si="9"/>
        <v>#DIV/0!</v>
      </c>
      <c r="H51" s="177" t="e">
        <f t="shared" si="10"/>
        <v>#DIV/0!</v>
      </c>
      <c r="I51" s="177" t="e">
        <f t="shared" si="11"/>
        <v>#DIV/0!</v>
      </c>
      <c r="K51" s="17"/>
      <c r="L51" s="641" t="e">
        <f t="shared" si="3"/>
        <v>#DIV/0!</v>
      </c>
    </row>
    <row r="52" spans="1:12" x14ac:dyDescent="0.25">
      <c r="A52" s="6" t="s">
        <v>250</v>
      </c>
      <c r="B52" s="26"/>
      <c r="C52" s="27"/>
      <c r="D52" s="27"/>
      <c r="F52" s="16"/>
      <c r="G52" s="177" t="e">
        <f t="shared" si="9"/>
        <v>#DIV/0!</v>
      </c>
      <c r="H52" s="177" t="e">
        <f t="shared" si="10"/>
        <v>#DIV/0!</v>
      </c>
      <c r="I52" s="177" t="e">
        <f t="shared" si="11"/>
        <v>#DIV/0!</v>
      </c>
      <c r="K52" s="17"/>
      <c r="L52" s="641" t="e">
        <f t="shared" si="3"/>
        <v>#DIV/0!</v>
      </c>
    </row>
    <row r="53" spans="1:12" s="17" customFormat="1" hidden="1" x14ac:dyDescent="0.25">
      <c r="A53" s="6"/>
      <c r="B53" s="27"/>
      <c r="C53" s="27"/>
      <c r="D53" s="27"/>
      <c r="E53" s="27"/>
      <c r="G53" s="178"/>
      <c r="H53" s="178"/>
      <c r="I53" s="178"/>
      <c r="L53" s="664"/>
    </row>
    <row r="54" spans="1:12" x14ac:dyDescent="0.25">
      <c r="A54" s="6" t="s">
        <v>431</v>
      </c>
      <c r="B54" s="26"/>
      <c r="C54" s="27"/>
      <c r="D54" s="27"/>
      <c r="F54" s="16"/>
      <c r="G54" s="177" t="e">
        <f>+B54/$B$92</f>
        <v>#DIV/0!</v>
      </c>
      <c r="H54" s="177" t="e">
        <f>+C54/$C$92</f>
        <v>#DIV/0!</v>
      </c>
      <c r="I54" s="177" t="e">
        <f>+D54/$D$92</f>
        <v>#DIV/0!</v>
      </c>
      <c r="K54" s="17"/>
      <c r="L54" s="641" t="e">
        <f t="shared" si="3"/>
        <v>#DIV/0!</v>
      </c>
    </row>
    <row r="55" spans="1:12" x14ac:dyDescent="0.25">
      <c r="A55" s="6" t="s">
        <v>133</v>
      </c>
      <c r="B55" s="26"/>
      <c r="C55" s="27"/>
      <c r="D55" s="27"/>
      <c r="F55" s="16"/>
      <c r="G55" s="177" t="e">
        <f>+B55/$B$92</f>
        <v>#DIV/0!</v>
      </c>
      <c r="H55" s="177" t="e">
        <f>+C55/$C$92</f>
        <v>#DIV/0!</v>
      </c>
      <c r="I55" s="177" t="e">
        <f>+D55/$D$92</f>
        <v>#DIV/0!</v>
      </c>
      <c r="K55" s="17"/>
      <c r="L55" s="641" t="e">
        <f t="shared" si="3"/>
        <v>#DIV/0!</v>
      </c>
    </row>
    <row r="56" spans="1:12" x14ac:dyDescent="0.25">
      <c r="A56" s="6" t="s">
        <v>137</v>
      </c>
      <c r="B56" s="89">
        <f>SUM(B43:B55)</f>
        <v>0</v>
      </c>
      <c r="C56" s="89">
        <f>SUM(C43:C55)</f>
        <v>0</v>
      </c>
      <c r="D56" s="89">
        <f>SUM(D43:D55)</f>
        <v>0</v>
      </c>
      <c r="E56" s="89">
        <f>SUM(E43:E55)</f>
        <v>0</v>
      </c>
      <c r="F56" s="26"/>
      <c r="G56" s="179" t="e">
        <f>+B56/$B$92</f>
        <v>#DIV/0!</v>
      </c>
      <c r="H56" s="179" t="e">
        <f>+C56/$C$92</f>
        <v>#DIV/0!</v>
      </c>
      <c r="I56" s="179" t="e">
        <f>+D56/$D$92</f>
        <v>#DIV/0!</v>
      </c>
      <c r="K56" s="60"/>
      <c r="L56" s="641" t="e">
        <f t="shared" si="3"/>
        <v>#DIV/0!</v>
      </c>
    </row>
    <row r="57" spans="1:12" x14ac:dyDescent="0.25">
      <c r="A57" s="6" t="s">
        <v>135</v>
      </c>
      <c r="B57" s="26"/>
      <c r="C57" s="26"/>
      <c r="E57" s="26"/>
      <c r="F57" s="26"/>
      <c r="G57" s="177" t="e">
        <f>+B57/$B$92</f>
        <v>#DIV/0!</v>
      </c>
      <c r="H57" s="177" t="e">
        <f>+C57/$C$92</f>
        <v>#DIV/0!</v>
      </c>
      <c r="I57" s="177" t="e">
        <f>+D57/$D$92</f>
        <v>#DIV/0!</v>
      </c>
      <c r="K57" s="17"/>
      <c r="L57" s="641" t="e">
        <f t="shared" si="3"/>
        <v>#DIV/0!</v>
      </c>
    </row>
    <row r="58" spans="1:12" x14ac:dyDescent="0.25">
      <c r="A58" s="3" t="s">
        <v>96</v>
      </c>
      <c r="B58" s="89">
        <f>B41+B56+B57</f>
        <v>0</v>
      </c>
      <c r="C58" s="89">
        <f>C41+C56+C57</f>
        <v>0</v>
      </c>
      <c r="D58" s="89">
        <f>D41+D56+D57</f>
        <v>0</v>
      </c>
      <c r="E58" s="89">
        <f>E41+E56+E57</f>
        <v>0</v>
      </c>
      <c r="F58" s="16"/>
      <c r="G58" s="179" t="e">
        <f>+B58/$B$92</f>
        <v>#DIV/0!</v>
      </c>
      <c r="H58" s="179" t="e">
        <f>+C58/$C$92</f>
        <v>#DIV/0!</v>
      </c>
      <c r="I58" s="179" t="e">
        <f>+D58/$D$92</f>
        <v>#DIV/0!</v>
      </c>
      <c r="K58" s="57"/>
      <c r="L58" s="641" t="e">
        <f t="shared" si="3"/>
        <v>#DIV/0!</v>
      </c>
    </row>
    <row r="59" spans="1:12" x14ac:dyDescent="0.25">
      <c r="A59" s="15"/>
      <c r="B59" s="86"/>
      <c r="C59" s="86"/>
      <c r="D59" s="86"/>
      <c r="E59" s="86"/>
      <c r="F59" s="16"/>
      <c r="G59" s="87"/>
      <c r="H59" s="87"/>
      <c r="I59" s="87"/>
      <c r="L59" s="576"/>
    </row>
    <row r="60" spans="1:12" x14ac:dyDescent="0.25">
      <c r="A60" s="3" t="s">
        <v>105</v>
      </c>
      <c r="B60" s="86"/>
      <c r="C60" s="86"/>
      <c r="D60" s="86"/>
      <c r="E60" s="86"/>
      <c r="F60" s="16"/>
      <c r="G60" s="87"/>
      <c r="H60" s="87"/>
      <c r="I60" s="87"/>
      <c r="L60" s="576"/>
    </row>
    <row r="61" spans="1:12" x14ac:dyDescent="0.25">
      <c r="A61" s="4" t="s">
        <v>251</v>
      </c>
      <c r="B61" s="26"/>
      <c r="C61" s="27"/>
      <c r="D61" s="28"/>
      <c r="E61" s="28"/>
      <c r="F61" s="16"/>
      <c r="G61" s="177" t="e">
        <f>+B61/$B$92</f>
        <v>#DIV/0!</v>
      </c>
      <c r="H61" s="177" t="e">
        <f>+C61/$C$92</f>
        <v>#DIV/0!</v>
      </c>
      <c r="I61" s="177" t="e">
        <f>+D61/$D$92</f>
        <v>#DIV/0!</v>
      </c>
      <c r="L61" s="641" t="e">
        <f t="shared" si="3"/>
        <v>#DIV/0!</v>
      </c>
    </row>
    <row r="62" spans="1:12" x14ac:dyDescent="0.25">
      <c r="A62" t="s">
        <v>293</v>
      </c>
      <c r="B62" s="26"/>
      <c r="C62" s="27"/>
      <c r="D62" s="28"/>
      <c r="E62" s="28"/>
      <c r="F62" s="16"/>
      <c r="G62" s="177" t="e">
        <f>+B62/$B$92</f>
        <v>#DIV/0!</v>
      </c>
      <c r="H62" s="177" t="e">
        <f>+C62/$C$92</f>
        <v>#DIV/0!</v>
      </c>
      <c r="I62" s="177" t="e">
        <f>+D62/$D$92</f>
        <v>#DIV/0!</v>
      </c>
      <c r="L62" s="641" t="e">
        <f t="shared" si="3"/>
        <v>#DIV/0!</v>
      </c>
    </row>
    <row r="63" spans="1:12" x14ac:dyDescent="0.25">
      <c r="A63" s="4" t="s">
        <v>220</v>
      </c>
      <c r="B63" s="88">
        <f>-B71</f>
        <v>0</v>
      </c>
      <c r="C63" s="88">
        <f>-C71</f>
        <v>0</v>
      </c>
      <c r="D63" s="88">
        <f>-D71</f>
        <v>0</v>
      </c>
      <c r="E63" s="88">
        <f>-E71</f>
        <v>0</v>
      </c>
      <c r="F63" s="16"/>
      <c r="G63" s="177" t="e">
        <f>+B63/$B$92</f>
        <v>#DIV/0!</v>
      </c>
      <c r="H63" s="177" t="e">
        <f>+C63/$C$92</f>
        <v>#DIV/0!</v>
      </c>
      <c r="I63" s="177" t="e">
        <f>+D63/$D$92</f>
        <v>#DIV/0!</v>
      </c>
      <c r="L63" s="641" t="e">
        <f t="shared" si="3"/>
        <v>#DIV/0!</v>
      </c>
    </row>
    <row r="64" spans="1:12" x14ac:dyDescent="0.25">
      <c r="A64" s="3" t="s">
        <v>107</v>
      </c>
      <c r="B64" s="89">
        <f>SUM(B61:B63)</f>
        <v>0</v>
      </c>
      <c r="C64" s="89">
        <f>SUM(C61:C63)</f>
        <v>0</v>
      </c>
      <c r="D64" s="89">
        <f>SUM(D61:D63)</f>
        <v>0</v>
      </c>
      <c r="E64" s="89">
        <f>SUM(E61:E63)</f>
        <v>0</v>
      </c>
      <c r="F64" s="16"/>
      <c r="G64" s="179" t="e">
        <f>SUM(G61:G63)</f>
        <v>#DIV/0!</v>
      </c>
      <c r="H64" s="179" t="e">
        <f>SUM(H61:H63)</f>
        <v>#DIV/0!</v>
      </c>
      <c r="I64" s="179" t="e">
        <f>SUM(I61:I63)</f>
        <v>#DIV/0!</v>
      </c>
      <c r="L64" s="641" t="e">
        <f t="shared" si="3"/>
        <v>#DIV/0!</v>
      </c>
    </row>
    <row r="65" spans="1:12" x14ac:dyDescent="0.25">
      <c r="A65" s="15"/>
      <c r="B65" s="86"/>
      <c r="C65" s="86"/>
      <c r="D65" s="86"/>
      <c r="E65" s="86"/>
      <c r="F65" s="16"/>
      <c r="G65" s="85"/>
      <c r="H65" s="85"/>
      <c r="I65" s="85"/>
      <c r="L65" s="576"/>
    </row>
    <row r="66" spans="1:12" x14ac:dyDescent="0.25">
      <c r="A66" s="15" t="s">
        <v>777</v>
      </c>
      <c r="B66" s="86"/>
      <c r="C66" s="86"/>
      <c r="D66" s="86"/>
      <c r="E66" s="86"/>
      <c r="F66" s="16"/>
      <c r="G66" s="85"/>
      <c r="H66" s="85"/>
      <c r="I66" s="85"/>
      <c r="L66" s="576"/>
    </row>
    <row r="67" spans="1:12" x14ac:dyDescent="0.25">
      <c r="A67" s="30" t="s">
        <v>776</v>
      </c>
      <c r="B67" s="557"/>
      <c r="C67" s="557"/>
      <c r="D67" s="557"/>
      <c r="E67" s="557"/>
      <c r="F67" s="16"/>
      <c r="G67" s="698" t="e">
        <f>+B67/$B$92</f>
        <v>#DIV/0!</v>
      </c>
      <c r="H67" s="698" t="e">
        <f>+C67/$C$92</f>
        <v>#DIV/0!</v>
      </c>
      <c r="I67" s="698" t="e">
        <f>+D67/$D$92</f>
        <v>#DIV/0!</v>
      </c>
      <c r="L67" s="641" t="e">
        <f>+G67-H67</f>
        <v>#DIV/0!</v>
      </c>
    </row>
    <row r="68" spans="1:12" x14ac:dyDescent="0.25">
      <c r="A68" s="15"/>
      <c r="B68" s="86"/>
      <c r="C68" s="86"/>
      <c r="D68" s="86"/>
      <c r="E68" s="86"/>
      <c r="F68" s="16"/>
      <c r="G68" s="85"/>
      <c r="H68" s="85"/>
      <c r="I68" s="85"/>
      <c r="L68" s="576"/>
    </row>
    <row r="69" spans="1:12" x14ac:dyDescent="0.25">
      <c r="A69" s="51" t="s">
        <v>24</v>
      </c>
      <c r="B69" s="26"/>
      <c r="C69" s="27"/>
      <c r="D69" s="27"/>
      <c r="F69" s="16"/>
      <c r="G69" s="87"/>
      <c r="H69" s="87"/>
      <c r="I69" s="87"/>
      <c r="L69" s="576"/>
    </row>
    <row r="70" spans="1:12" x14ac:dyDescent="0.25">
      <c r="A70" s="4" t="s">
        <v>24</v>
      </c>
      <c r="B70" s="26"/>
      <c r="C70" s="26"/>
      <c r="E70" s="26"/>
      <c r="F70" s="16"/>
      <c r="G70" s="177" t="e">
        <f>+B70/$B$92</f>
        <v>#DIV/0!</v>
      </c>
      <c r="H70" s="177" t="e">
        <f>+C70/$C$92</f>
        <v>#DIV/0!</v>
      </c>
      <c r="I70" s="177" t="e">
        <f>+D70/$D$92</f>
        <v>#DIV/0!</v>
      </c>
      <c r="L70" s="641" t="e">
        <f t="shared" si="3"/>
        <v>#DIV/0!</v>
      </c>
    </row>
    <row r="71" spans="1:12" x14ac:dyDescent="0.25">
      <c r="A71" s="4" t="s">
        <v>213</v>
      </c>
      <c r="B71" s="27"/>
      <c r="C71" s="27"/>
      <c r="D71" s="27"/>
      <c r="F71" s="16"/>
      <c r="G71" s="177" t="e">
        <f t="shared" ref="G71:G72" si="12">+B71/$B$92</f>
        <v>#DIV/0!</v>
      </c>
      <c r="H71" s="177" t="e">
        <f t="shared" ref="H71:H72" si="13">+C71/$C$92</f>
        <v>#DIV/0!</v>
      </c>
      <c r="I71" s="177" t="e">
        <f t="shared" ref="I71:I72" si="14">+D71/$D$92</f>
        <v>#DIV/0!</v>
      </c>
      <c r="L71" s="641" t="e">
        <f t="shared" si="3"/>
        <v>#DIV/0!</v>
      </c>
    </row>
    <row r="72" spans="1:12" ht="14.25" customHeight="1" x14ac:dyDescent="0.25">
      <c r="A72" s="4" t="s">
        <v>214</v>
      </c>
      <c r="B72" s="26"/>
      <c r="C72" s="26"/>
      <c r="E72" s="26"/>
      <c r="F72" s="16"/>
      <c r="G72" s="177" t="e">
        <f t="shared" si="12"/>
        <v>#DIV/0!</v>
      </c>
      <c r="H72" s="177" t="e">
        <f t="shared" si="13"/>
        <v>#DIV/0!</v>
      </c>
      <c r="I72" s="177" t="e">
        <f t="shared" si="14"/>
        <v>#DIV/0!</v>
      </c>
      <c r="L72" s="641" t="e">
        <f t="shared" si="3"/>
        <v>#DIV/0!</v>
      </c>
    </row>
    <row r="73" spans="1:12" ht="14.25" customHeight="1" x14ac:dyDescent="0.25">
      <c r="A73" s="3" t="s">
        <v>95</v>
      </c>
      <c r="B73" s="89">
        <f>SUM(B70:B72)</f>
        <v>0</v>
      </c>
      <c r="C73" s="89">
        <f>SUM(C70:C72)</f>
        <v>0</v>
      </c>
      <c r="D73" s="89">
        <f>SUM(D70:D72)</f>
        <v>0</v>
      </c>
      <c r="E73" s="89">
        <f>SUM(E70:E72)</f>
        <v>0</v>
      </c>
      <c r="F73" s="16"/>
      <c r="G73" s="179" t="e">
        <f>SUM(G70:G72)</f>
        <v>#DIV/0!</v>
      </c>
      <c r="H73" s="179" t="e">
        <f>SUM(H70:H72)</f>
        <v>#DIV/0!</v>
      </c>
      <c r="I73" s="179" t="e">
        <f>SUM(I70:I72)</f>
        <v>#DIV/0!</v>
      </c>
      <c r="L73" s="641" t="e">
        <f t="shared" si="3"/>
        <v>#DIV/0!</v>
      </c>
    </row>
    <row r="74" spans="1:12" ht="14.25" customHeight="1" x14ac:dyDescent="0.25">
      <c r="A74" s="15"/>
      <c r="B74" s="150"/>
      <c r="C74" s="150"/>
      <c r="D74" s="150"/>
      <c r="E74" s="150"/>
      <c r="F74" s="16"/>
      <c r="G74" s="87"/>
      <c r="H74" s="87"/>
      <c r="I74" s="87"/>
      <c r="L74" s="576"/>
    </row>
    <row r="75" spans="1:12" ht="14.25" customHeight="1" x14ac:dyDescent="0.25">
      <c r="A75" s="3" t="s">
        <v>304</v>
      </c>
      <c r="B75" s="176">
        <f>+B58+B64+B73+B67</f>
        <v>0</v>
      </c>
      <c r="C75" s="176">
        <f t="shared" ref="C75:E75" si="15">+C58+C64+C73+C67</f>
        <v>0</v>
      </c>
      <c r="D75" s="176">
        <f t="shared" si="15"/>
        <v>0</v>
      </c>
      <c r="E75" s="176">
        <f t="shared" si="15"/>
        <v>0</v>
      </c>
      <c r="F75" s="16"/>
      <c r="G75" s="179" t="e">
        <f>+G58+G64+G73+G67</f>
        <v>#DIV/0!</v>
      </c>
      <c r="H75" s="179" t="e">
        <f t="shared" ref="H75:I75" si="16">+H58+H64+H73+H67</f>
        <v>#DIV/0!</v>
      </c>
      <c r="I75" s="179" t="e">
        <f t="shared" si="16"/>
        <v>#DIV/0!</v>
      </c>
      <c r="L75" s="641" t="e">
        <f t="shared" si="3"/>
        <v>#DIV/0!</v>
      </c>
    </row>
    <row r="76" spans="1:12" ht="14.25" customHeight="1" x14ac:dyDescent="0.25">
      <c r="A76" s="15"/>
      <c r="B76" s="86"/>
      <c r="C76" s="86"/>
      <c r="D76" s="86"/>
      <c r="E76" s="86"/>
      <c r="F76" s="16"/>
      <c r="G76" s="85"/>
      <c r="H76" s="85"/>
      <c r="I76" s="85"/>
      <c r="L76" s="576"/>
    </row>
    <row r="77" spans="1:12" ht="14.25" customHeight="1" x14ac:dyDescent="0.25">
      <c r="A77" s="3" t="s">
        <v>218</v>
      </c>
      <c r="B77" s="89">
        <f>+B27-B75</f>
        <v>0</v>
      </c>
      <c r="C77" s="89">
        <f>+C27-C75</f>
        <v>0</v>
      </c>
      <c r="D77" s="89">
        <f>+D27-D75</f>
        <v>0</v>
      </c>
      <c r="E77" s="89">
        <f>+E27-E75</f>
        <v>0</v>
      </c>
      <c r="F77" s="16"/>
      <c r="G77" s="179" t="e">
        <f>+G27-G75</f>
        <v>#DIV/0!</v>
      </c>
      <c r="H77" s="179" t="e">
        <f>+H27-H75</f>
        <v>#DIV/0!</v>
      </c>
      <c r="I77" s="179" t="e">
        <f>+I27-I75</f>
        <v>#DIV/0!</v>
      </c>
      <c r="L77" s="641" t="e">
        <f t="shared" si="3"/>
        <v>#DIV/0!</v>
      </c>
    </row>
    <row r="78" spans="1:12" ht="14.25" customHeight="1" x14ac:dyDescent="0.25">
      <c r="B78" s="26"/>
      <c r="C78" s="27"/>
      <c r="D78" s="27"/>
      <c r="F78" s="16"/>
      <c r="G78" s="87"/>
      <c r="H78" s="87"/>
      <c r="I78" s="87"/>
      <c r="L78" s="576"/>
    </row>
    <row r="79" spans="1:12" x14ac:dyDescent="0.25">
      <c r="A79" s="15"/>
      <c r="B79" s="69"/>
      <c r="C79" s="84"/>
      <c r="D79" s="84"/>
      <c r="E79" s="84"/>
      <c r="F79" s="16"/>
      <c r="L79" s="576"/>
    </row>
    <row r="80" spans="1:12" x14ac:dyDescent="0.25">
      <c r="A80" s="94" t="s">
        <v>754</v>
      </c>
      <c r="B80" s="27"/>
      <c r="C80" s="27"/>
      <c r="D80" s="27"/>
      <c r="F80" s="17"/>
      <c r="G80" s="27"/>
      <c r="H80" s="27"/>
      <c r="I80" s="27"/>
      <c r="L80" s="576"/>
    </row>
    <row r="81" spans="1:12" x14ac:dyDescent="0.25">
      <c r="A81" s="253" t="s">
        <v>331</v>
      </c>
      <c r="B81" s="27"/>
      <c r="C81" s="27"/>
      <c r="D81" s="27"/>
      <c r="F81" s="17"/>
      <c r="G81" s="99">
        <f t="shared" ref="G81:I83" si="17">+B81</f>
        <v>0</v>
      </c>
      <c r="H81" s="99">
        <f t="shared" si="17"/>
        <v>0</v>
      </c>
      <c r="I81" s="99">
        <f t="shared" si="17"/>
        <v>0</v>
      </c>
      <c r="L81" s="641">
        <f t="shared" si="3"/>
        <v>0</v>
      </c>
    </row>
    <row r="82" spans="1:12" x14ac:dyDescent="0.25">
      <c r="A82" s="253" t="s">
        <v>332</v>
      </c>
      <c r="B82" s="27"/>
      <c r="C82" s="27"/>
      <c r="D82" s="27"/>
      <c r="F82" s="17"/>
      <c r="G82" s="99">
        <f t="shared" si="17"/>
        <v>0</v>
      </c>
      <c r="H82" s="99">
        <f t="shared" si="17"/>
        <v>0</v>
      </c>
      <c r="I82" s="99">
        <f t="shared" si="17"/>
        <v>0</v>
      </c>
      <c r="L82" s="641">
        <f t="shared" si="3"/>
        <v>0</v>
      </c>
    </row>
    <row r="83" spans="1:12" x14ac:dyDescent="0.25">
      <c r="A83" s="253" t="s">
        <v>333</v>
      </c>
      <c r="B83" s="27"/>
      <c r="C83" s="27"/>
      <c r="D83" s="27"/>
      <c r="F83" s="17"/>
      <c r="G83" s="99">
        <f t="shared" si="17"/>
        <v>0</v>
      </c>
      <c r="H83" s="99">
        <f t="shared" si="17"/>
        <v>0</v>
      </c>
      <c r="I83" s="99">
        <f t="shared" si="17"/>
        <v>0</v>
      </c>
      <c r="L83" s="641">
        <f t="shared" ref="L83:L92" si="18">+G83-H83</f>
        <v>0</v>
      </c>
    </row>
    <row r="84" spans="1:12" ht="27" thickBot="1" x14ac:dyDescent="0.3">
      <c r="A84" s="93" t="s">
        <v>755</v>
      </c>
      <c r="B84" s="251">
        <f>SUM(B81:B83)</f>
        <v>0</v>
      </c>
      <c r="C84" s="251">
        <f>SUM(C81:C83)</f>
        <v>0</v>
      </c>
      <c r="D84" s="251">
        <f>SUM(D81:D83)</f>
        <v>0</v>
      </c>
      <c r="E84" s="251">
        <f>SUM(E81:E83)</f>
        <v>0</v>
      </c>
      <c r="F84" s="16"/>
      <c r="G84" s="251">
        <f>SUM(G81:G83)</f>
        <v>0</v>
      </c>
      <c r="H84" s="251">
        <f>SUM(H81:H83)</f>
        <v>0</v>
      </c>
      <c r="I84" s="251">
        <f>SUM(I81:I83)</f>
        <v>0</v>
      </c>
      <c r="L84" s="641">
        <f t="shared" si="18"/>
        <v>0</v>
      </c>
    </row>
    <row r="85" spans="1:12" ht="13.8" thickTop="1" x14ac:dyDescent="0.25">
      <c r="A85" s="4"/>
      <c r="B85" s="26"/>
      <c r="C85" s="27"/>
      <c r="D85" s="27"/>
      <c r="F85" s="16"/>
      <c r="L85" s="576"/>
    </row>
    <row r="86" spans="1:12" x14ac:dyDescent="0.25">
      <c r="A86" s="94" t="s">
        <v>756</v>
      </c>
      <c r="B86" s="249"/>
      <c r="C86" s="169"/>
      <c r="D86" s="169"/>
      <c r="E86" s="169"/>
      <c r="F86" s="17"/>
      <c r="G86" s="17"/>
      <c r="H86" s="17"/>
      <c r="I86" s="17"/>
      <c r="L86" s="576"/>
    </row>
    <row r="87" spans="1:12" x14ac:dyDescent="0.25">
      <c r="A87" s="253" t="s">
        <v>331</v>
      </c>
      <c r="B87" s="27"/>
      <c r="C87" s="275"/>
      <c r="D87" s="275"/>
      <c r="E87" s="275"/>
      <c r="F87" s="17"/>
      <c r="G87" s="99">
        <f t="shared" ref="G87:G89" si="19">+B87</f>
        <v>0</v>
      </c>
      <c r="H87" s="99">
        <f t="shared" ref="H87:H89" si="20">+C87</f>
        <v>0</v>
      </c>
      <c r="I87" s="99">
        <f t="shared" ref="I87:I89" si="21">+D87</f>
        <v>0</v>
      </c>
      <c r="L87" s="641">
        <f t="shared" si="18"/>
        <v>0</v>
      </c>
    </row>
    <row r="88" spans="1:12" x14ac:dyDescent="0.25">
      <c r="A88" s="253" t="s">
        <v>332</v>
      </c>
      <c r="B88" s="27"/>
      <c r="C88" s="27"/>
      <c r="D88" s="27"/>
      <c r="F88" s="17"/>
      <c r="G88" s="99">
        <f t="shared" si="19"/>
        <v>0</v>
      </c>
      <c r="H88" s="99">
        <f t="shared" si="20"/>
        <v>0</v>
      </c>
      <c r="I88" s="99">
        <f t="shared" si="21"/>
        <v>0</v>
      </c>
      <c r="L88" s="641">
        <f t="shared" si="18"/>
        <v>0</v>
      </c>
    </row>
    <row r="89" spans="1:12" x14ac:dyDescent="0.25">
      <c r="A89" s="253" t="s">
        <v>333</v>
      </c>
      <c r="B89" s="27"/>
      <c r="C89" s="27"/>
      <c r="D89" s="27"/>
      <c r="F89" s="17"/>
      <c r="G89" s="99">
        <f t="shared" si="19"/>
        <v>0</v>
      </c>
      <c r="H89" s="99">
        <f t="shared" si="20"/>
        <v>0</v>
      </c>
      <c r="I89" s="99">
        <f t="shared" si="21"/>
        <v>0</v>
      </c>
      <c r="L89" s="641">
        <f t="shared" si="18"/>
        <v>0</v>
      </c>
    </row>
    <row r="90" spans="1:12" ht="27" thickBot="1" x14ac:dyDescent="0.3">
      <c r="A90" s="250" t="s">
        <v>757</v>
      </c>
      <c r="B90" s="251">
        <f>SUM(B87:B89)</f>
        <v>0</v>
      </c>
      <c r="C90" s="251">
        <f>SUM(C87:C89)</f>
        <v>0</v>
      </c>
      <c r="D90" s="251">
        <f>SUM(D87:D89)</f>
        <v>0</v>
      </c>
      <c r="E90" s="251">
        <f>SUM(E87:E89)</f>
        <v>0</v>
      </c>
      <c r="F90" s="16"/>
      <c r="G90" s="251">
        <f>SUM(G87:G89)</f>
        <v>0</v>
      </c>
      <c r="H90" s="251">
        <f>SUM(H87:H89)</f>
        <v>0</v>
      </c>
      <c r="I90" s="251">
        <f>SUM(I87:I89)</f>
        <v>0</v>
      </c>
      <c r="L90" s="641">
        <f t="shared" si="18"/>
        <v>0</v>
      </c>
    </row>
    <row r="91" spans="1:12" ht="13.8" thickTop="1" x14ac:dyDescent="0.25">
      <c r="A91" s="250"/>
      <c r="B91" s="505"/>
      <c r="C91" s="505"/>
      <c r="D91" s="505"/>
      <c r="E91" s="505"/>
      <c r="F91" s="16"/>
      <c r="G91" s="505"/>
      <c r="H91" s="505"/>
      <c r="I91" s="505"/>
      <c r="L91" s="576"/>
    </row>
    <row r="92" spans="1:12" ht="13.8" thickBot="1" x14ac:dyDescent="0.3">
      <c r="A92" s="250" t="s">
        <v>753</v>
      </c>
      <c r="B92" s="83">
        <f>+B84+B90</f>
        <v>0</v>
      </c>
      <c r="C92" s="83">
        <f t="shared" ref="C92:I92" si="22">+C84+C90</f>
        <v>0</v>
      </c>
      <c r="D92" s="83">
        <f t="shared" si="22"/>
        <v>0</v>
      </c>
      <c r="E92" s="83">
        <f t="shared" si="22"/>
        <v>0</v>
      </c>
      <c r="F92" s="16"/>
      <c r="G92" s="83">
        <f t="shared" si="22"/>
        <v>0</v>
      </c>
      <c r="H92" s="83">
        <f t="shared" si="22"/>
        <v>0</v>
      </c>
      <c r="I92" s="83">
        <f t="shared" si="22"/>
        <v>0</v>
      </c>
      <c r="L92" s="641">
        <f t="shared" si="18"/>
        <v>0</v>
      </c>
    </row>
    <row r="93" spans="1:12" ht="26.25" customHeight="1" thickTop="1" x14ac:dyDescent="0.25">
      <c r="A93" s="274"/>
      <c r="B93" s="239"/>
      <c r="C93" s="99"/>
      <c r="D93" s="99"/>
      <c r="E93" s="99"/>
      <c r="F93" s="16"/>
    </row>
    <row r="94" spans="1:12" x14ac:dyDescent="0.25">
      <c r="A94" s="173" t="s">
        <v>25</v>
      </c>
      <c r="B94" s="301"/>
      <c r="C94" s="166"/>
      <c r="D94" s="166"/>
      <c r="E94" s="167"/>
      <c r="F94" s="16"/>
    </row>
    <row r="95" spans="1:12" x14ac:dyDescent="0.25">
      <c r="A95" s="174" t="s">
        <v>26</v>
      </c>
      <c r="B95" s="465" t="e">
        <f>(B58-SUM(B13:B18)-B23)/(B27-SUM(B13:B18)-B23)</f>
        <v>#DIV/0!</v>
      </c>
      <c r="C95" s="465" t="e">
        <f t="shared" ref="C95:E95" si="23">(C58-SUM(C13:C18)-C23)/(C27-SUM(C13:C18)-C23)</f>
        <v>#DIV/0!</v>
      </c>
      <c r="D95" s="465" t="e">
        <f t="shared" si="23"/>
        <v>#DIV/0!</v>
      </c>
      <c r="E95" s="465" t="e">
        <f t="shared" si="23"/>
        <v>#DIV/0!</v>
      </c>
      <c r="F95" s="16"/>
      <c r="G95" s="435"/>
      <c r="H95" s="17"/>
      <c r="I95" s="17"/>
    </row>
    <row r="96" spans="1:12" x14ac:dyDescent="0.25">
      <c r="A96" s="174" t="s">
        <v>27</v>
      </c>
      <c r="B96" s="465" t="e">
        <f>(B64)/(B27-SUM(B13:B18)-B23)</f>
        <v>#DIV/0!</v>
      </c>
      <c r="C96" s="465" t="e">
        <f t="shared" ref="C96:E96" si="24">(C64)/(C27-SUM(C13:C18)-C23)</f>
        <v>#DIV/0!</v>
      </c>
      <c r="D96" s="465" t="e">
        <f t="shared" si="24"/>
        <v>#DIV/0!</v>
      </c>
      <c r="E96" s="465" t="e">
        <f t="shared" si="24"/>
        <v>#DIV/0!</v>
      </c>
      <c r="F96" s="16"/>
    </row>
    <row r="97" spans="1:6" x14ac:dyDescent="0.25">
      <c r="A97" s="174" t="s">
        <v>28</v>
      </c>
      <c r="B97" s="465" t="e">
        <f>SUM(B95:B96)</f>
        <v>#DIV/0!</v>
      </c>
      <c r="C97" s="465" t="e">
        <f t="shared" ref="C97:E97" si="25">SUM(C95:C96)</f>
        <v>#DIV/0!</v>
      </c>
      <c r="D97" s="465" t="e">
        <f t="shared" si="25"/>
        <v>#DIV/0!</v>
      </c>
      <c r="E97" s="465" t="e">
        <f t="shared" si="25"/>
        <v>#DIV/0!</v>
      </c>
      <c r="F97" s="16"/>
    </row>
    <row r="98" spans="1:6" x14ac:dyDescent="0.25">
      <c r="A98" s="174" t="s">
        <v>29</v>
      </c>
      <c r="B98" s="465" t="e">
        <f>B73/(B$27-SUM(B13:B18)-B23)</f>
        <v>#DIV/0!</v>
      </c>
      <c r="C98" s="465" t="e">
        <f t="shared" ref="C98:E98" si="26">C73/(C$27-SUM(C13:C18)-C23)</f>
        <v>#DIV/0!</v>
      </c>
      <c r="D98" s="465" t="e">
        <f t="shared" si="26"/>
        <v>#DIV/0!</v>
      </c>
      <c r="E98" s="465" t="e">
        <f t="shared" si="26"/>
        <v>#DIV/0!</v>
      </c>
      <c r="F98" s="16"/>
    </row>
    <row r="99" spans="1:6" x14ac:dyDescent="0.25">
      <c r="A99" s="175" t="s">
        <v>372</v>
      </c>
      <c r="B99" s="466" t="e">
        <f>B77/(B$27-SUM(B13:B18)-B23)</f>
        <v>#DIV/0!</v>
      </c>
      <c r="C99" s="466" t="e">
        <f t="shared" ref="C99:E99" si="27">C77/(C$27-SUM(C13:C18)-C23)</f>
        <v>#DIV/0!</v>
      </c>
      <c r="D99" s="466" t="e">
        <f t="shared" si="27"/>
        <v>#DIV/0!</v>
      </c>
      <c r="E99" s="466" t="e">
        <f t="shared" si="27"/>
        <v>#DIV/0!</v>
      </c>
      <c r="F99" s="16"/>
    </row>
    <row r="100" spans="1:6" x14ac:dyDescent="0.25">
      <c r="B100" s="26"/>
      <c r="C100" s="27"/>
      <c r="D100" s="27"/>
      <c r="E100" s="16"/>
      <c r="F100" s="16"/>
    </row>
    <row r="101" spans="1:6" x14ac:dyDescent="0.25">
      <c r="B101" s="26"/>
      <c r="C101" s="27"/>
      <c r="D101" s="27"/>
      <c r="E101" s="16"/>
      <c r="F101" s="16"/>
    </row>
    <row r="102" spans="1:6" x14ac:dyDescent="0.25">
      <c r="A102" s="650"/>
      <c r="D102" s="16"/>
      <c r="E102" s="16"/>
      <c r="F102" s="16"/>
    </row>
    <row r="103" spans="1:6" x14ac:dyDescent="0.25">
      <c r="A103" s="650"/>
      <c r="D103" s="16"/>
      <c r="E103" s="16"/>
      <c r="F103" s="16"/>
    </row>
    <row r="104" spans="1:6" x14ac:dyDescent="0.25">
      <c r="A104" s="650"/>
      <c r="D104" s="16"/>
      <c r="E104" s="16"/>
      <c r="F104" s="16"/>
    </row>
    <row r="105" spans="1:6" x14ac:dyDescent="0.25">
      <c r="D105" s="16"/>
      <c r="E105" s="16"/>
      <c r="F105" s="16"/>
    </row>
    <row r="106" spans="1:6" x14ac:dyDescent="0.25">
      <c r="D106" s="16"/>
      <c r="E106" s="16"/>
      <c r="F106" s="16"/>
    </row>
    <row r="107" spans="1:6" x14ac:dyDescent="0.25">
      <c r="D107" s="16"/>
      <c r="E107" s="16"/>
      <c r="F107" s="16"/>
    </row>
    <row r="108" spans="1:6" x14ac:dyDescent="0.25">
      <c r="D108" s="16"/>
      <c r="E108" s="16"/>
      <c r="F108" s="16"/>
    </row>
    <row r="109" spans="1:6" x14ac:dyDescent="0.25">
      <c r="D109" s="16"/>
      <c r="E109" s="16"/>
      <c r="F109" s="16"/>
    </row>
    <row r="110" spans="1:6" x14ac:dyDescent="0.25">
      <c r="D110" s="16"/>
      <c r="E110" s="16"/>
      <c r="F110" s="16"/>
    </row>
    <row r="111" spans="1:6" x14ac:dyDescent="0.25">
      <c r="D111" s="16"/>
      <c r="E111" s="16"/>
      <c r="F111" s="16"/>
    </row>
    <row r="112" spans="1:6" x14ac:dyDescent="0.25">
      <c r="D112" s="16"/>
      <c r="E112" s="16"/>
      <c r="F112" s="16"/>
    </row>
    <row r="113" spans="4:6" x14ac:dyDescent="0.25">
      <c r="D113" s="16"/>
      <c r="E113" s="16"/>
      <c r="F113" s="16"/>
    </row>
    <row r="114" spans="4:6" x14ac:dyDescent="0.25">
      <c r="D114" s="16"/>
      <c r="E114" s="16"/>
      <c r="F114" s="16"/>
    </row>
    <row r="115" spans="4:6" x14ac:dyDescent="0.25">
      <c r="D115" s="16"/>
      <c r="E115" s="16"/>
      <c r="F115" s="16"/>
    </row>
    <row r="116" spans="4:6" x14ac:dyDescent="0.25">
      <c r="D116" s="16"/>
      <c r="E116" s="16"/>
      <c r="F116" s="16"/>
    </row>
    <row r="117" spans="4:6" x14ac:dyDescent="0.25">
      <c r="D117" s="16"/>
      <c r="E117" s="16"/>
      <c r="F117" s="16"/>
    </row>
    <row r="118" spans="4:6" x14ac:dyDescent="0.25">
      <c r="D118" s="16"/>
      <c r="E118" s="16"/>
      <c r="F118" s="16"/>
    </row>
    <row r="119" spans="4:6" x14ac:dyDescent="0.25">
      <c r="D119" s="16"/>
      <c r="E119" s="16"/>
      <c r="F119" s="16"/>
    </row>
    <row r="120" spans="4:6" x14ac:dyDescent="0.25">
      <c r="D120" s="16"/>
      <c r="E120" s="16"/>
      <c r="F120" s="16"/>
    </row>
    <row r="121" spans="4:6" x14ac:dyDescent="0.25">
      <c r="D121" s="16"/>
      <c r="E121" s="16"/>
      <c r="F121" s="16"/>
    </row>
    <row r="122" spans="4:6" x14ac:dyDescent="0.25">
      <c r="D122" s="16"/>
      <c r="E122" s="16"/>
      <c r="F122" s="16"/>
    </row>
    <row r="123" spans="4:6" x14ac:dyDescent="0.25">
      <c r="D123" s="16"/>
      <c r="E123" s="17"/>
      <c r="F123" s="17"/>
    </row>
    <row r="124" spans="4:6" x14ac:dyDescent="0.25">
      <c r="D124" s="16"/>
      <c r="E124" s="17"/>
      <c r="F124" s="17"/>
    </row>
    <row r="125" spans="4:6" x14ac:dyDescent="0.25">
      <c r="D125" s="16"/>
      <c r="E125" s="17"/>
      <c r="F125" s="17"/>
    </row>
    <row r="126" spans="4:6" x14ac:dyDescent="0.25">
      <c r="D126" s="16"/>
      <c r="E126" s="17"/>
      <c r="F126" s="17"/>
    </row>
    <row r="127" spans="4:6" x14ac:dyDescent="0.25">
      <c r="D127" s="16"/>
      <c r="E127" s="17"/>
      <c r="F127" s="17"/>
    </row>
    <row r="128" spans="4:6" x14ac:dyDescent="0.25">
      <c r="D128" s="16"/>
      <c r="E128" s="17"/>
      <c r="F128" s="17"/>
    </row>
    <row r="129" spans="4:6" x14ac:dyDescent="0.25">
      <c r="D129" s="16"/>
      <c r="E129" s="17"/>
      <c r="F129" s="17"/>
    </row>
    <row r="130" spans="4:6" x14ac:dyDescent="0.25">
      <c r="D130" s="16"/>
      <c r="E130" s="17"/>
      <c r="F130" s="17"/>
    </row>
    <row r="131" spans="4:6" x14ac:dyDescent="0.25">
      <c r="D131" s="16"/>
      <c r="E131" s="17"/>
      <c r="F131" s="17"/>
    </row>
    <row r="132" spans="4:6" x14ac:dyDescent="0.25">
      <c r="D132" s="16"/>
      <c r="E132" s="17"/>
      <c r="F132" s="17"/>
    </row>
    <row r="133" spans="4:6" x14ac:dyDescent="0.25">
      <c r="D133" s="16"/>
      <c r="E133" s="17"/>
      <c r="F133" s="17"/>
    </row>
    <row r="134" spans="4:6" x14ac:dyDescent="0.25">
      <c r="D134" s="16"/>
      <c r="E134" s="17"/>
      <c r="F134" s="17"/>
    </row>
    <row r="135" spans="4:6" x14ac:dyDescent="0.25">
      <c r="D135" s="16"/>
      <c r="E135" s="17"/>
      <c r="F135" s="17"/>
    </row>
    <row r="136" spans="4:6" x14ac:dyDescent="0.25">
      <c r="D136" s="16"/>
      <c r="E136" s="17"/>
      <c r="F136" s="17"/>
    </row>
    <row r="137" spans="4:6" x14ac:dyDescent="0.25">
      <c r="D137" s="16"/>
      <c r="E137" s="17"/>
      <c r="F137" s="17"/>
    </row>
    <row r="138" spans="4:6" x14ac:dyDescent="0.25">
      <c r="D138" s="16"/>
      <c r="E138" s="17"/>
      <c r="F138" s="17"/>
    </row>
    <row r="139" spans="4:6" x14ac:dyDescent="0.25">
      <c r="D139" s="16"/>
      <c r="E139" s="17"/>
      <c r="F139" s="17"/>
    </row>
    <row r="140" spans="4:6" x14ac:dyDescent="0.25">
      <c r="D140" s="16"/>
      <c r="E140" s="17"/>
      <c r="F140" s="17"/>
    </row>
    <row r="141" spans="4:6" x14ac:dyDescent="0.25">
      <c r="D141" s="16"/>
      <c r="E141" s="17"/>
      <c r="F141" s="17"/>
    </row>
  </sheetData>
  <sheetProtection algorithmName="SHA-512" hashValue="JO65REn8lKACNIRkIIsP51akeBqcjIgGUrE1mBeGfzeiiZz1GMM8hjmtuql1E+KwuZ+9qkWEsg3rMMNOekB4zg==" saltValue="J6fAtoPQXqZKBnVUpkkVaQ==" spinCount="100000" sheet="1" formatCells="0" formatColumns="0" formatRows="0"/>
  <mergeCells count="3">
    <mergeCell ref="A2:J2"/>
    <mergeCell ref="C3:E3"/>
    <mergeCell ref="A4:J4"/>
  </mergeCells>
  <printOptions horizontalCentered="1"/>
  <pageMargins left="0" right="0" top="0" bottom="0" header="0.23" footer="0.17"/>
  <pageSetup scale="70" fitToHeight="3" orientation="landscape"/>
  <headerFooter alignWithMargins="0"/>
  <rowBreaks count="2" manualBreakCount="2">
    <brk id="68" max="16383" man="1"/>
    <brk id="93" max="16383" man="1"/>
  </rowBreaks>
  <legacyDrawing r:id="rId1"/>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8" tint="0.39997558519241921"/>
  </sheetPr>
  <dimension ref="A2:L148"/>
  <sheetViews>
    <sheetView workbookViewId="0"/>
  </sheetViews>
  <sheetFormatPr defaultColWidth="11.44140625" defaultRowHeight="13.2" x14ac:dyDescent="0.25"/>
  <cols>
    <col min="1" max="1" width="48.44140625" style="16" customWidth="1"/>
    <col min="2" max="2" width="15.44140625" style="16" customWidth="1"/>
    <col min="3" max="3" width="16" style="16" customWidth="1"/>
    <col min="4" max="4" width="12.6640625" style="26" customWidth="1"/>
    <col min="5" max="5" width="14.88671875" style="27" customWidth="1"/>
    <col min="6" max="6" width="5.6640625" style="27" customWidth="1"/>
    <col min="7" max="7" width="14" style="16" customWidth="1"/>
    <col min="8" max="8" width="15.6640625" style="16" bestFit="1" customWidth="1"/>
    <col min="9" max="9" width="16.5546875" style="16" bestFit="1" customWidth="1"/>
    <col min="10" max="10" width="12.33203125" style="16" bestFit="1" customWidth="1"/>
    <col min="11" max="16384" width="11.44140625" style="16"/>
  </cols>
  <sheetData>
    <row r="2" spans="1:12" ht="15" customHeight="1" x14ac:dyDescent="0.3">
      <c r="A2" s="1014">
        <f>+'Balance Sheet'!A1:E1</f>
        <v>0</v>
      </c>
      <c r="B2" s="1014"/>
      <c r="C2" s="1014"/>
      <c r="D2" s="1014"/>
      <c r="E2" s="1014"/>
      <c r="F2" s="1014"/>
      <c r="G2" s="1014"/>
      <c r="H2" s="1014"/>
      <c r="I2" s="1014"/>
      <c r="J2" s="1014"/>
    </row>
    <row r="3" spans="1:12" ht="15" customHeight="1" x14ac:dyDescent="0.3">
      <c r="B3" s="315" t="s">
        <v>371</v>
      </c>
      <c r="C3" s="1102"/>
      <c r="D3" s="1102"/>
      <c r="E3" s="1102"/>
      <c r="F3" s="314"/>
      <c r="G3" s="314"/>
      <c r="H3" s="314"/>
      <c r="I3" s="314"/>
      <c r="J3" s="314"/>
    </row>
    <row r="4" spans="1:12" ht="15" customHeight="1" x14ac:dyDescent="0.3">
      <c r="A4" s="1014" t="s">
        <v>47</v>
      </c>
      <c r="B4" s="1014"/>
      <c r="C4" s="1014"/>
      <c r="D4" s="1014"/>
      <c r="E4" s="1014"/>
      <c r="F4" s="1014"/>
      <c r="G4" s="1014"/>
      <c r="H4" s="1014"/>
      <c r="I4" s="1014"/>
      <c r="J4" s="1014"/>
    </row>
    <row r="5" spans="1:12" s="17" customFormat="1" ht="15" customHeight="1" x14ac:dyDescent="0.3">
      <c r="D5" s="6"/>
      <c r="E5" s="203" t="str">
        <f>CONCATENATE("Year To Date Through  ",'MCO ID &amp; Cross Checks'!F11, "  ",'MCO ID &amp; Cross Checks'!G11)</f>
        <v xml:space="preserve">Year To Date Through    </v>
      </c>
      <c r="F5" s="188"/>
      <c r="G5" s="188"/>
    </row>
    <row r="6" spans="1:12" s="17" customFormat="1" ht="15" customHeight="1" x14ac:dyDescent="0.3">
      <c r="B6" s="189"/>
      <c r="C6" s="190"/>
      <c r="D6" s="191"/>
      <c r="E6" s="188"/>
      <c r="F6" s="188"/>
      <c r="G6" s="188"/>
    </row>
    <row r="7" spans="1:12" x14ac:dyDescent="0.25">
      <c r="A7" s="26"/>
      <c r="B7" s="26"/>
      <c r="C7" s="26"/>
    </row>
    <row r="8" spans="1:12" ht="26.4" x14ac:dyDescent="0.25">
      <c r="B8" s="81" t="str">
        <f>+'Rev &amp; Exp All'!C7</f>
        <v>Select Prog</v>
      </c>
      <c r="C8" s="491" t="str">
        <f>+'Rev &amp; Exp All'!E7</f>
        <v>Select Prog</v>
      </c>
      <c r="D8" s="491" t="str">
        <f>+'Rev &amp; Exp All'!F7</f>
        <v>Select Prog</v>
      </c>
      <c r="E8" s="491" t="str">
        <f>+'Rev &amp; Exp All'!G7</f>
        <v>Select Prog Prior Year</v>
      </c>
      <c r="F8" s="504"/>
      <c r="G8" s="491" t="str">
        <f>+'Rev &amp; Exp All'!J7</f>
        <v>Select Prog Curr YTD</v>
      </c>
      <c r="H8" s="491" t="str">
        <f>+'Rev &amp; Exp All'!K7</f>
        <v>Select Prog Budget YTD</v>
      </c>
      <c r="I8" s="491" t="str">
        <f>+'Rev &amp; Exp All'!L7</f>
        <v>Select Prog Budg Annual</v>
      </c>
    </row>
    <row r="9" spans="1:12" x14ac:dyDescent="0.25">
      <c r="B9" s="100" t="str">
        <f>+'Rev &amp; Exp All'!C8</f>
        <v>YTD</v>
      </c>
      <c r="C9" s="82" t="str">
        <f>+'Rev &amp; Exp All'!E8</f>
        <v>YTD Budget</v>
      </c>
      <c r="D9" s="46" t="s">
        <v>86</v>
      </c>
      <c r="E9" s="46">
        <f>+'MCO ID &amp; Cross Checks'!D13</f>
        <v>0</v>
      </c>
      <c r="F9" s="16"/>
      <c r="G9" s="46" t="s">
        <v>120</v>
      </c>
      <c r="H9" s="46" t="s">
        <v>120</v>
      </c>
      <c r="I9" s="46" t="s">
        <v>120</v>
      </c>
      <c r="L9" s="638" t="s">
        <v>695</v>
      </c>
    </row>
    <row r="10" spans="1:12" x14ac:dyDescent="0.25">
      <c r="A10" s="51" t="s">
        <v>94</v>
      </c>
      <c r="B10" s="32"/>
      <c r="C10" s="27"/>
      <c r="D10" s="27"/>
      <c r="E10" s="16"/>
      <c r="F10" s="16"/>
    </row>
    <row r="11" spans="1:12" x14ac:dyDescent="0.25">
      <c r="A11" s="4" t="s">
        <v>167</v>
      </c>
      <c r="B11" s="26"/>
      <c r="C11" s="27"/>
      <c r="D11" s="27"/>
      <c r="F11" s="16"/>
      <c r="G11" s="177" t="e">
        <f t="shared" ref="G11:G26" si="0">+B11/$B$92</f>
        <v>#DIV/0!</v>
      </c>
      <c r="H11" s="177" t="e">
        <f t="shared" ref="H11:H26" si="1">+C11/$C$92</f>
        <v>#DIV/0!</v>
      </c>
      <c r="I11" s="177" t="e">
        <f t="shared" ref="I11:I26" si="2">+D11/$D$92</f>
        <v>#DIV/0!</v>
      </c>
      <c r="L11" s="641" t="e">
        <f>+G11-H11</f>
        <v>#DIV/0!</v>
      </c>
    </row>
    <row r="12" spans="1:12" x14ac:dyDescent="0.25">
      <c r="A12" s="4" t="s">
        <v>121</v>
      </c>
      <c r="B12" s="26"/>
      <c r="C12" s="27"/>
      <c r="D12" s="27"/>
      <c r="F12" s="16"/>
      <c r="G12" s="177" t="e">
        <f t="shared" si="0"/>
        <v>#DIV/0!</v>
      </c>
      <c r="H12" s="177" t="e">
        <f t="shared" si="1"/>
        <v>#DIV/0!</v>
      </c>
      <c r="I12" s="177" t="e">
        <f t="shared" si="2"/>
        <v>#DIV/0!</v>
      </c>
      <c r="L12" s="641" t="e">
        <f t="shared" ref="L12:L82" si="3">+G12-H12</f>
        <v>#DIV/0!</v>
      </c>
    </row>
    <row r="13" spans="1:12" x14ac:dyDescent="0.25">
      <c r="A13" s="4" t="s">
        <v>736</v>
      </c>
      <c r="B13" s="26"/>
      <c r="C13" s="27"/>
      <c r="D13" s="27"/>
      <c r="F13" s="16"/>
      <c r="G13" s="177" t="e">
        <f t="shared" si="0"/>
        <v>#DIV/0!</v>
      </c>
      <c r="H13" s="177" t="e">
        <f t="shared" si="1"/>
        <v>#DIV/0!</v>
      </c>
      <c r="I13" s="177" t="e">
        <f t="shared" si="2"/>
        <v>#DIV/0!</v>
      </c>
      <c r="L13" s="641" t="e">
        <f t="shared" si="3"/>
        <v>#DIV/0!</v>
      </c>
    </row>
    <row r="14" spans="1:12" x14ac:dyDescent="0.25">
      <c r="A14" s="4" t="s">
        <v>737</v>
      </c>
      <c r="B14" s="26"/>
      <c r="C14" s="27"/>
      <c r="D14" s="27"/>
      <c r="F14" s="16"/>
      <c r="G14" s="177" t="e">
        <f t="shared" si="0"/>
        <v>#DIV/0!</v>
      </c>
      <c r="H14" s="177" t="e">
        <f t="shared" si="1"/>
        <v>#DIV/0!</v>
      </c>
      <c r="I14" s="177" t="e">
        <f t="shared" si="2"/>
        <v>#DIV/0!</v>
      </c>
      <c r="L14" s="641" t="e">
        <f t="shared" si="3"/>
        <v>#DIV/0!</v>
      </c>
    </row>
    <row r="15" spans="1:12" ht="13.2" customHeight="1" x14ac:dyDescent="0.25">
      <c r="A15" s="659" t="s">
        <v>751</v>
      </c>
      <c r="B15" s="26"/>
      <c r="C15" s="27"/>
      <c r="D15" s="27"/>
      <c r="F15" s="16"/>
      <c r="G15" s="177" t="e">
        <f t="shared" si="0"/>
        <v>#DIV/0!</v>
      </c>
      <c r="H15" s="177" t="e">
        <f t="shared" si="1"/>
        <v>#DIV/0!</v>
      </c>
      <c r="I15" s="177" t="e">
        <f t="shared" si="2"/>
        <v>#DIV/0!</v>
      </c>
      <c r="L15" s="641" t="e">
        <f t="shared" si="3"/>
        <v>#DIV/0!</v>
      </c>
    </row>
    <row r="16" spans="1:12" x14ac:dyDescent="0.25">
      <c r="A16" s="49" t="s">
        <v>738</v>
      </c>
      <c r="B16" s="26"/>
      <c r="C16" s="27"/>
      <c r="D16" s="27"/>
      <c r="F16" s="16"/>
      <c r="G16" s="177" t="e">
        <f t="shared" si="0"/>
        <v>#DIV/0!</v>
      </c>
      <c r="H16" s="177" t="e">
        <f t="shared" si="1"/>
        <v>#DIV/0!</v>
      </c>
      <c r="I16" s="177" t="e">
        <f t="shared" si="2"/>
        <v>#DIV/0!</v>
      </c>
      <c r="L16" s="641" t="e">
        <f t="shared" si="3"/>
        <v>#DIV/0!</v>
      </c>
    </row>
    <row r="17" spans="1:12" s="30" customFormat="1" x14ac:dyDescent="0.25">
      <c r="A17" s="5" t="s">
        <v>735</v>
      </c>
      <c r="B17" s="26"/>
      <c r="C17" s="27"/>
      <c r="D17" s="27"/>
      <c r="E17" s="27"/>
      <c r="G17" s="177" t="e">
        <f t="shared" si="0"/>
        <v>#DIV/0!</v>
      </c>
      <c r="H17" s="177" t="e">
        <f t="shared" si="1"/>
        <v>#DIV/0!</v>
      </c>
      <c r="I17" s="177" t="e">
        <f t="shared" si="2"/>
        <v>#DIV/0!</v>
      </c>
      <c r="L17" s="641" t="e">
        <f t="shared" si="3"/>
        <v>#DIV/0!</v>
      </c>
    </row>
    <row r="18" spans="1:12" s="30" customFormat="1" x14ac:dyDescent="0.25">
      <c r="A18" s="5" t="s">
        <v>739</v>
      </c>
      <c r="B18" s="26"/>
      <c r="C18" s="27"/>
      <c r="D18" s="27"/>
      <c r="E18" s="27"/>
      <c r="G18" s="177" t="e">
        <f t="shared" si="0"/>
        <v>#DIV/0!</v>
      </c>
      <c r="H18" s="177" t="e">
        <f t="shared" si="1"/>
        <v>#DIV/0!</v>
      </c>
      <c r="I18" s="177" t="e">
        <f t="shared" si="2"/>
        <v>#DIV/0!</v>
      </c>
      <c r="L18" s="641" t="e">
        <f t="shared" si="3"/>
        <v>#DIV/0!</v>
      </c>
    </row>
    <row r="19" spans="1:12" x14ac:dyDescent="0.25">
      <c r="A19" s="6" t="s">
        <v>330</v>
      </c>
      <c r="B19" s="26"/>
      <c r="C19" s="27"/>
      <c r="D19" s="27"/>
      <c r="F19" s="16"/>
      <c r="G19" s="177" t="e">
        <f t="shared" si="0"/>
        <v>#DIV/0!</v>
      </c>
      <c r="H19" s="177" t="e">
        <f t="shared" si="1"/>
        <v>#DIV/0!</v>
      </c>
      <c r="I19" s="177" t="e">
        <f t="shared" si="2"/>
        <v>#DIV/0!</v>
      </c>
      <c r="L19" s="641" t="e">
        <f t="shared" si="3"/>
        <v>#DIV/0!</v>
      </c>
    </row>
    <row r="20" spans="1:12" s="17" customFormat="1" x14ac:dyDescent="0.25">
      <c r="A20" s="6" t="s">
        <v>329</v>
      </c>
      <c r="B20" s="26"/>
      <c r="C20" s="27"/>
      <c r="D20" s="27"/>
      <c r="E20" s="27"/>
      <c r="G20" s="177" t="e">
        <f t="shared" si="0"/>
        <v>#DIV/0!</v>
      </c>
      <c r="H20" s="177" t="e">
        <f t="shared" si="1"/>
        <v>#DIV/0!</v>
      </c>
      <c r="I20" s="177" t="e">
        <f t="shared" si="2"/>
        <v>#DIV/0!</v>
      </c>
      <c r="L20" s="641" t="e">
        <f t="shared" si="3"/>
        <v>#DIV/0!</v>
      </c>
    </row>
    <row r="21" spans="1:12" s="17" customFormat="1" x14ac:dyDescent="0.25">
      <c r="A21" s="253" t="s">
        <v>134</v>
      </c>
      <c r="B21" s="26"/>
      <c r="C21" s="27"/>
      <c r="D21" s="27"/>
      <c r="E21" s="27"/>
      <c r="G21" s="177" t="e">
        <f t="shared" si="0"/>
        <v>#DIV/0!</v>
      </c>
      <c r="H21" s="177" t="e">
        <f t="shared" si="1"/>
        <v>#DIV/0!</v>
      </c>
      <c r="I21" s="177" t="e">
        <f t="shared" si="2"/>
        <v>#DIV/0!</v>
      </c>
      <c r="L21" s="641" t="e">
        <f t="shared" si="3"/>
        <v>#DIV/0!</v>
      </c>
    </row>
    <row r="22" spans="1:12" x14ac:dyDescent="0.25">
      <c r="A22" s="4" t="s">
        <v>12</v>
      </c>
      <c r="B22" s="26"/>
      <c r="C22" s="27"/>
      <c r="D22" s="27"/>
      <c r="F22" s="16"/>
      <c r="G22" s="177" t="e">
        <f t="shared" si="0"/>
        <v>#DIV/0!</v>
      </c>
      <c r="H22" s="177" t="e">
        <f t="shared" si="1"/>
        <v>#DIV/0!</v>
      </c>
      <c r="I22" s="177" t="e">
        <f t="shared" si="2"/>
        <v>#DIV/0!</v>
      </c>
      <c r="L22" s="641" t="e">
        <f t="shared" si="3"/>
        <v>#DIV/0!</v>
      </c>
    </row>
    <row r="23" spans="1:12" x14ac:dyDescent="0.25">
      <c r="A23" s="171" t="s">
        <v>11</v>
      </c>
      <c r="B23" s="26"/>
      <c r="C23" s="27"/>
      <c r="D23" s="27"/>
      <c r="F23" s="16"/>
      <c r="G23" s="177" t="e">
        <f t="shared" si="0"/>
        <v>#DIV/0!</v>
      </c>
      <c r="H23" s="177" t="e">
        <f t="shared" si="1"/>
        <v>#DIV/0!</v>
      </c>
      <c r="I23" s="177" t="e">
        <f t="shared" si="2"/>
        <v>#DIV/0!</v>
      </c>
      <c r="L23" s="641" t="e">
        <f t="shared" si="3"/>
        <v>#DIV/0!</v>
      </c>
    </row>
    <row r="24" spans="1:12" x14ac:dyDescent="0.25">
      <c r="A24" s="172" t="s">
        <v>204</v>
      </c>
      <c r="B24" s="26"/>
      <c r="C24" s="27"/>
      <c r="D24" s="27"/>
      <c r="F24" s="16"/>
      <c r="G24" s="177" t="e">
        <f t="shared" si="0"/>
        <v>#DIV/0!</v>
      </c>
      <c r="H24" s="177" t="e">
        <f t="shared" si="1"/>
        <v>#DIV/0!</v>
      </c>
      <c r="I24" s="177" t="e">
        <f t="shared" si="2"/>
        <v>#DIV/0!</v>
      </c>
      <c r="L24" s="641" t="e">
        <f t="shared" si="3"/>
        <v>#DIV/0!</v>
      </c>
    </row>
    <row r="25" spans="1:12" x14ac:dyDescent="0.25">
      <c r="A25" s="172" t="s">
        <v>299</v>
      </c>
      <c r="B25" s="26"/>
      <c r="C25" s="27"/>
      <c r="D25" s="27"/>
      <c r="F25" s="16"/>
      <c r="G25" s="177" t="e">
        <f t="shared" si="0"/>
        <v>#DIV/0!</v>
      </c>
      <c r="H25" s="177" t="e">
        <f t="shared" si="1"/>
        <v>#DIV/0!</v>
      </c>
      <c r="I25" s="177" t="e">
        <f t="shared" si="2"/>
        <v>#DIV/0!</v>
      </c>
      <c r="L25" s="641" t="e">
        <f t="shared" si="3"/>
        <v>#DIV/0!</v>
      </c>
    </row>
    <row r="26" spans="1:12" x14ac:dyDescent="0.25">
      <c r="A26" s="171" t="s">
        <v>225</v>
      </c>
      <c r="B26" s="26"/>
      <c r="C26" s="27"/>
      <c r="D26" s="27"/>
      <c r="F26" s="16"/>
      <c r="G26" s="177" t="e">
        <f t="shared" si="0"/>
        <v>#DIV/0!</v>
      </c>
      <c r="H26" s="177" t="e">
        <f t="shared" si="1"/>
        <v>#DIV/0!</v>
      </c>
      <c r="I26" s="177" t="e">
        <f t="shared" si="2"/>
        <v>#DIV/0!</v>
      </c>
      <c r="L26" s="641" t="e">
        <f t="shared" si="3"/>
        <v>#DIV/0!</v>
      </c>
    </row>
    <row r="27" spans="1:12" x14ac:dyDescent="0.25">
      <c r="A27" s="4" t="s">
        <v>23</v>
      </c>
      <c r="B27" s="89">
        <f>SUM(B11:B26)</f>
        <v>0</v>
      </c>
      <c r="C27" s="89">
        <f>SUM(C11:C26)</f>
        <v>0</v>
      </c>
      <c r="D27" s="89">
        <f>SUM(D11:D26)</f>
        <v>0</v>
      </c>
      <c r="E27" s="89">
        <f>SUM(E11:E26)</f>
        <v>0</v>
      </c>
      <c r="F27" s="16"/>
      <c r="G27" s="179" t="e">
        <f>SUM(G11:G26)</f>
        <v>#DIV/0!</v>
      </c>
      <c r="H27" s="179" t="e">
        <f>SUM(H11:H26)</f>
        <v>#DIV/0!</v>
      </c>
      <c r="I27" s="179" t="e">
        <f>SUM(I11:I26)</f>
        <v>#DIV/0!</v>
      </c>
      <c r="L27" s="641" t="e">
        <f t="shared" si="3"/>
        <v>#DIV/0!</v>
      </c>
    </row>
    <row r="28" spans="1:12" x14ac:dyDescent="0.25">
      <c r="B28" s="26" t="s">
        <v>126</v>
      </c>
      <c r="C28" s="26" t="s">
        <v>126</v>
      </c>
      <c r="D28" s="26" t="s">
        <v>126</v>
      </c>
      <c r="E28" s="26" t="s">
        <v>126</v>
      </c>
      <c r="F28" s="16"/>
      <c r="G28" s="87"/>
      <c r="H28" s="87"/>
      <c r="I28" s="87"/>
      <c r="L28" s="576"/>
    </row>
    <row r="29" spans="1:12" x14ac:dyDescent="0.25">
      <c r="A29" s="51" t="s">
        <v>102</v>
      </c>
      <c r="B29" s="26"/>
      <c r="C29" s="27"/>
      <c r="D29" s="27"/>
      <c r="F29" s="16"/>
      <c r="G29" s="87"/>
      <c r="H29" s="87"/>
      <c r="I29" s="87"/>
      <c r="L29" s="576"/>
    </row>
    <row r="30" spans="1:12" x14ac:dyDescent="0.25">
      <c r="A30" s="3" t="s">
        <v>106</v>
      </c>
      <c r="B30" s="26"/>
      <c r="C30" s="27"/>
      <c r="D30" s="27"/>
      <c r="F30" s="16"/>
      <c r="G30" s="87"/>
      <c r="H30" s="87"/>
      <c r="I30" s="87"/>
      <c r="L30" s="576"/>
    </row>
    <row r="31" spans="1:12" x14ac:dyDescent="0.25">
      <c r="A31" s="94" t="s">
        <v>177</v>
      </c>
      <c r="B31" s="26"/>
      <c r="C31" s="27"/>
      <c r="D31" s="27"/>
      <c r="F31" s="16"/>
      <c r="G31" s="87"/>
      <c r="H31" s="87"/>
      <c r="I31" s="87"/>
      <c r="K31" s="57"/>
      <c r="L31" s="576"/>
    </row>
    <row r="32" spans="1:12" x14ac:dyDescent="0.25">
      <c r="A32" s="6" t="s">
        <v>129</v>
      </c>
      <c r="B32" s="26"/>
      <c r="C32" s="27"/>
      <c r="D32" s="27"/>
      <c r="F32" s="16"/>
      <c r="G32" s="177" t="e">
        <f t="shared" ref="G32:G40" si="4">+B32/$B$92</f>
        <v>#DIV/0!</v>
      </c>
      <c r="H32" s="177" t="e">
        <f t="shared" ref="H32:H40" si="5">+C32/$C$92</f>
        <v>#DIV/0!</v>
      </c>
      <c r="I32" s="177" t="e">
        <f t="shared" ref="I32:I40" si="6">+D32/$D$92</f>
        <v>#DIV/0!</v>
      </c>
      <c r="K32" s="17"/>
      <c r="L32" s="641" t="e">
        <f t="shared" si="3"/>
        <v>#DIV/0!</v>
      </c>
    </row>
    <row r="33" spans="1:12" x14ac:dyDescent="0.25">
      <c r="A33" s="6" t="s">
        <v>122</v>
      </c>
      <c r="B33" s="26"/>
      <c r="C33" s="27"/>
      <c r="D33" s="27"/>
      <c r="F33" s="16"/>
      <c r="G33" s="177" t="e">
        <f t="shared" si="4"/>
        <v>#DIV/0!</v>
      </c>
      <c r="H33" s="177" t="e">
        <f t="shared" si="5"/>
        <v>#DIV/0!</v>
      </c>
      <c r="I33" s="177" t="e">
        <f t="shared" si="6"/>
        <v>#DIV/0!</v>
      </c>
      <c r="K33" s="17"/>
      <c r="L33" s="641" t="e">
        <f t="shared" si="3"/>
        <v>#DIV/0!</v>
      </c>
    </row>
    <row r="34" spans="1:12" x14ac:dyDescent="0.25">
      <c r="A34" s="6" t="s">
        <v>478</v>
      </c>
      <c r="B34" s="26"/>
      <c r="C34" s="27"/>
      <c r="D34" s="27"/>
      <c r="F34" s="16"/>
      <c r="G34" s="177" t="e">
        <f t="shared" si="4"/>
        <v>#DIV/0!</v>
      </c>
      <c r="H34" s="177" t="e">
        <f t="shared" si="5"/>
        <v>#DIV/0!</v>
      </c>
      <c r="I34" s="177" t="e">
        <f t="shared" si="6"/>
        <v>#DIV/0!</v>
      </c>
      <c r="K34" s="17"/>
      <c r="L34" s="641" t="e">
        <f t="shared" si="3"/>
        <v>#DIV/0!</v>
      </c>
    </row>
    <row r="35" spans="1:12" x14ac:dyDescent="0.25">
      <c r="A35" s="6" t="s">
        <v>758</v>
      </c>
      <c r="B35" s="26"/>
      <c r="C35" s="27"/>
      <c r="D35" s="27"/>
      <c r="F35" s="16"/>
      <c r="G35" s="177" t="e">
        <f t="shared" si="4"/>
        <v>#DIV/0!</v>
      </c>
      <c r="H35" s="177" t="e">
        <f t="shared" si="5"/>
        <v>#DIV/0!</v>
      </c>
      <c r="I35" s="177" t="e">
        <f t="shared" si="6"/>
        <v>#DIV/0!</v>
      </c>
      <c r="K35" s="17"/>
      <c r="L35" s="641" t="e">
        <f t="shared" si="3"/>
        <v>#DIV/0!</v>
      </c>
    </row>
    <row r="36" spans="1:12" x14ac:dyDescent="0.25">
      <c r="A36" s="6" t="s">
        <v>759</v>
      </c>
      <c r="B36" s="26"/>
      <c r="C36" s="27"/>
      <c r="D36" s="27"/>
      <c r="F36" s="16"/>
      <c r="G36" s="177" t="e">
        <f t="shared" si="4"/>
        <v>#DIV/0!</v>
      </c>
      <c r="H36" s="177" t="e">
        <f t="shared" si="5"/>
        <v>#DIV/0!</v>
      </c>
      <c r="I36" s="177" t="e">
        <f t="shared" si="6"/>
        <v>#DIV/0!</v>
      </c>
      <c r="K36" s="17"/>
      <c r="L36" s="641" t="e">
        <f t="shared" ref="L36" si="7">+G36-H36</f>
        <v>#DIV/0!</v>
      </c>
    </row>
    <row r="37" spans="1:12" x14ac:dyDescent="0.25">
      <c r="A37" s="4" t="s">
        <v>123</v>
      </c>
      <c r="B37" s="26"/>
      <c r="C37" s="27"/>
      <c r="D37" s="27"/>
      <c r="F37" s="16"/>
      <c r="G37" s="177" t="e">
        <f t="shared" si="4"/>
        <v>#DIV/0!</v>
      </c>
      <c r="H37" s="177" t="e">
        <f t="shared" si="5"/>
        <v>#DIV/0!</v>
      </c>
      <c r="I37" s="177" t="e">
        <f t="shared" si="6"/>
        <v>#DIV/0!</v>
      </c>
      <c r="K37" s="17"/>
      <c r="L37" s="641" t="e">
        <f t="shared" si="3"/>
        <v>#DIV/0!</v>
      </c>
    </row>
    <row r="38" spans="1:12" x14ac:dyDescent="0.25">
      <c r="A38" s="49" t="s">
        <v>616</v>
      </c>
      <c r="B38" s="26"/>
      <c r="C38" s="27"/>
      <c r="D38" s="27"/>
      <c r="F38" s="16"/>
      <c r="G38" s="177" t="e">
        <f t="shared" si="4"/>
        <v>#DIV/0!</v>
      </c>
      <c r="H38" s="177" t="e">
        <f t="shared" si="5"/>
        <v>#DIV/0!</v>
      </c>
      <c r="I38" s="177" t="e">
        <f t="shared" si="6"/>
        <v>#DIV/0!</v>
      </c>
      <c r="L38" s="641" t="e">
        <f t="shared" si="3"/>
        <v>#DIV/0!</v>
      </c>
    </row>
    <row r="39" spans="1:12" x14ac:dyDescent="0.25">
      <c r="A39" s="6" t="s">
        <v>242</v>
      </c>
      <c r="B39" s="26"/>
      <c r="C39" s="27"/>
      <c r="D39" s="27"/>
      <c r="F39" s="16"/>
      <c r="G39" s="177" t="e">
        <f t="shared" si="4"/>
        <v>#DIV/0!</v>
      </c>
      <c r="H39" s="177" t="e">
        <f t="shared" si="5"/>
        <v>#DIV/0!</v>
      </c>
      <c r="I39" s="177" t="e">
        <f t="shared" si="6"/>
        <v>#DIV/0!</v>
      </c>
      <c r="K39" s="17"/>
      <c r="L39" s="641" t="e">
        <f t="shared" si="3"/>
        <v>#DIV/0!</v>
      </c>
    </row>
    <row r="40" spans="1:12" x14ac:dyDescent="0.25">
      <c r="A40" s="6" t="s">
        <v>130</v>
      </c>
      <c r="B40" s="26"/>
      <c r="C40" s="27"/>
      <c r="D40" s="27"/>
      <c r="F40" s="16"/>
      <c r="G40" s="177" t="e">
        <f t="shared" si="4"/>
        <v>#DIV/0!</v>
      </c>
      <c r="H40" s="177" t="e">
        <f t="shared" si="5"/>
        <v>#DIV/0!</v>
      </c>
      <c r="I40" s="177" t="e">
        <f t="shared" si="6"/>
        <v>#DIV/0!</v>
      </c>
      <c r="L40" s="641" t="e">
        <f t="shared" si="3"/>
        <v>#DIV/0!</v>
      </c>
    </row>
    <row r="41" spans="1:12" x14ac:dyDescent="0.25">
      <c r="A41" s="6" t="s">
        <v>136</v>
      </c>
      <c r="B41" s="89">
        <f t="shared" ref="B41:I41" si="8">SUM(B32:B40)</f>
        <v>0</v>
      </c>
      <c r="C41" s="89">
        <f t="shared" si="8"/>
        <v>0</v>
      </c>
      <c r="D41" s="89">
        <f t="shared" si="8"/>
        <v>0</v>
      </c>
      <c r="E41" s="89">
        <f t="shared" si="8"/>
        <v>0</v>
      </c>
      <c r="F41" s="26"/>
      <c r="G41" s="179" t="e">
        <f t="shared" si="8"/>
        <v>#DIV/0!</v>
      </c>
      <c r="H41" s="179" t="e">
        <f t="shared" si="8"/>
        <v>#DIV/0!</v>
      </c>
      <c r="I41" s="179" t="e">
        <f t="shared" si="8"/>
        <v>#DIV/0!</v>
      </c>
      <c r="K41" s="17"/>
      <c r="L41" s="641" t="e">
        <f t="shared" si="3"/>
        <v>#DIV/0!</v>
      </c>
    </row>
    <row r="42" spans="1:12" x14ac:dyDescent="0.25">
      <c r="A42" s="94" t="s">
        <v>168</v>
      </c>
      <c r="B42" s="26"/>
      <c r="C42" s="27"/>
      <c r="D42" s="27"/>
      <c r="F42" s="16"/>
      <c r="G42" s="87"/>
      <c r="H42" s="87"/>
      <c r="I42" s="87"/>
      <c r="K42" s="60"/>
      <c r="L42" s="576"/>
    </row>
    <row r="43" spans="1:12" x14ac:dyDescent="0.25">
      <c r="A43" s="5" t="s">
        <v>432</v>
      </c>
      <c r="B43" s="26"/>
      <c r="C43" s="27"/>
      <c r="D43" s="27"/>
      <c r="F43" s="16"/>
      <c r="G43" s="177" t="e">
        <f t="shared" ref="G43:G52" si="9">+B43/$B$92</f>
        <v>#DIV/0!</v>
      </c>
      <c r="H43" s="177" t="e">
        <f t="shared" ref="H43:H52" si="10">+C43/$C$92</f>
        <v>#DIV/0!</v>
      </c>
      <c r="I43" s="177" t="e">
        <f t="shared" ref="I43:I52" si="11">+D43/$D$92</f>
        <v>#DIV/0!</v>
      </c>
      <c r="K43" s="60"/>
      <c r="L43" s="641" t="e">
        <f t="shared" si="3"/>
        <v>#DIV/0!</v>
      </c>
    </row>
    <row r="44" spans="1:12" x14ac:dyDescent="0.25">
      <c r="A44" s="170" t="s">
        <v>243</v>
      </c>
      <c r="B44" s="26"/>
      <c r="C44" s="27"/>
      <c r="D44" s="27"/>
      <c r="F44" s="16"/>
      <c r="G44" s="177" t="e">
        <f t="shared" si="9"/>
        <v>#DIV/0!</v>
      </c>
      <c r="H44" s="177" t="e">
        <f t="shared" si="10"/>
        <v>#DIV/0!</v>
      </c>
      <c r="I44" s="177" t="e">
        <f t="shared" si="11"/>
        <v>#DIV/0!</v>
      </c>
      <c r="K44" s="60"/>
      <c r="L44" s="641" t="e">
        <f t="shared" si="3"/>
        <v>#DIV/0!</v>
      </c>
    </row>
    <row r="45" spans="1:12" x14ac:dyDescent="0.25">
      <c r="A45" s="170" t="s">
        <v>244</v>
      </c>
      <c r="B45" s="26"/>
      <c r="C45" s="27"/>
      <c r="D45" s="27"/>
      <c r="F45" s="16"/>
      <c r="G45" s="177" t="e">
        <f t="shared" si="9"/>
        <v>#DIV/0!</v>
      </c>
      <c r="H45" s="177" t="e">
        <f t="shared" si="10"/>
        <v>#DIV/0!</v>
      </c>
      <c r="I45" s="177" t="e">
        <f t="shared" si="11"/>
        <v>#DIV/0!</v>
      </c>
      <c r="K45" s="60"/>
      <c r="L45" s="641" t="e">
        <f t="shared" si="3"/>
        <v>#DIV/0!</v>
      </c>
    </row>
    <row r="46" spans="1:12" x14ac:dyDescent="0.25">
      <c r="A46" s="170" t="s">
        <v>245</v>
      </c>
      <c r="B46" s="26"/>
      <c r="C46" s="27"/>
      <c r="D46" s="27"/>
      <c r="F46" s="16"/>
      <c r="G46" s="177" t="e">
        <f t="shared" si="9"/>
        <v>#DIV/0!</v>
      </c>
      <c r="H46" s="177" t="e">
        <f t="shared" si="10"/>
        <v>#DIV/0!</v>
      </c>
      <c r="I46" s="177" t="e">
        <f t="shared" si="11"/>
        <v>#DIV/0!</v>
      </c>
      <c r="K46" s="60"/>
      <c r="L46" s="641" t="e">
        <f t="shared" si="3"/>
        <v>#DIV/0!</v>
      </c>
    </row>
    <row r="47" spans="1:12" x14ac:dyDescent="0.25">
      <c r="A47" s="170" t="s">
        <v>246</v>
      </c>
      <c r="B47" s="26"/>
      <c r="C47" s="27"/>
      <c r="D47" s="27"/>
      <c r="F47" s="16"/>
      <c r="G47" s="177" t="e">
        <f t="shared" si="9"/>
        <v>#DIV/0!</v>
      </c>
      <c r="H47" s="177" t="e">
        <f t="shared" si="10"/>
        <v>#DIV/0!</v>
      </c>
      <c r="I47" s="177" t="e">
        <f t="shared" si="11"/>
        <v>#DIV/0!</v>
      </c>
      <c r="K47" s="60"/>
      <c r="L47" s="641" t="e">
        <f t="shared" si="3"/>
        <v>#DIV/0!</v>
      </c>
    </row>
    <row r="48" spans="1:12" x14ac:dyDescent="0.25">
      <c r="A48" s="6" t="s">
        <v>247</v>
      </c>
      <c r="B48" s="26"/>
      <c r="C48" s="27"/>
      <c r="D48" s="27"/>
      <c r="F48" s="16"/>
      <c r="G48" s="177" t="e">
        <f t="shared" si="9"/>
        <v>#DIV/0!</v>
      </c>
      <c r="H48" s="177" t="e">
        <f t="shared" si="10"/>
        <v>#DIV/0!</v>
      </c>
      <c r="I48" s="177" t="e">
        <f t="shared" si="11"/>
        <v>#DIV/0!</v>
      </c>
      <c r="K48" s="17"/>
      <c r="L48" s="641" t="e">
        <f t="shared" si="3"/>
        <v>#DIV/0!</v>
      </c>
    </row>
    <row r="49" spans="1:12" x14ac:dyDescent="0.25">
      <c r="A49" s="6" t="s">
        <v>248</v>
      </c>
      <c r="B49" s="26"/>
      <c r="C49" s="27"/>
      <c r="D49" s="27"/>
      <c r="F49" s="16"/>
      <c r="G49" s="177" t="e">
        <f t="shared" si="9"/>
        <v>#DIV/0!</v>
      </c>
      <c r="H49" s="177" t="e">
        <f t="shared" si="10"/>
        <v>#DIV/0!</v>
      </c>
      <c r="I49" s="177" t="e">
        <f t="shared" si="11"/>
        <v>#DIV/0!</v>
      </c>
      <c r="K49" s="17"/>
      <c r="L49" s="641" t="e">
        <f t="shared" si="3"/>
        <v>#DIV/0!</v>
      </c>
    </row>
    <row r="50" spans="1:12" x14ac:dyDescent="0.25">
      <c r="A50" s="6" t="s">
        <v>249</v>
      </c>
      <c r="B50" s="26"/>
      <c r="C50" s="27"/>
      <c r="D50" s="27"/>
      <c r="F50" s="16"/>
      <c r="G50" s="177" t="e">
        <f t="shared" si="9"/>
        <v>#DIV/0!</v>
      </c>
      <c r="H50" s="177" t="e">
        <f t="shared" si="10"/>
        <v>#DIV/0!</v>
      </c>
      <c r="I50" s="177" t="e">
        <f t="shared" si="11"/>
        <v>#DIV/0!</v>
      </c>
      <c r="K50" s="17"/>
      <c r="L50" s="641" t="e">
        <f t="shared" si="3"/>
        <v>#DIV/0!</v>
      </c>
    </row>
    <row r="51" spans="1:12" x14ac:dyDescent="0.25">
      <c r="A51" s="170" t="s">
        <v>132</v>
      </c>
      <c r="B51" s="26"/>
      <c r="C51" s="27"/>
      <c r="D51" s="27"/>
      <c r="F51" s="16"/>
      <c r="G51" s="177" t="e">
        <f t="shared" si="9"/>
        <v>#DIV/0!</v>
      </c>
      <c r="H51" s="177" t="e">
        <f t="shared" si="10"/>
        <v>#DIV/0!</v>
      </c>
      <c r="I51" s="177" t="e">
        <f t="shared" si="11"/>
        <v>#DIV/0!</v>
      </c>
      <c r="K51" s="17"/>
      <c r="L51" s="641" t="e">
        <f t="shared" si="3"/>
        <v>#DIV/0!</v>
      </c>
    </row>
    <row r="52" spans="1:12" x14ac:dyDescent="0.25">
      <c r="A52" s="6" t="s">
        <v>250</v>
      </c>
      <c r="B52" s="26"/>
      <c r="C52" s="27"/>
      <c r="D52" s="27"/>
      <c r="F52" s="16"/>
      <c r="G52" s="177" t="e">
        <f t="shared" si="9"/>
        <v>#DIV/0!</v>
      </c>
      <c r="H52" s="177" t="e">
        <f t="shared" si="10"/>
        <v>#DIV/0!</v>
      </c>
      <c r="I52" s="177" t="e">
        <f t="shared" si="11"/>
        <v>#DIV/0!</v>
      </c>
      <c r="K52" s="17"/>
      <c r="L52" s="641" t="e">
        <f t="shared" si="3"/>
        <v>#DIV/0!</v>
      </c>
    </row>
    <row r="53" spans="1:12" s="17" customFormat="1" hidden="1" x14ac:dyDescent="0.25">
      <c r="A53" s="6"/>
      <c r="B53" s="27"/>
      <c r="C53" s="27"/>
      <c r="D53" s="27"/>
      <c r="E53" s="27"/>
      <c r="G53" s="178"/>
      <c r="H53" s="178"/>
      <c r="I53" s="178"/>
      <c r="L53" s="664"/>
    </row>
    <row r="54" spans="1:12" x14ac:dyDescent="0.25">
      <c r="A54" s="6" t="s">
        <v>431</v>
      </c>
      <c r="B54" s="26"/>
      <c r="C54" s="27"/>
      <c r="D54" s="27"/>
      <c r="F54" s="16"/>
      <c r="G54" s="177" t="e">
        <f>+B54/$B$92</f>
        <v>#DIV/0!</v>
      </c>
      <c r="H54" s="177" t="e">
        <f>+C54/$C$92</f>
        <v>#DIV/0!</v>
      </c>
      <c r="I54" s="177" t="e">
        <f>+D54/$D$92</f>
        <v>#DIV/0!</v>
      </c>
      <c r="K54" s="17"/>
      <c r="L54" s="641" t="e">
        <f t="shared" si="3"/>
        <v>#DIV/0!</v>
      </c>
    </row>
    <row r="55" spans="1:12" x14ac:dyDescent="0.25">
      <c r="A55" s="6" t="s">
        <v>133</v>
      </c>
      <c r="B55" s="26"/>
      <c r="C55" s="27"/>
      <c r="D55" s="27"/>
      <c r="F55" s="16"/>
      <c r="G55" s="177" t="e">
        <f>+B55/$B$92</f>
        <v>#DIV/0!</v>
      </c>
      <c r="H55" s="177" t="e">
        <f>+C55/$C$92</f>
        <v>#DIV/0!</v>
      </c>
      <c r="I55" s="177" t="e">
        <f>+D55/$D$92</f>
        <v>#DIV/0!</v>
      </c>
      <c r="K55" s="17"/>
      <c r="L55" s="641" t="e">
        <f t="shared" si="3"/>
        <v>#DIV/0!</v>
      </c>
    </row>
    <row r="56" spans="1:12" x14ac:dyDescent="0.25">
      <c r="A56" s="6" t="s">
        <v>137</v>
      </c>
      <c r="B56" s="89">
        <f>SUM(B43:B55)</f>
        <v>0</v>
      </c>
      <c r="C56" s="89">
        <f>SUM(C43:C55)</f>
        <v>0</v>
      </c>
      <c r="D56" s="89">
        <f>SUM(D43:D55)</f>
        <v>0</v>
      </c>
      <c r="E56" s="89">
        <f>SUM(E43:E55)</f>
        <v>0</v>
      </c>
      <c r="F56" s="26"/>
      <c r="G56" s="179" t="e">
        <f>+B56/$B$92</f>
        <v>#DIV/0!</v>
      </c>
      <c r="H56" s="179" t="e">
        <f>+C56/$C$92</f>
        <v>#DIV/0!</v>
      </c>
      <c r="I56" s="179" t="e">
        <f>+D56/$D$92</f>
        <v>#DIV/0!</v>
      </c>
      <c r="K56" s="60"/>
      <c r="L56" s="641" t="e">
        <f t="shared" si="3"/>
        <v>#DIV/0!</v>
      </c>
    </row>
    <row r="57" spans="1:12" x14ac:dyDescent="0.25">
      <c r="A57" s="6" t="s">
        <v>135</v>
      </c>
      <c r="B57" s="26"/>
      <c r="C57" s="26"/>
      <c r="E57" s="26"/>
      <c r="F57" s="26"/>
      <c r="G57" s="177" t="e">
        <f>+B57/$B$92</f>
        <v>#DIV/0!</v>
      </c>
      <c r="H57" s="177" t="e">
        <f>+C57/$C$92</f>
        <v>#DIV/0!</v>
      </c>
      <c r="I57" s="177" t="e">
        <f>+D57/$D$92</f>
        <v>#DIV/0!</v>
      </c>
      <c r="K57" s="17"/>
      <c r="L57" s="641" t="e">
        <f t="shared" si="3"/>
        <v>#DIV/0!</v>
      </c>
    </row>
    <row r="58" spans="1:12" x14ac:dyDescent="0.25">
      <c r="A58" s="3" t="s">
        <v>96</v>
      </c>
      <c r="B58" s="89">
        <f>B41+B56+B57</f>
        <v>0</v>
      </c>
      <c r="C58" s="89">
        <f>C41+C56+C57</f>
        <v>0</v>
      </c>
      <c r="D58" s="89">
        <f>D41+D56+D57</f>
        <v>0</v>
      </c>
      <c r="E58" s="89">
        <f>E41+E56+E57</f>
        <v>0</v>
      </c>
      <c r="F58" s="16"/>
      <c r="G58" s="179" t="e">
        <f>+B58/$B$92</f>
        <v>#DIV/0!</v>
      </c>
      <c r="H58" s="179" t="e">
        <f>+C58/$C$92</f>
        <v>#DIV/0!</v>
      </c>
      <c r="I58" s="179" t="e">
        <f>+D58/$D$92</f>
        <v>#DIV/0!</v>
      </c>
      <c r="K58" s="57"/>
      <c r="L58" s="641" t="e">
        <f t="shared" si="3"/>
        <v>#DIV/0!</v>
      </c>
    </row>
    <row r="59" spans="1:12" x14ac:dyDescent="0.25">
      <c r="A59" s="15"/>
      <c r="B59" s="86"/>
      <c r="C59" s="86"/>
      <c r="D59" s="86"/>
      <c r="E59" s="86"/>
      <c r="F59" s="16"/>
      <c r="G59" s="87"/>
      <c r="H59" s="87"/>
      <c r="I59" s="87"/>
      <c r="L59" s="576"/>
    </row>
    <row r="60" spans="1:12" x14ac:dyDescent="0.25">
      <c r="A60" s="3" t="s">
        <v>105</v>
      </c>
      <c r="B60" s="86"/>
      <c r="C60" s="86"/>
      <c r="D60" s="86"/>
      <c r="E60" s="86"/>
      <c r="F60" s="16"/>
      <c r="G60" s="87"/>
      <c r="H60" s="87"/>
      <c r="I60" s="87"/>
      <c r="L60" s="576"/>
    </row>
    <row r="61" spans="1:12" x14ac:dyDescent="0.25">
      <c r="A61" s="4" t="s">
        <v>251</v>
      </c>
      <c r="B61" s="26"/>
      <c r="C61" s="27"/>
      <c r="D61" s="28"/>
      <c r="E61" s="28"/>
      <c r="F61" s="16"/>
      <c r="G61" s="177" t="e">
        <f>+B61/$B$92</f>
        <v>#DIV/0!</v>
      </c>
      <c r="H61" s="177" t="e">
        <f>+C61/$C$92</f>
        <v>#DIV/0!</v>
      </c>
      <c r="I61" s="177" t="e">
        <f>+D61/$D$92</f>
        <v>#DIV/0!</v>
      </c>
      <c r="L61" s="641" t="e">
        <f t="shared" si="3"/>
        <v>#DIV/0!</v>
      </c>
    </row>
    <row r="62" spans="1:12" x14ac:dyDescent="0.25">
      <c r="A62" t="s">
        <v>293</v>
      </c>
      <c r="B62" s="26"/>
      <c r="C62" s="27"/>
      <c r="D62" s="28"/>
      <c r="E62" s="28"/>
      <c r="F62" s="16"/>
      <c r="G62" s="177" t="e">
        <f>+B62/$B$92</f>
        <v>#DIV/0!</v>
      </c>
      <c r="H62" s="177" t="e">
        <f>+C62/$C$92</f>
        <v>#DIV/0!</v>
      </c>
      <c r="I62" s="177" t="e">
        <f>+D62/$D$92</f>
        <v>#DIV/0!</v>
      </c>
      <c r="L62" s="641" t="e">
        <f t="shared" si="3"/>
        <v>#DIV/0!</v>
      </c>
    </row>
    <row r="63" spans="1:12" x14ac:dyDescent="0.25">
      <c r="A63" s="4" t="s">
        <v>220</v>
      </c>
      <c r="B63" s="88">
        <f>-B71</f>
        <v>0</v>
      </c>
      <c r="C63" s="88">
        <f>-C71</f>
        <v>0</v>
      </c>
      <c r="D63" s="88">
        <f>-D71</f>
        <v>0</v>
      </c>
      <c r="E63" s="88">
        <f>-E71</f>
        <v>0</v>
      </c>
      <c r="F63" s="16"/>
      <c r="G63" s="177" t="e">
        <f>+B63/$B$92</f>
        <v>#DIV/0!</v>
      </c>
      <c r="H63" s="177" t="e">
        <f>+C63/$C$92</f>
        <v>#DIV/0!</v>
      </c>
      <c r="I63" s="177" t="e">
        <f>+D63/$D$92</f>
        <v>#DIV/0!</v>
      </c>
      <c r="L63" s="641" t="e">
        <f t="shared" si="3"/>
        <v>#DIV/0!</v>
      </c>
    </row>
    <row r="64" spans="1:12" x14ac:dyDescent="0.25">
      <c r="A64" s="3" t="s">
        <v>107</v>
      </c>
      <c r="B64" s="89">
        <f>SUM(B61:B63)</f>
        <v>0</v>
      </c>
      <c r="C64" s="89">
        <f>SUM(C61:C63)</f>
        <v>0</v>
      </c>
      <c r="D64" s="89">
        <f>SUM(D61:D63)</f>
        <v>0</v>
      </c>
      <c r="E64" s="89">
        <f>SUM(E61:E63)</f>
        <v>0</v>
      </c>
      <c r="F64" s="16"/>
      <c r="G64" s="179" t="e">
        <f>SUM(G61:G63)</f>
        <v>#DIV/0!</v>
      </c>
      <c r="H64" s="179" t="e">
        <f>SUM(H61:H63)</f>
        <v>#DIV/0!</v>
      </c>
      <c r="I64" s="179" t="e">
        <f>SUM(I61:I63)</f>
        <v>#DIV/0!</v>
      </c>
      <c r="L64" s="641" t="e">
        <f t="shared" si="3"/>
        <v>#DIV/0!</v>
      </c>
    </row>
    <row r="65" spans="1:12" x14ac:dyDescent="0.25">
      <c r="A65" s="15"/>
      <c r="B65" s="86"/>
      <c r="C65" s="86"/>
      <c r="D65" s="86"/>
      <c r="E65" s="86"/>
      <c r="F65" s="16"/>
      <c r="G65" s="85"/>
      <c r="H65" s="85"/>
      <c r="I65" s="85"/>
      <c r="L65" s="576"/>
    </row>
    <row r="66" spans="1:12" x14ac:dyDescent="0.25">
      <c r="A66" s="15" t="s">
        <v>777</v>
      </c>
      <c r="B66" s="86"/>
      <c r="C66" s="86"/>
      <c r="D66" s="86"/>
      <c r="E66" s="86"/>
      <c r="F66" s="16"/>
      <c r="G66" s="85"/>
      <c r="H66" s="85"/>
      <c r="I66" s="85"/>
      <c r="L66" s="576"/>
    </row>
    <row r="67" spans="1:12" x14ac:dyDescent="0.25">
      <c r="A67" s="30" t="s">
        <v>776</v>
      </c>
      <c r="B67" s="557"/>
      <c r="C67" s="557"/>
      <c r="D67" s="557"/>
      <c r="E67" s="557"/>
      <c r="F67" s="16"/>
      <c r="G67" s="698" t="e">
        <f>+B67/$B$92</f>
        <v>#DIV/0!</v>
      </c>
      <c r="H67" s="698" t="e">
        <f>+C67/$C$92</f>
        <v>#DIV/0!</v>
      </c>
      <c r="I67" s="698" t="e">
        <f>+D67/$D$92</f>
        <v>#DIV/0!</v>
      </c>
      <c r="L67" s="641" t="e">
        <f>+G67-H67</f>
        <v>#DIV/0!</v>
      </c>
    </row>
    <row r="68" spans="1:12" x14ac:dyDescent="0.25">
      <c r="A68" s="15"/>
      <c r="B68" s="86"/>
      <c r="C68" s="86"/>
      <c r="D68" s="86"/>
      <c r="E68" s="86"/>
      <c r="F68" s="16"/>
      <c r="G68" s="85"/>
      <c r="H68" s="85"/>
      <c r="I68" s="85"/>
      <c r="L68" s="576"/>
    </row>
    <row r="69" spans="1:12" x14ac:dyDescent="0.25">
      <c r="A69" s="51" t="s">
        <v>24</v>
      </c>
      <c r="B69" s="26"/>
      <c r="C69" s="27"/>
      <c r="D69" s="27"/>
      <c r="F69" s="16"/>
      <c r="G69" s="87"/>
      <c r="H69" s="87"/>
      <c r="I69" s="87"/>
      <c r="L69" s="576"/>
    </row>
    <row r="70" spans="1:12" x14ac:dyDescent="0.25">
      <c r="A70" s="4" t="s">
        <v>24</v>
      </c>
      <c r="B70" s="26"/>
      <c r="C70" s="26"/>
      <c r="E70" s="26"/>
      <c r="F70" s="16"/>
      <c r="G70" s="177" t="e">
        <f>+B70/$B$92</f>
        <v>#DIV/0!</v>
      </c>
      <c r="H70" s="177" t="e">
        <f>+C70/$C$92</f>
        <v>#DIV/0!</v>
      </c>
      <c r="I70" s="177" t="e">
        <f>+D70/$D$92</f>
        <v>#DIV/0!</v>
      </c>
      <c r="L70" s="641" t="e">
        <f t="shared" si="3"/>
        <v>#DIV/0!</v>
      </c>
    </row>
    <row r="71" spans="1:12" x14ac:dyDescent="0.25">
      <c r="A71" s="4" t="s">
        <v>213</v>
      </c>
      <c r="B71" s="27"/>
      <c r="C71" s="27"/>
      <c r="D71" s="27"/>
      <c r="F71" s="16"/>
      <c r="G71" s="177" t="e">
        <f t="shared" ref="G71:G72" si="12">+B71/$B$92</f>
        <v>#DIV/0!</v>
      </c>
      <c r="H71" s="177" t="e">
        <f t="shared" ref="H71:H72" si="13">+C71/$C$92</f>
        <v>#DIV/0!</v>
      </c>
      <c r="I71" s="177" t="e">
        <f t="shared" ref="I71:I72" si="14">+D71/$D$92</f>
        <v>#DIV/0!</v>
      </c>
      <c r="L71" s="641" t="e">
        <f t="shared" si="3"/>
        <v>#DIV/0!</v>
      </c>
    </row>
    <row r="72" spans="1:12" ht="14.25" customHeight="1" x14ac:dyDescent="0.25">
      <c r="A72" s="4" t="s">
        <v>214</v>
      </c>
      <c r="B72" s="26"/>
      <c r="C72" s="26"/>
      <c r="E72" s="26"/>
      <c r="F72" s="16"/>
      <c r="G72" s="177" t="e">
        <f t="shared" si="12"/>
        <v>#DIV/0!</v>
      </c>
      <c r="H72" s="177" t="e">
        <f t="shared" si="13"/>
        <v>#DIV/0!</v>
      </c>
      <c r="I72" s="177" t="e">
        <f t="shared" si="14"/>
        <v>#DIV/0!</v>
      </c>
      <c r="L72" s="641" t="e">
        <f t="shared" si="3"/>
        <v>#DIV/0!</v>
      </c>
    </row>
    <row r="73" spans="1:12" ht="14.25" customHeight="1" x14ac:dyDescent="0.25">
      <c r="A73" s="3" t="s">
        <v>95</v>
      </c>
      <c r="B73" s="89">
        <f>SUM(B70:B72)</f>
        <v>0</v>
      </c>
      <c r="C73" s="89">
        <f>SUM(C70:C72)</f>
        <v>0</v>
      </c>
      <c r="D73" s="89">
        <f>SUM(D70:D72)</f>
        <v>0</v>
      </c>
      <c r="E73" s="89">
        <f>SUM(E70:E72)</f>
        <v>0</v>
      </c>
      <c r="F73" s="16"/>
      <c r="G73" s="179" t="e">
        <f>SUM(G70:G72)</f>
        <v>#DIV/0!</v>
      </c>
      <c r="H73" s="179" t="e">
        <f>SUM(H70:H72)</f>
        <v>#DIV/0!</v>
      </c>
      <c r="I73" s="179" t="e">
        <f>SUM(I70:I72)</f>
        <v>#DIV/0!</v>
      </c>
      <c r="L73" s="641" t="e">
        <f t="shared" si="3"/>
        <v>#DIV/0!</v>
      </c>
    </row>
    <row r="74" spans="1:12" ht="14.25" customHeight="1" x14ac:dyDescent="0.25">
      <c r="A74" s="15"/>
      <c r="B74" s="150"/>
      <c r="C74" s="150"/>
      <c r="D74" s="150"/>
      <c r="E74" s="150"/>
      <c r="F74" s="16"/>
      <c r="G74" s="87"/>
      <c r="H74" s="87"/>
      <c r="I74" s="87"/>
      <c r="L74" s="576"/>
    </row>
    <row r="75" spans="1:12" ht="14.25" customHeight="1" x14ac:dyDescent="0.25">
      <c r="A75" s="3" t="s">
        <v>304</v>
      </c>
      <c r="B75" s="176">
        <f>+B58+B64+B73+B67</f>
        <v>0</v>
      </c>
      <c r="C75" s="176">
        <f t="shared" ref="C75:E75" si="15">+C58+C64+C73+C67</f>
        <v>0</v>
      </c>
      <c r="D75" s="176">
        <f t="shared" si="15"/>
        <v>0</v>
      </c>
      <c r="E75" s="176">
        <f t="shared" si="15"/>
        <v>0</v>
      </c>
      <c r="F75" s="16"/>
      <c r="G75" s="179" t="e">
        <f>+G58+G64+G73+G67</f>
        <v>#DIV/0!</v>
      </c>
      <c r="H75" s="179" t="e">
        <f t="shared" ref="H75:I75" si="16">+H58+H64+H73+H67</f>
        <v>#DIV/0!</v>
      </c>
      <c r="I75" s="179" t="e">
        <f t="shared" si="16"/>
        <v>#DIV/0!</v>
      </c>
      <c r="L75" s="641" t="e">
        <f t="shared" si="3"/>
        <v>#DIV/0!</v>
      </c>
    </row>
    <row r="76" spans="1:12" ht="14.25" customHeight="1" x14ac:dyDescent="0.25">
      <c r="A76" s="15"/>
      <c r="B76" s="86"/>
      <c r="C76" s="86"/>
      <c r="D76" s="86"/>
      <c r="E76" s="86"/>
      <c r="F76" s="16"/>
      <c r="G76" s="85"/>
      <c r="H76" s="85"/>
      <c r="I76" s="85"/>
      <c r="L76" s="576"/>
    </row>
    <row r="77" spans="1:12" ht="14.25" customHeight="1" x14ac:dyDescent="0.25">
      <c r="A77" s="3" t="s">
        <v>218</v>
      </c>
      <c r="B77" s="89">
        <f>+B27-B75</f>
        <v>0</v>
      </c>
      <c r="C77" s="89">
        <f>+C27-C75</f>
        <v>0</v>
      </c>
      <c r="D77" s="89">
        <f>+D27-D75</f>
        <v>0</v>
      </c>
      <c r="E77" s="89">
        <f>+E27-E75</f>
        <v>0</v>
      </c>
      <c r="F77" s="16"/>
      <c r="G77" s="179" t="e">
        <f>+G27-G75</f>
        <v>#DIV/0!</v>
      </c>
      <c r="H77" s="179" t="e">
        <f>+H27-H75</f>
        <v>#DIV/0!</v>
      </c>
      <c r="I77" s="179" t="e">
        <f>+I27-I75</f>
        <v>#DIV/0!</v>
      </c>
      <c r="L77" s="641" t="e">
        <f t="shared" si="3"/>
        <v>#DIV/0!</v>
      </c>
    </row>
    <row r="78" spans="1:12" ht="14.25" customHeight="1" x14ac:dyDescent="0.25">
      <c r="B78" s="26"/>
      <c r="C78" s="27"/>
      <c r="D78" s="27"/>
      <c r="F78" s="16"/>
      <c r="G78" s="87"/>
      <c r="H78" s="87"/>
      <c r="I78" s="87"/>
      <c r="L78" s="576"/>
    </row>
    <row r="79" spans="1:12" x14ac:dyDescent="0.25">
      <c r="A79" s="15"/>
      <c r="B79" s="69"/>
      <c r="C79" s="84"/>
      <c r="D79" s="84"/>
      <c r="E79" s="84"/>
      <c r="F79" s="16"/>
      <c r="L79" s="576"/>
    </row>
    <row r="80" spans="1:12" x14ac:dyDescent="0.25">
      <c r="A80" s="94" t="s">
        <v>754</v>
      </c>
      <c r="B80" s="27"/>
      <c r="C80" s="27"/>
      <c r="D80" s="27"/>
      <c r="F80" s="17"/>
      <c r="G80" s="27"/>
      <c r="H80" s="27"/>
      <c r="I80" s="27"/>
      <c r="L80" s="576"/>
    </row>
    <row r="81" spans="1:12" x14ac:dyDescent="0.25">
      <c r="A81" s="253" t="s">
        <v>331</v>
      </c>
      <c r="B81" s="27"/>
      <c r="C81" s="27"/>
      <c r="D81" s="27"/>
      <c r="F81" s="17"/>
      <c r="G81" s="99">
        <f t="shared" ref="G81:I83" si="17">+B81</f>
        <v>0</v>
      </c>
      <c r="H81" s="99">
        <f t="shared" si="17"/>
        <v>0</v>
      </c>
      <c r="I81" s="99">
        <f t="shared" si="17"/>
        <v>0</v>
      </c>
      <c r="L81" s="641">
        <f t="shared" si="3"/>
        <v>0</v>
      </c>
    </row>
    <row r="82" spans="1:12" x14ac:dyDescent="0.25">
      <c r="A82" s="253" t="s">
        <v>332</v>
      </c>
      <c r="B82" s="27"/>
      <c r="C82" s="27"/>
      <c r="D82" s="27"/>
      <c r="F82" s="17"/>
      <c r="G82" s="99">
        <f t="shared" si="17"/>
        <v>0</v>
      </c>
      <c r="H82" s="99">
        <f t="shared" si="17"/>
        <v>0</v>
      </c>
      <c r="I82" s="99">
        <f t="shared" si="17"/>
        <v>0</v>
      </c>
      <c r="L82" s="641">
        <f t="shared" si="3"/>
        <v>0</v>
      </c>
    </row>
    <row r="83" spans="1:12" x14ac:dyDescent="0.25">
      <c r="A83" s="253" t="s">
        <v>333</v>
      </c>
      <c r="B83" s="27"/>
      <c r="C83" s="27"/>
      <c r="D83" s="27"/>
      <c r="F83" s="17"/>
      <c r="G83" s="99">
        <f t="shared" si="17"/>
        <v>0</v>
      </c>
      <c r="H83" s="99">
        <f t="shared" si="17"/>
        <v>0</v>
      </c>
      <c r="I83" s="99">
        <f t="shared" si="17"/>
        <v>0</v>
      </c>
      <c r="L83" s="641">
        <f t="shared" ref="L83:L92" si="18">+G83-H83</f>
        <v>0</v>
      </c>
    </row>
    <row r="84" spans="1:12" ht="27" thickBot="1" x14ac:dyDescent="0.3">
      <c r="A84" s="93" t="s">
        <v>755</v>
      </c>
      <c r="B84" s="251">
        <f>SUM(B81:B83)</f>
        <v>0</v>
      </c>
      <c r="C84" s="251">
        <f>SUM(C81:C83)</f>
        <v>0</v>
      </c>
      <c r="D84" s="251">
        <f>SUM(D81:D83)</f>
        <v>0</v>
      </c>
      <c r="E84" s="251">
        <f>SUM(E81:E83)</f>
        <v>0</v>
      </c>
      <c r="F84" s="16"/>
      <c r="G84" s="251">
        <f>SUM(G81:G83)</f>
        <v>0</v>
      </c>
      <c r="H84" s="251">
        <f>SUM(H81:H83)</f>
        <v>0</v>
      </c>
      <c r="I84" s="251">
        <f>SUM(I81:I83)</f>
        <v>0</v>
      </c>
      <c r="L84" s="641">
        <f t="shared" si="18"/>
        <v>0</v>
      </c>
    </row>
    <row r="85" spans="1:12" ht="13.8" thickTop="1" x14ac:dyDescent="0.25">
      <c r="A85" s="4"/>
      <c r="B85" s="26"/>
      <c r="C85" s="27"/>
      <c r="D85" s="27"/>
      <c r="F85" s="16"/>
      <c r="L85" s="576"/>
    </row>
    <row r="86" spans="1:12" x14ac:dyDescent="0.25">
      <c r="A86" s="94" t="s">
        <v>756</v>
      </c>
      <c r="B86" s="249"/>
      <c r="C86" s="169"/>
      <c r="D86" s="169"/>
      <c r="E86" s="169"/>
      <c r="F86" s="17"/>
      <c r="G86" s="17"/>
      <c r="H86" s="17"/>
      <c r="I86" s="17"/>
      <c r="L86" s="576"/>
    </row>
    <row r="87" spans="1:12" x14ac:dyDescent="0.25">
      <c r="A87" s="253" t="s">
        <v>331</v>
      </c>
      <c r="B87" s="27"/>
      <c r="C87" s="275"/>
      <c r="D87" s="275"/>
      <c r="E87" s="275"/>
      <c r="F87" s="17"/>
      <c r="G87" s="99">
        <f t="shared" ref="G87:G89" si="19">+B87</f>
        <v>0</v>
      </c>
      <c r="H87" s="99">
        <f t="shared" ref="H87:H89" si="20">+C87</f>
        <v>0</v>
      </c>
      <c r="I87" s="99">
        <f t="shared" ref="I87:I89" si="21">+D87</f>
        <v>0</v>
      </c>
      <c r="L87" s="641">
        <f t="shared" si="18"/>
        <v>0</v>
      </c>
    </row>
    <row r="88" spans="1:12" x14ac:dyDescent="0.25">
      <c r="A88" s="253" t="s">
        <v>332</v>
      </c>
      <c r="B88" s="27"/>
      <c r="C88" s="27"/>
      <c r="D88" s="27"/>
      <c r="F88" s="17"/>
      <c r="G88" s="99">
        <f t="shared" si="19"/>
        <v>0</v>
      </c>
      <c r="H88" s="99">
        <f t="shared" si="20"/>
        <v>0</v>
      </c>
      <c r="I88" s="99">
        <f t="shared" si="21"/>
        <v>0</v>
      </c>
      <c r="L88" s="641">
        <f t="shared" si="18"/>
        <v>0</v>
      </c>
    </row>
    <row r="89" spans="1:12" x14ac:dyDescent="0.25">
      <c r="A89" s="253" t="s">
        <v>333</v>
      </c>
      <c r="B89" s="27"/>
      <c r="C89" s="27"/>
      <c r="D89" s="27"/>
      <c r="F89" s="17"/>
      <c r="G89" s="99">
        <f t="shared" si="19"/>
        <v>0</v>
      </c>
      <c r="H89" s="99">
        <f t="shared" si="20"/>
        <v>0</v>
      </c>
      <c r="I89" s="99">
        <f t="shared" si="21"/>
        <v>0</v>
      </c>
      <c r="L89" s="641">
        <f t="shared" si="18"/>
        <v>0</v>
      </c>
    </row>
    <row r="90" spans="1:12" ht="27" thickBot="1" x14ac:dyDescent="0.3">
      <c r="A90" s="250" t="s">
        <v>757</v>
      </c>
      <c r="B90" s="251">
        <f>SUM(B87:B89)</f>
        <v>0</v>
      </c>
      <c r="C90" s="251">
        <f>SUM(C87:C89)</f>
        <v>0</v>
      </c>
      <c r="D90" s="251">
        <f>SUM(D87:D89)</f>
        <v>0</v>
      </c>
      <c r="E90" s="251">
        <f>SUM(E87:E89)</f>
        <v>0</v>
      </c>
      <c r="F90" s="16"/>
      <c r="G90" s="251">
        <f>SUM(G87:G89)</f>
        <v>0</v>
      </c>
      <c r="H90" s="251">
        <f>SUM(H87:H89)</f>
        <v>0</v>
      </c>
      <c r="I90" s="251">
        <f>SUM(I87:I89)</f>
        <v>0</v>
      </c>
      <c r="L90" s="641">
        <f t="shared" si="18"/>
        <v>0</v>
      </c>
    </row>
    <row r="91" spans="1:12" ht="13.8" thickTop="1" x14ac:dyDescent="0.25">
      <c r="A91" s="250"/>
      <c r="B91" s="505"/>
      <c r="C91" s="505"/>
      <c r="D91" s="505"/>
      <c r="E91" s="505"/>
      <c r="F91" s="16"/>
      <c r="G91" s="505"/>
      <c r="H91" s="505"/>
      <c r="I91" s="505"/>
      <c r="L91" s="576"/>
    </row>
    <row r="92" spans="1:12" ht="13.8" thickBot="1" x14ac:dyDescent="0.3">
      <c r="A92" s="250" t="s">
        <v>753</v>
      </c>
      <c r="B92" s="83">
        <f>+B84+B90</f>
        <v>0</v>
      </c>
      <c r="C92" s="83">
        <f t="shared" ref="C92:I92" si="22">+C84+C90</f>
        <v>0</v>
      </c>
      <c r="D92" s="83">
        <f t="shared" si="22"/>
        <v>0</v>
      </c>
      <c r="E92" s="83">
        <f t="shared" si="22"/>
        <v>0</v>
      </c>
      <c r="F92" s="16"/>
      <c r="G92" s="83">
        <f t="shared" si="22"/>
        <v>0</v>
      </c>
      <c r="H92" s="83">
        <f t="shared" si="22"/>
        <v>0</v>
      </c>
      <c r="I92" s="83">
        <f t="shared" si="22"/>
        <v>0</v>
      </c>
      <c r="L92" s="641">
        <f t="shared" si="18"/>
        <v>0</v>
      </c>
    </row>
    <row r="93" spans="1:12" ht="26.25" customHeight="1" thickTop="1" x14ac:dyDescent="0.25">
      <c r="A93" s="274"/>
      <c r="B93" s="239"/>
      <c r="C93" s="99"/>
      <c r="D93" s="99"/>
      <c r="E93" s="99"/>
      <c r="F93" s="16"/>
    </row>
    <row r="94" spans="1:12" x14ac:dyDescent="0.25">
      <c r="A94" s="173" t="s">
        <v>25</v>
      </c>
      <c r="B94" s="301"/>
      <c r="C94" s="166"/>
      <c r="D94" s="166"/>
      <c r="E94" s="167"/>
      <c r="F94" s="16"/>
    </row>
    <row r="95" spans="1:12" x14ac:dyDescent="0.25">
      <c r="A95" s="174" t="s">
        <v>26</v>
      </c>
      <c r="B95" s="465" t="e">
        <f>(B58-SUM(B13:B18)-B23)/(B27-SUM(B13:B18)-B23)</f>
        <v>#DIV/0!</v>
      </c>
      <c r="C95" s="465" t="e">
        <f t="shared" ref="C95:E95" si="23">(C58-SUM(C13:C18)-C23)/(C27-SUM(C13:C18)-C23)</f>
        <v>#DIV/0!</v>
      </c>
      <c r="D95" s="465" t="e">
        <f t="shared" si="23"/>
        <v>#DIV/0!</v>
      </c>
      <c r="E95" s="465" t="e">
        <f t="shared" si="23"/>
        <v>#DIV/0!</v>
      </c>
      <c r="F95" s="16"/>
      <c r="G95" s="435"/>
      <c r="H95" s="17"/>
      <c r="I95" s="17"/>
    </row>
    <row r="96" spans="1:12" x14ac:dyDescent="0.25">
      <c r="A96" s="174" t="s">
        <v>27</v>
      </c>
      <c r="B96" s="465" t="e">
        <f>(B64)/(B27-SUM(B13:B18)-B23)</f>
        <v>#DIV/0!</v>
      </c>
      <c r="C96" s="465" t="e">
        <f t="shared" ref="C96:E96" si="24">(C64)/(C27-SUM(C13:C18)-C23)</f>
        <v>#DIV/0!</v>
      </c>
      <c r="D96" s="465" t="e">
        <f t="shared" si="24"/>
        <v>#DIV/0!</v>
      </c>
      <c r="E96" s="465" t="e">
        <f t="shared" si="24"/>
        <v>#DIV/0!</v>
      </c>
      <c r="F96" s="16"/>
    </row>
    <row r="97" spans="1:12" x14ac:dyDescent="0.25">
      <c r="A97" s="174" t="s">
        <v>28</v>
      </c>
      <c r="B97" s="465" t="e">
        <f>SUM(B95:B96)</f>
        <v>#DIV/0!</v>
      </c>
      <c r="C97" s="465" t="e">
        <f t="shared" ref="C97:E97" si="25">SUM(C95:C96)</f>
        <v>#DIV/0!</v>
      </c>
      <c r="D97" s="465" t="e">
        <f t="shared" si="25"/>
        <v>#DIV/0!</v>
      </c>
      <c r="E97" s="465" t="e">
        <f t="shared" si="25"/>
        <v>#DIV/0!</v>
      </c>
      <c r="F97" s="16"/>
    </row>
    <row r="98" spans="1:12" x14ac:dyDescent="0.25">
      <c r="A98" s="174" t="s">
        <v>29</v>
      </c>
      <c r="B98" s="465" t="e">
        <f>B73/(B$27-SUM(B13:B18)-B23)</f>
        <v>#DIV/0!</v>
      </c>
      <c r="C98" s="465" t="e">
        <f t="shared" ref="C98:E98" si="26">C73/(C$27-SUM(C13:C18)-C23)</f>
        <v>#DIV/0!</v>
      </c>
      <c r="D98" s="465" t="e">
        <f t="shared" si="26"/>
        <v>#DIV/0!</v>
      </c>
      <c r="E98" s="465" t="e">
        <f t="shared" si="26"/>
        <v>#DIV/0!</v>
      </c>
      <c r="F98" s="16"/>
    </row>
    <row r="99" spans="1:12" x14ac:dyDescent="0.25">
      <c r="A99" s="175" t="s">
        <v>372</v>
      </c>
      <c r="B99" s="466" t="e">
        <f>B77/(B$27-SUM(B13:B18)-B23)</f>
        <v>#DIV/0!</v>
      </c>
      <c r="C99" s="466" t="e">
        <f t="shared" ref="C99:E99" si="27">C77/(C$27-SUM(C13:C18)-C23)</f>
        <v>#DIV/0!</v>
      </c>
      <c r="D99" s="466" t="e">
        <f t="shared" si="27"/>
        <v>#DIV/0!</v>
      </c>
      <c r="E99" s="466" t="e">
        <f t="shared" si="27"/>
        <v>#DIV/0!</v>
      </c>
      <c r="F99" s="16"/>
    </row>
    <row r="100" spans="1:12" x14ac:dyDescent="0.25">
      <c r="B100" s="26"/>
      <c r="C100" s="27"/>
      <c r="D100" s="27"/>
      <c r="E100" s="16"/>
      <c r="F100" s="16"/>
    </row>
    <row r="101" spans="1:12" x14ac:dyDescent="0.25">
      <c r="B101" s="26"/>
      <c r="C101" s="27"/>
      <c r="D101" s="27"/>
      <c r="E101" s="16"/>
      <c r="F101" s="16"/>
    </row>
    <row r="102" spans="1:12" s="33" customFormat="1" x14ac:dyDescent="0.25">
      <c r="A102" s="650"/>
      <c r="C102" s="168"/>
      <c r="D102" s="169"/>
      <c r="E102" s="169"/>
      <c r="F102" s="169"/>
      <c r="L102" s="16"/>
    </row>
    <row r="103" spans="1:12" s="33" customFormat="1" x14ac:dyDescent="0.25">
      <c r="A103" s="650"/>
      <c r="C103" s="168"/>
      <c r="D103" s="169"/>
      <c r="E103" s="169"/>
      <c r="F103" s="169"/>
      <c r="L103" s="16"/>
    </row>
    <row r="104" spans="1:12" s="33" customFormat="1" x14ac:dyDescent="0.25">
      <c r="A104" s="650"/>
      <c r="C104" s="86"/>
      <c r="D104" s="28"/>
      <c r="E104" s="28"/>
      <c r="F104" s="28"/>
      <c r="L104" s="16"/>
    </row>
    <row r="105" spans="1:12" x14ac:dyDescent="0.25">
      <c r="D105" s="16"/>
      <c r="E105" s="16"/>
      <c r="F105" s="16"/>
    </row>
    <row r="106" spans="1:12" x14ac:dyDescent="0.25">
      <c r="D106" s="16"/>
      <c r="E106" s="16"/>
      <c r="F106" s="16"/>
    </row>
    <row r="107" spans="1:12" x14ac:dyDescent="0.25">
      <c r="D107" s="16"/>
      <c r="E107" s="16"/>
      <c r="F107" s="16"/>
    </row>
    <row r="108" spans="1:12" x14ac:dyDescent="0.25">
      <c r="D108" s="16"/>
      <c r="E108" s="16"/>
      <c r="F108" s="16"/>
    </row>
    <row r="109" spans="1:12" x14ac:dyDescent="0.25">
      <c r="D109" s="16"/>
      <c r="E109" s="16"/>
      <c r="F109" s="16"/>
    </row>
    <row r="110" spans="1:12" x14ac:dyDescent="0.25">
      <c r="D110" s="16"/>
      <c r="E110" s="16"/>
      <c r="F110" s="16"/>
    </row>
    <row r="111" spans="1:12" x14ac:dyDescent="0.25">
      <c r="D111" s="16"/>
      <c r="E111" s="16"/>
      <c r="F111" s="16"/>
    </row>
    <row r="112" spans="1:12" x14ac:dyDescent="0.25">
      <c r="D112" s="16"/>
      <c r="E112" s="16"/>
      <c r="F112" s="16"/>
    </row>
    <row r="113" s="16" customFormat="1" x14ac:dyDescent="0.25"/>
    <row r="114" s="16" customFormat="1" x14ac:dyDescent="0.25"/>
    <row r="115" s="16" customFormat="1" x14ac:dyDescent="0.25"/>
    <row r="116" s="16" customFormat="1" x14ac:dyDescent="0.25"/>
    <row r="117" s="16" customFormat="1" x14ac:dyDescent="0.25"/>
    <row r="118" s="16" customFormat="1" x14ac:dyDescent="0.25"/>
    <row r="119" s="16" customFormat="1" x14ac:dyDescent="0.25"/>
    <row r="120" s="16" customFormat="1" x14ac:dyDescent="0.25"/>
    <row r="121" s="16" customFormat="1" x14ac:dyDescent="0.25"/>
    <row r="122" s="16" customFormat="1" x14ac:dyDescent="0.25"/>
    <row r="123" s="16" customFormat="1" x14ac:dyDescent="0.25"/>
    <row r="124" s="16" customFormat="1" x14ac:dyDescent="0.25"/>
    <row r="125" s="16" customFormat="1" x14ac:dyDescent="0.25"/>
    <row r="126" s="16" customFormat="1" x14ac:dyDescent="0.25"/>
    <row r="127" s="16" customFormat="1" x14ac:dyDescent="0.25"/>
    <row r="128" s="16" customFormat="1" x14ac:dyDescent="0.25"/>
    <row r="129" spans="4:6" x14ac:dyDescent="0.25">
      <c r="D129" s="16"/>
      <c r="E129" s="16"/>
      <c r="F129" s="16"/>
    </row>
    <row r="130" spans="4:6" x14ac:dyDescent="0.25">
      <c r="D130" s="16"/>
      <c r="E130" s="17"/>
      <c r="F130" s="17"/>
    </row>
    <row r="131" spans="4:6" x14ac:dyDescent="0.25">
      <c r="D131" s="16"/>
      <c r="E131" s="17"/>
      <c r="F131" s="17"/>
    </row>
    <row r="132" spans="4:6" x14ac:dyDescent="0.25">
      <c r="D132" s="16"/>
      <c r="E132" s="17"/>
      <c r="F132" s="17"/>
    </row>
    <row r="133" spans="4:6" x14ac:dyDescent="0.25">
      <c r="D133" s="16"/>
      <c r="E133" s="17"/>
      <c r="F133" s="17"/>
    </row>
    <row r="134" spans="4:6" x14ac:dyDescent="0.25">
      <c r="D134" s="16"/>
      <c r="E134" s="17"/>
      <c r="F134" s="17"/>
    </row>
    <row r="135" spans="4:6" x14ac:dyDescent="0.25">
      <c r="D135" s="16"/>
      <c r="E135" s="17"/>
      <c r="F135" s="17"/>
    </row>
    <row r="136" spans="4:6" x14ac:dyDescent="0.25">
      <c r="D136" s="16"/>
      <c r="E136" s="17"/>
      <c r="F136" s="17"/>
    </row>
    <row r="137" spans="4:6" x14ac:dyDescent="0.25">
      <c r="D137" s="16"/>
      <c r="E137" s="17"/>
      <c r="F137" s="17"/>
    </row>
    <row r="138" spans="4:6" x14ac:dyDescent="0.25">
      <c r="D138" s="16"/>
      <c r="E138" s="17"/>
      <c r="F138" s="17"/>
    </row>
    <row r="139" spans="4:6" x14ac:dyDescent="0.25">
      <c r="D139" s="16"/>
      <c r="E139" s="17"/>
      <c r="F139" s="17"/>
    </row>
    <row r="140" spans="4:6" x14ac:dyDescent="0.25">
      <c r="D140" s="16"/>
      <c r="E140" s="17"/>
      <c r="F140" s="17"/>
    </row>
    <row r="141" spans="4:6" x14ac:dyDescent="0.25">
      <c r="D141" s="16"/>
      <c r="E141" s="17"/>
      <c r="F141" s="17"/>
    </row>
    <row r="142" spans="4:6" x14ac:dyDescent="0.25">
      <c r="D142" s="16"/>
      <c r="E142" s="17"/>
      <c r="F142" s="17"/>
    </row>
    <row r="143" spans="4:6" x14ac:dyDescent="0.25">
      <c r="D143" s="16"/>
      <c r="E143" s="17"/>
      <c r="F143" s="17"/>
    </row>
    <row r="144" spans="4:6" x14ac:dyDescent="0.25">
      <c r="D144" s="16"/>
      <c r="E144" s="17"/>
      <c r="F144" s="17"/>
    </row>
    <row r="145" spans="4:6" x14ac:dyDescent="0.25">
      <c r="D145" s="16"/>
      <c r="E145" s="17"/>
      <c r="F145" s="17"/>
    </row>
    <row r="146" spans="4:6" x14ac:dyDescent="0.25">
      <c r="D146" s="16"/>
      <c r="E146" s="17"/>
      <c r="F146" s="17"/>
    </row>
    <row r="147" spans="4:6" x14ac:dyDescent="0.25">
      <c r="D147" s="16"/>
      <c r="E147" s="17"/>
      <c r="F147" s="17"/>
    </row>
    <row r="148" spans="4:6" x14ac:dyDescent="0.25">
      <c r="D148" s="16"/>
      <c r="E148" s="17"/>
      <c r="F148" s="17"/>
    </row>
  </sheetData>
  <sheetProtection algorithmName="SHA-512" hashValue="mIDLQ+cSXk4OJNBbShTL1wgYJ4Y2BUQQFW5ZdsxDwHQiZ524IOeEKX71pXPLz1AeGGWXm6Jpr5pbQaBtVMNlRg==" saltValue="4c4xNBQ0K+Dsa2um6XctoA==" spinCount="100000" sheet="1" formatCells="0" formatColumns="0" formatRows="0"/>
  <mergeCells count="3">
    <mergeCell ref="A2:J2"/>
    <mergeCell ref="C3:E3"/>
    <mergeCell ref="A4:J4"/>
  </mergeCells>
  <printOptions horizontalCentered="1"/>
  <pageMargins left="0" right="0" top="0" bottom="0" header="0.23" footer="0.17"/>
  <pageSetup scale="67" fitToHeight="3" orientation="portrait"/>
  <headerFooter alignWithMargins="0"/>
  <rowBreaks count="1" manualBreakCount="1">
    <brk id="77" max="7" man="1"/>
  </rowBreaks>
  <legacyDrawing r:id="rId1"/>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8" tint="0.39997558519241921"/>
  </sheetPr>
  <dimension ref="A2:L142"/>
  <sheetViews>
    <sheetView workbookViewId="0"/>
  </sheetViews>
  <sheetFormatPr defaultColWidth="11.44140625" defaultRowHeight="13.2" x14ac:dyDescent="0.25"/>
  <cols>
    <col min="1" max="1" width="48.44140625" style="16" customWidth="1"/>
    <col min="2" max="2" width="15.44140625" style="16" customWidth="1"/>
    <col min="3" max="3" width="16" style="16" customWidth="1"/>
    <col min="4" max="4" width="12.6640625" style="26" customWidth="1"/>
    <col min="5" max="5" width="13.5546875" style="27" customWidth="1"/>
    <col min="6" max="6" width="5.6640625" style="27" customWidth="1"/>
    <col min="7" max="7" width="14" style="16" customWidth="1"/>
    <col min="8" max="8" width="15.6640625" style="16" bestFit="1" customWidth="1"/>
    <col min="9" max="9" width="16.5546875" style="16" bestFit="1" customWidth="1"/>
    <col min="10" max="10" width="12.33203125" style="16" bestFit="1" customWidth="1"/>
    <col min="11" max="16384" width="11.44140625" style="16"/>
  </cols>
  <sheetData>
    <row r="2" spans="1:12" ht="15" customHeight="1" x14ac:dyDescent="0.3">
      <c r="A2" s="1014">
        <f>+'Balance Sheet'!A1:E1</f>
        <v>0</v>
      </c>
      <c r="B2" s="1014"/>
      <c r="C2" s="1014"/>
      <c r="D2" s="1014"/>
      <c r="E2" s="1014"/>
      <c r="F2" s="1014"/>
      <c r="G2" s="1014"/>
      <c r="H2" s="1014"/>
      <c r="I2" s="1014"/>
      <c r="J2" s="1014"/>
    </row>
    <row r="3" spans="1:12" ht="15" customHeight="1" x14ac:dyDescent="0.3">
      <c r="B3" s="315" t="s">
        <v>371</v>
      </c>
      <c r="C3" s="1102"/>
      <c r="D3" s="1102"/>
      <c r="E3" s="1102"/>
      <c r="F3" s="314"/>
      <c r="G3" s="314"/>
      <c r="H3" s="314"/>
      <c r="I3" s="314"/>
      <c r="J3" s="314"/>
    </row>
    <row r="4" spans="1:12" ht="15" customHeight="1" x14ac:dyDescent="0.3">
      <c r="A4" s="1014" t="s">
        <v>47</v>
      </c>
      <c r="B4" s="1014"/>
      <c r="C4" s="1014"/>
      <c r="D4" s="1014"/>
      <c r="E4" s="1014"/>
      <c r="F4" s="1014"/>
      <c r="G4" s="1014"/>
      <c r="H4" s="1014"/>
      <c r="I4" s="1014"/>
      <c r="J4" s="1014"/>
    </row>
    <row r="5" spans="1:12" s="17" customFormat="1" ht="15" customHeight="1" x14ac:dyDescent="0.3">
      <c r="D5" s="6"/>
      <c r="E5" s="203" t="str">
        <f>CONCATENATE("Year To Date Through  ",'MCO ID &amp; Cross Checks'!F11, "  ",'MCO ID &amp; Cross Checks'!G11)</f>
        <v xml:space="preserve">Year To Date Through    </v>
      </c>
      <c r="F5" s="188"/>
      <c r="G5" s="188"/>
    </row>
    <row r="6" spans="1:12" s="17" customFormat="1" ht="15" customHeight="1" x14ac:dyDescent="0.3">
      <c r="B6" s="189"/>
      <c r="C6" s="190"/>
      <c r="D6" s="191"/>
      <c r="E6" s="188"/>
      <c r="F6" s="188"/>
      <c r="G6" s="188"/>
    </row>
    <row r="7" spans="1:12" x14ac:dyDescent="0.25">
      <c r="A7" s="26"/>
      <c r="B7" s="26"/>
      <c r="C7" s="26"/>
    </row>
    <row r="8" spans="1:12" ht="26.4" x14ac:dyDescent="0.25">
      <c r="B8" s="81" t="str">
        <f>+'Rev &amp; Exp All'!C7</f>
        <v>Select Prog</v>
      </c>
      <c r="C8" s="491" t="str">
        <f>+'Rev &amp; Exp All'!E7</f>
        <v>Select Prog</v>
      </c>
      <c r="D8" s="491" t="str">
        <f>+'Rev &amp; Exp All'!F7</f>
        <v>Select Prog</v>
      </c>
      <c r="E8" s="491" t="str">
        <f>+'Rev &amp; Exp All'!G7</f>
        <v>Select Prog Prior Year</v>
      </c>
      <c r="F8" s="504"/>
      <c r="G8" s="491" t="str">
        <f>+'Rev &amp; Exp All'!J7</f>
        <v>Select Prog Curr YTD</v>
      </c>
      <c r="H8" s="491" t="str">
        <f>+'Rev &amp; Exp All'!K7</f>
        <v>Select Prog Budget YTD</v>
      </c>
      <c r="I8" s="491" t="str">
        <f>+'Rev &amp; Exp All'!L7</f>
        <v>Select Prog Budg Annual</v>
      </c>
    </row>
    <row r="9" spans="1:12" x14ac:dyDescent="0.25">
      <c r="B9" s="100" t="str">
        <f>+'Rev &amp; Exp All'!C8</f>
        <v>YTD</v>
      </c>
      <c r="C9" s="82" t="str">
        <f>+'Rev &amp; Exp All'!E8</f>
        <v>YTD Budget</v>
      </c>
      <c r="D9" s="46" t="s">
        <v>86</v>
      </c>
      <c r="E9" s="46">
        <f>+'MCO ID &amp; Cross Checks'!D13</f>
        <v>0</v>
      </c>
      <c r="F9" s="16"/>
      <c r="G9" s="46" t="s">
        <v>120</v>
      </c>
      <c r="H9" s="46" t="s">
        <v>120</v>
      </c>
      <c r="I9" s="46" t="s">
        <v>120</v>
      </c>
      <c r="L9" s="638" t="s">
        <v>695</v>
      </c>
    </row>
    <row r="10" spans="1:12" x14ac:dyDescent="0.25">
      <c r="A10" s="51" t="s">
        <v>94</v>
      </c>
      <c r="B10" s="32"/>
      <c r="C10" s="27"/>
      <c r="D10" s="27"/>
      <c r="E10" s="16"/>
      <c r="F10" s="16"/>
    </row>
    <row r="11" spans="1:12" x14ac:dyDescent="0.25">
      <c r="A11" s="4" t="s">
        <v>167</v>
      </c>
      <c r="B11" s="26"/>
      <c r="C11" s="27"/>
      <c r="D11" s="27"/>
      <c r="F11" s="16"/>
      <c r="G11" s="177" t="e">
        <f t="shared" ref="G11:G26" si="0">+B11/$B$92</f>
        <v>#DIV/0!</v>
      </c>
      <c r="H11" s="177" t="e">
        <f t="shared" ref="H11:H26" si="1">+C11/$C$92</f>
        <v>#DIV/0!</v>
      </c>
      <c r="I11" s="177" t="e">
        <f t="shared" ref="I11:I26" si="2">+D11/$D$92</f>
        <v>#DIV/0!</v>
      </c>
      <c r="L11" s="641" t="e">
        <f>+G11-H11</f>
        <v>#DIV/0!</v>
      </c>
    </row>
    <row r="12" spans="1:12" x14ac:dyDescent="0.25">
      <c r="A12" s="4" t="s">
        <v>121</v>
      </c>
      <c r="B12" s="26"/>
      <c r="C12" s="27"/>
      <c r="D12" s="27"/>
      <c r="F12" s="16"/>
      <c r="G12" s="177" t="e">
        <f t="shared" si="0"/>
        <v>#DIV/0!</v>
      </c>
      <c r="H12" s="177" t="e">
        <f t="shared" si="1"/>
        <v>#DIV/0!</v>
      </c>
      <c r="I12" s="177" t="e">
        <f t="shared" si="2"/>
        <v>#DIV/0!</v>
      </c>
      <c r="L12" s="641" t="e">
        <f t="shared" ref="L12:L82" si="3">+G12-H12</f>
        <v>#DIV/0!</v>
      </c>
    </row>
    <row r="13" spans="1:12" x14ac:dyDescent="0.25">
      <c r="A13" s="4" t="s">
        <v>736</v>
      </c>
      <c r="B13" s="26"/>
      <c r="C13" s="27"/>
      <c r="D13" s="27"/>
      <c r="F13" s="16"/>
      <c r="G13" s="177" t="e">
        <f t="shared" si="0"/>
        <v>#DIV/0!</v>
      </c>
      <c r="H13" s="177" t="e">
        <f t="shared" si="1"/>
        <v>#DIV/0!</v>
      </c>
      <c r="I13" s="177" t="e">
        <f t="shared" si="2"/>
        <v>#DIV/0!</v>
      </c>
      <c r="L13" s="641" t="e">
        <f t="shared" si="3"/>
        <v>#DIV/0!</v>
      </c>
    </row>
    <row r="14" spans="1:12" x14ac:dyDescent="0.25">
      <c r="A14" s="4" t="s">
        <v>745</v>
      </c>
      <c r="B14" s="26"/>
      <c r="C14" s="27"/>
      <c r="D14" s="27"/>
      <c r="F14" s="16"/>
      <c r="G14" s="177" t="e">
        <f t="shared" si="0"/>
        <v>#DIV/0!</v>
      </c>
      <c r="H14" s="177" t="e">
        <f t="shared" si="1"/>
        <v>#DIV/0!</v>
      </c>
      <c r="I14" s="177" t="e">
        <f t="shared" si="2"/>
        <v>#DIV/0!</v>
      </c>
      <c r="L14" s="641" t="e">
        <f t="shared" si="3"/>
        <v>#DIV/0!</v>
      </c>
    </row>
    <row r="15" spans="1:12" ht="13.2" customHeight="1" x14ac:dyDescent="0.25">
      <c r="A15" s="659" t="s">
        <v>751</v>
      </c>
      <c r="B15" s="26"/>
      <c r="C15" s="27"/>
      <c r="D15" s="27"/>
      <c r="F15" s="16"/>
      <c r="G15" s="177" t="e">
        <f t="shared" si="0"/>
        <v>#DIV/0!</v>
      </c>
      <c r="H15" s="177" t="e">
        <f t="shared" si="1"/>
        <v>#DIV/0!</v>
      </c>
      <c r="I15" s="177" t="e">
        <f t="shared" si="2"/>
        <v>#DIV/0!</v>
      </c>
      <c r="L15" s="641" t="e">
        <f t="shared" si="3"/>
        <v>#DIV/0!</v>
      </c>
    </row>
    <row r="16" spans="1:12" x14ac:dyDescent="0.25">
      <c r="A16" s="49" t="s">
        <v>738</v>
      </c>
      <c r="B16" s="26"/>
      <c r="C16" s="27"/>
      <c r="D16" s="27"/>
      <c r="F16" s="16"/>
      <c r="G16" s="177" t="e">
        <f t="shared" si="0"/>
        <v>#DIV/0!</v>
      </c>
      <c r="H16" s="177" t="e">
        <f t="shared" si="1"/>
        <v>#DIV/0!</v>
      </c>
      <c r="I16" s="177" t="e">
        <f t="shared" si="2"/>
        <v>#DIV/0!</v>
      </c>
      <c r="L16" s="641" t="e">
        <f t="shared" si="3"/>
        <v>#DIV/0!</v>
      </c>
    </row>
    <row r="17" spans="1:12" s="30" customFormat="1" x14ac:dyDescent="0.25">
      <c r="A17" s="5" t="s">
        <v>735</v>
      </c>
      <c r="B17" s="26"/>
      <c r="C17" s="27"/>
      <c r="D17" s="27"/>
      <c r="E17" s="27"/>
      <c r="G17" s="177" t="e">
        <f t="shared" si="0"/>
        <v>#DIV/0!</v>
      </c>
      <c r="H17" s="177" t="e">
        <f t="shared" si="1"/>
        <v>#DIV/0!</v>
      </c>
      <c r="I17" s="177" t="e">
        <f t="shared" si="2"/>
        <v>#DIV/0!</v>
      </c>
      <c r="L17" s="641" t="e">
        <f t="shared" si="3"/>
        <v>#DIV/0!</v>
      </c>
    </row>
    <row r="18" spans="1:12" s="30" customFormat="1" x14ac:dyDescent="0.25">
      <c r="A18" s="5" t="s">
        <v>739</v>
      </c>
      <c r="B18" s="26"/>
      <c r="C18" s="27"/>
      <c r="D18" s="27"/>
      <c r="E18" s="27"/>
      <c r="G18" s="177" t="e">
        <f t="shared" si="0"/>
        <v>#DIV/0!</v>
      </c>
      <c r="H18" s="177" t="e">
        <f t="shared" si="1"/>
        <v>#DIV/0!</v>
      </c>
      <c r="I18" s="177" t="e">
        <f t="shared" si="2"/>
        <v>#DIV/0!</v>
      </c>
      <c r="L18" s="641" t="e">
        <f t="shared" si="3"/>
        <v>#DIV/0!</v>
      </c>
    </row>
    <row r="19" spans="1:12" x14ac:dyDescent="0.25">
      <c r="A19" s="6" t="s">
        <v>330</v>
      </c>
      <c r="B19" s="26"/>
      <c r="C19" s="27"/>
      <c r="D19" s="27"/>
      <c r="F19" s="16"/>
      <c r="G19" s="177" t="e">
        <f t="shared" si="0"/>
        <v>#DIV/0!</v>
      </c>
      <c r="H19" s="177" t="e">
        <f t="shared" si="1"/>
        <v>#DIV/0!</v>
      </c>
      <c r="I19" s="177" t="e">
        <f t="shared" si="2"/>
        <v>#DIV/0!</v>
      </c>
      <c r="L19" s="641" t="e">
        <f t="shared" si="3"/>
        <v>#DIV/0!</v>
      </c>
    </row>
    <row r="20" spans="1:12" s="17" customFormat="1" x14ac:dyDescent="0.25">
      <c r="A20" s="6" t="s">
        <v>329</v>
      </c>
      <c r="B20" s="26"/>
      <c r="C20" s="27"/>
      <c r="D20" s="27"/>
      <c r="E20" s="27"/>
      <c r="G20" s="177" t="e">
        <f t="shared" si="0"/>
        <v>#DIV/0!</v>
      </c>
      <c r="H20" s="177" t="e">
        <f t="shared" si="1"/>
        <v>#DIV/0!</v>
      </c>
      <c r="I20" s="177" t="e">
        <f t="shared" si="2"/>
        <v>#DIV/0!</v>
      </c>
      <c r="L20" s="641" t="e">
        <f t="shared" si="3"/>
        <v>#DIV/0!</v>
      </c>
    </row>
    <row r="21" spans="1:12" s="17" customFormat="1" x14ac:dyDescent="0.25">
      <c r="A21" s="253" t="s">
        <v>134</v>
      </c>
      <c r="B21" s="26"/>
      <c r="C21" s="27"/>
      <c r="D21" s="27"/>
      <c r="E21" s="27"/>
      <c r="G21" s="177" t="e">
        <f t="shared" si="0"/>
        <v>#DIV/0!</v>
      </c>
      <c r="H21" s="177" t="e">
        <f t="shared" si="1"/>
        <v>#DIV/0!</v>
      </c>
      <c r="I21" s="177" t="e">
        <f t="shared" si="2"/>
        <v>#DIV/0!</v>
      </c>
      <c r="L21" s="641" t="e">
        <f t="shared" si="3"/>
        <v>#DIV/0!</v>
      </c>
    </row>
    <row r="22" spans="1:12" x14ac:dyDescent="0.25">
      <c r="A22" s="4" t="s">
        <v>12</v>
      </c>
      <c r="B22" s="26"/>
      <c r="C22" s="27"/>
      <c r="D22" s="27"/>
      <c r="F22" s="16"/>
      <c r="G22" s="177" t="e">
        <f t="shared" si="0"/>
        <v>#DIV/0!</v>
      </c>
      <c r="H22" s="177" t="e">
        <f t="shared" si="1"/>
        <v>#DIV/0!</v>
      </c>
      <c r="I22" s="177" t="e">
        <f t="shared" si="2"/>
        <v>#DIV/0!</v>
      </c>
      <c r="L22" s="641" t="e">
        <f t="shared" si="3"/>
        <v>#DIV/0!</v>
      </c>
    </row>
    <row r="23" spans="1:12" x14ac:dyDescent="0.25">
      <c r="A23" s="171" t="s">
        <v>11</v>
      </c>
      <c r="B23" s="26"/>
      <c r="C23" s="27"/>
      <c r="D23" s="27"/>
      <c r="F23" s="16"/>
      <c r="G23" s="177" t="e">
        <f t="shared" si="0"/>
        <v>#DIV/0!</v>
      </c>
      <c r="H23" s="177" t="e">
        <f t="shared" si="1"/>
        <v>#DIV/0!</v>
      </c>
      <c r="I23" s="177" t="e">
        <f t="shared" si="2"/>
        <v>#DIV/0!</v>
      </c>
      <c r="L23" s="641" t="e">
        <f t="shared" si="3"/>
        <v>#DIV/0!</v>
      </c>
    </row>
    <row r="24" spans="1:12" x14ac:dyDescent="0.25">
      <c r="A24" s="172" t="s">
        <v>204</v>
      </c>
      <c r="B24" s="26"/>
      <c r="C24" s="27"/>
      <c r="D24" s="27"/>
      <c r="F24" s="16"/>
      <c r="G24" s="177" t="e">
        <f t="shared" si="0"/>
        <v>#DIV/0!</v>
      </c>
      <c r="H24" s="177" t="e">
        <f t="shared" si="1"/>
        <v>#DIV/0!</v>
      </c>
      <c r="I24" s="177" t="e">
        <f t="shared" si="2"/>
        <v>#DIV/0!</v>
      </c>
      <c r="L24" s="641" t="e">
        <f t="shared" si="3"/>
        <v>#DIV/0!</v>
      </c>
    </row>
    <row r="25" spans="1:12" x14ac:dyDescent="0.25">
      <c r="A25" s="172" t="s">
        <v>299</v>
      </c>
      <c r="B25" s="26"/>
      <c r="C25" s="27"/>
      <c r="D25" s="27"/>
      <c r="F25" s="16"/>
      <c r="G25" s="177" t="e">
        <f t="shared" si="0"/>
        <v>#DIV/0!</v>
      </c>
      <c r="H25" s="177" t="e">
        <f t="shared" si="1"/>
        <v>#DIV/0!</v>
      </c>
      <c r="I25" s="177" t="e">
        <f t="shared" si="2"/>
        <v>#DIV/0!</v>
      </c>
      <c r="L25" s="641" t="e">
        <f t="shared" si="3"/>
        <v>#DIV/0!</v>
      </c>
    </row>
    <row r="26" spans="1:12" x14ac:dyDescent="0.25">
      <c r="A26" s="171" t="s">
        <v>225</v>
      </c>
      <c r="B26" s="26"/>
      <c r="C26" s="27"/>
      <c r="D26" s="27"/>
      <c r="F26" s="16"/>
      <c r="G26" s="177" t="e">
        <f t="shared" si="0"/>
        <v>#DIV/0!</v>
      </c>
      <c r="H26" s="177" t="e">
        <f t="shared" si="1"/>
        <v>#DIV/0!</v>
      </c>
      <c r="I26" s="177" t="e">
        <f t="shared" si="2"/>
        <v>#DIV/0!</v>
      </c>
      <c r="L26" s="641" t="e">
        <f t="shared" si="3"/>
        <v>#DIV/0!</v>
      </c>
    </row>
    <row r="27" spans="1:12" x14ac:dyDescent="0.25">
      <c r="A27" s="4" t="s">
        <v>23</v>
      </c>
      <c r="B27" s="89">
        <f>SUM(B11:B26)</f>
        <v>0</v>
      </c>
      <c r="C27" s="89">
        <f>SUM(C11:C26)</f>
        <v>0</v>
      </c>
      <c r="D27" s="89">
        <f>SUM(D11:D26)</f>
        <v>0</v>
      </c>
      <c r="E27" s="89">
        <f>SUM(E11:E26)</f>
        <v>0</v>
      </c>
      <c r="F27" s="16"/>
      <c r="G27" s="179" t="e">
        <f>SUM(G11:G26)</f>
        <v>#DIV/0!</v>
      </c>
      <c r="H27" s="179" t="e">
        <f>SUM(H11:H26)</f>
        <v>#DIV/0!</v>
      </c>
      <c r="I27" s="179" t="e">
        <f>SUM(I11:I26)</f>
        <v>#DIV/0!</v>
      </c>
      <c r="L27" s="641" t="e">
        <f t="shared" si="3"/>
        <v>#DIV/0!</v>
      </c>
    </row>
    <row r="28" spans="1:12" x14ac:dyDescent="0.25">
      <c r="B28" s="26" t="s">
        <v>126</v>
      </c>
      <c r="C28" s="26" t="s">
        <v>126</v>
      </c>
      <c r="D28" s="26" t="s">
        <v>126</v>
      </c>
      <c r="E28" s="26" t="s">
        <v>126</v>
      </c>
      <c r="F28" s="16"/>
      <c r="G28" s="87"/>
      <c r="H28" s="87"/>
      <c r="I28" s="87"/>
      <c r="L28" s="576"/>
    </row>
    <row r="29" spans="1:12" x14ac:dyDescent="0.25">
      <c r="A29" s="51" t="s">
        <v>102</v>
      </c>
      <c r="B29" s="26"/>
      <c r="C29" s="27"/>
      <c r="D29" s="27"/>
      <c r="F29" s="16"/>
      <c r="G29" s="87"/>
      <c r="H29" s="87"/>
      <c r="I29" s="87"/>
      <c r="L29" s="576"/>
    </row>
    <row r="30" spans="1:12" x14ac:dyDescent="0.25">
      <c r="A30" s="3" t="s">
        <v>106</v>
      </c>
      <c r="B30" s="26"/>
      <c r="C30" s="27"/>
      <c r="D30" s="27"/>
      <c r="F30" s="16"/>
      <c r="G30" s="87"/>
      <c r="H30" s="87"/>
      <c r="I30" s="87"/>
      <c r="L30" s="576"/>
    </row>
    <row r="31" spans="1:12" x14ac:dyDescent="0.25">
      <c r="A31" s="94" t="s">
        <v>177</v>
      </c>
      <c r="B31" s="26"/>
      <c r="C31" s="27"/>
      <c r="D31" s="27"/>
      <c r="F31" s="16"/>
      <c r="G31" s="87"/>
      <c r="H31" s="87"/>
      <c r="I31" s="87"/>
      <c r="K31" s="57"/>
      <c r="L31" s="576"/>
    </row>
    <row r="32" spans="1:12" x14ac:dyDescent="0.25">
      <c r="A32" s="6" t="s">
        <v>129</v>
      </c>
      <c r="B32" s="26"/>
      <c r="C32" s="27"/>
      <c r="D32" s="27"/>
      <c r="F32" s="16"/>
      <c r="G32" s="177" t="e">
        <f t="shared" ref="G32:G40" si="4">+B32/$B$92</f>
        <v>#DIV/0!</v>
      </c>
      <c r="H32" s="177" t="e">
        <f t="shared" ref="H32:H40" si="5">+C32/$C$92</f>
        <v>#DIV/0!</v>
      </c>
      <c r="I32" s="177" t="e">
        <f t="shared" ref="I32:I40" si="6">+D32/$D$92</f>
        <v>#DIV/0!</v>
      </c>
      <c r="K32" s="17"/>
      <c r="L32" s="641" t="e">
        <f t="shared" si="3"/>
        <v>#DIV/0!</v>
      </c>
    </row>
    <row r="33" spans="1:12" x14ac:dyDescent="0.25">
      <c r="A33" s="6" t="s">
        <v>122</v>
      </c>
      <c r="B33" s="26"/>
      <c r="C33" s="27"/>
      <c r="D33" s="27"/>
      <c r="F33" s="16"/>
      <c r="G33" s="177" t="e">
        <f t="shared" si="4"/>
        <v>#DIV/0!</v>
      </c>
      <c r="H33" s="177" t="e">
        <f t="shared" si="5"/>
        <v>#DIV/0!</v>
      </c>
      <c r="I33" s="177" t="e">
        <f t="shared" si="6"/>
        <v>#DIV/0!</v>
      </c>
      <c r="K33" s="17"/>
      <c r="L33" s="641" t="e">
        <f t="shared" si="3"/>
        <v>#DIV/0!</v>
      </c>
    </row>
    <row r="34" spans="1:12" x14ac:dyDescent="0.25">
      <c r="A34" s="6" t="s">
        <v>478</v>
      </c>
      <c r="B34" s="26"/>
      <c r="C34" s="27"/>
      <c r="D34" s="27"/>
      <c r="F34" s="16"/>
      <c r="G34" s="177" t="e">
        <f t="shared" si="4"/>
        <v>#DIV/0!</v>
      </c>
      <c r="H34" s="177" t="e">
        <f t="shared" si="5"/>
        <v>#DIV/0!</v>
      </c>
      <c r="I34" s="177" t="e">
        <f t="shared" si="6"/>
        <v>#DIV/0!</v>
      </c>
      <c r="K34" s="17"/>
      <c r="L34" s="641" t="e">
        <f t="shared" si="3"/>
        <v>#DIV/0!</v>
      </c>
    </row>
    <row r="35" spans="1:12" x14ac:dyDescent="0.25">
      <c r="A35" s="5" t="s">
        <v>758</v>
      </c>
      <c r="B35" s="26"/>
      <c r="C35" s="27"/>
      <c r="D35" s="27"/>
      <c r="F35" s="16"/>
      <c r="G35" s="177" t="e">
        <f t="shared" si="4"/>
        <v>#DIV/0!</v>
      </c>
      <c r="H35" s="177" t="e">
        <f t="shared" si="5"/>
        <v>#DIV/0!</v>
      </c>
      <c r="I35" s="177" t="e">
        <f t="shared" si="6"/>
        <v>#DIV/0!</v>
      </c>
      <c r="K35" s="17"/>
      <c r="L35" s="641" t="e">
        <f t="shared" si="3"/>
        <v>#DIV/0!</v>
      </c>
    </row>
    <row r="36" spans="1:12" x14ac:dyDescent="0.25">
      <c r="A36" s="5" t="s">
        <v>759</v>
      </c>
      <c r="B36" s="26"/>
      <c r="C36" s="27"/>
      <c r="D36" s="27"/>
      <c r="F36" s="16"/>
      <c r="G36" s="177" t="e">
        <f t="shared" si="4"/>
        <v>#DIV/0!</v>
      </c>
      <c r="H36" s="177" t="e">
        <f t="shared" si="5"/>
        <v>#DIV/0!</v>
      </c>
      <c r="I36" s="177" t="e">
        <f t="shared" si="6"/>
        <v>#DIV/0!</v>
      </c>
      <c r="K36" s="17"/>
      <c r="L36" s="641" t="e">
        <f t="shared" ref="L36" si="7">+G36-H36</f>
        <v>#DIV/0!</v>
      </c>
    </row>
    <row r="37" spans="1:12" x14ac:dyDescent="0.25">
      <c r="A37" s="4" t="s">
        <v>123</v>
      </c>
      <c r="B37" s="26"/>
      <c r="C37" s="27"/>
      <c r="D37" s="27"/>
      <c r="F37" s="16"/>
      <c r="G37" s="177" t="e">
        <f t="shared" si="4"/>
        <v>#DIV/0!</v>
      </c>
      <c r="H37" s="177" t="e">
        <f t="shared" si="5"/>
        <v>#DIV/0!</v>
      </c>
      <c r="I37" s="177" t="e">
        <f t="shared" si="6"/>
        <v>#DIV/0!</v>
      </c>
      <c r="K37" s="17"/>
      <c r="L37" s="641" t="e">
        <f t="shared" si="3"/>
        <v>#DIV/0!</v>
      </c>
    </row>
    <row r="38" spans="1:12" x14ac:dyDescent="0.25">
      <c r="A38" s="49" t="s">
        <v>616</v>
      </c>
      <c r="B38" s="26"/>
      <c r="C38" s="27"/>
      <c r="D38" s="27"/>
      <c r="F38" s="16"/>
      <c r="G38" s="177" t="e">
        <f t="shared" si="4"/>
        <v>#DIV/0!</v>
      </c>
      <c r="H38" s="177" t="e">
        <f t="shared" si="5"/>
        <v>#DIV/0!</v>
      </c>
      <c r="I38" s="177" t="e">
        <f t="shared" si="6"/>
        <v>#DIV/0!</v>
      </c>
      <c r="L38" s="641" t="e">
        <f t="shared" si="3"/>
        <v>#DIV/0!</v>
      </c>
    </row>
    <row r="39" spans="1:12" x14ac:dyDescent="0.25">
      <c r="A39" s="6" t="s">
        <v>242</v>
      </c>
      <c r="B39" s="26"/>
      <c r="C39" s="27"/>
      <c r="D39" s="27"/>
      <c r="F39" s="16"/>
      <c r="G39" s="177" t="e">
        <f t="shared" si="4"/>
        <v>#DIV/0!</v>
      </c>
      <c r="H39" s="177" t="e">
        <f t="shared" si="5"/>
        <v>#DIV/0!</v>
      </c>
      <c r="I39" s="177" t="e">
        <f t="shared" si="6"/>
        <v>#DIV/0!</v>
      </c>
      <c r="K39" s="17"/>
      <c r="L39" s="641" t="e">
        <f t="shared" si="3"/>
        <v>#DIV/0!</v>
      </c>
    </row>
    <row r="40" spans="1:12" x14ac:dyDescent="0.25">
      <c r="A40" s="6" t="s">
        <v>130</v>
      </c>
      <c r="B40" s="26"/>
      <c r="C40" s="27"/>
      <c r="D40" s="27"/>
      <c r="F40" s="16"/>
      <c r="G40" s="177" t="e">
        <f t="shared" si="4"/>
        <v>#DIV/0!</v>
      </c>
      <c r="H40" s="177" t="e">
        <f t="shared" si="5"/>
        <v>#DIV/0!</v>
      </c>
      <c r="I40" s="177" t="e">
        <f t="shared" si="6"/>
        <v>#DIV/0!</v>
      </c>
      <c r="L40" s="641" t="e">
        <f t="shared" si="3"/>
        <v>#DIV/0!</v>
      </c>
    </row>
    <row r="41" spans="1:12" x14ac:dyDescent="0.25">
      <c r="A41" s="6" t="s">
        <v>136</v>
      </c>
      <c r="B41" s="89">
        <f t="shared" ref="B41:I41" si="8">SUM(B32:B40)</f>
        <v>0</v>
      </c>
      <c r="C41" s="89">
        <f t="shared" si="8"/>
        <v>0</v>
      </c>
      <c r="D41" s="89">
        <f t="shared" si="8"/>
        <v>0</v>
      </c>
      <c r="E41" s="89">
        <f t="shared" si="8"/>
        <v>0</v>
      </c>
      <c r="F41" s="26"/>
      <c r="G41" s="179" t="e">
        <f t="shared" si="8"/>
        <v>#DIV/0!</v>
      </c>
      <c r="H41" s="179" t="e">
        <f t="shared" si="8"/>
        <v>#DIV/0!</v>
      </c>
      <c r="I41" s="179" t="e">
        <f t="shared" si="8"/>
        <v>#DIV/0!</v>
      </c>
      <c r="K41" s="17"/>
      <c r="L41" s="641" t="e">
        <f t="shared" si="3"/>
        <v>#DIV/0!</v>
      </c>
    </row>
    <row r="42" spans="1:12" x14ac:dyDescent="0.25">
      <c r="A42" s="94" t="s">
        <v>168</v>
      </c>
      <c r="B42" s="26"/>
      <c r="C42" s="27"/>
      <c r="D42" s="27"/>
      <c r="F42" s="16"/>
      <c r="G42" s="87"/>
      <c r="H42" s="87"/>
      <c r="I42" s="87"/>
      <c r="K42" s="60"/>
      <c r="L42" s="576"/>
    </row>
    <row r="43" spans="1:12" x14ac:dyDescent="0.25">
      <c r="A43" s="5" t="s">
        <v>432</v>
      </c>
      <c r="B43" s="26"/>
      <c r="C43" s="27"/>
      <c r="D43" s="27"/>
      <c r="F43" s="16"/>
      <c r="G43" s="177" t="e">
        <f t="shared" ref="G43:G52" si="9">+B43/$B$92</f>
        <v>#DIV/0!</v>
      </c>
      <c r="H43" s="177" t="e">
        <f t="shared" ref="H43:H52" si="10">+C43/$C$92</f>
        <v>#DIV/0!</v>
      </c>
      <c r="I43" s="177" t="e">
        <f t="shared" ref="I43:I52" si="11">+D43/$D$92</f>
        <v>#DIV/0!</v>
      </c>
      <c r="K43" s="60"/>
      <c r="L43" s="641" t="e">
        <f t="shared" si="3"/>
        <v>#DIV/0!</v>
      </c>
    </row>
    <row r="44" spans="1:12" x14ac:dyDescent="0.25">
      <c r="A44" s="170" t="s">
        <v>243</v>
      </c>
      <c r="B44" s="26"/>
      <c r="C44" s="27"/>
      <c r="D44" s="27"/>
      <c r="F44" s="16"/>
      <c r="G44" s="177" t="e">
        <f t="shared" si="9"/>
        <v>#DIV/0!</v>
      </c>
      <c r="H44" s="177" t="e">
        <f t="shared" si="10"/>
        <v>#DIV/0!</v>
      </c>
      <c r="I44" s="177" t="e">
        <f t="shared" si="11"/>
        <v>#DIV/0!</v>
      </c>
      <c r="K44" s="60"/>
      <c r="L44" s="641" t="e">
        <f t="shared" si="3"/>
        <v>#DIV/0!</v>
      </c>
    </row>
    <row r="45" spans="1:12" x14ac:dyDescent="0.25">
      <c r="A45" s="170" t="s">
        <v>244</v>
      </c>
      <c r="B45" s="26"/>
      <c r="C45" s="27"/>
      <c r="D45" s="27"/>
      <c r="F45" s="16"/>
      <c r="G45" s="177" t="e">
        <f t="shared" si="9"/>
        <v>#DIV/0!</v>
      </c>
      <c r="H45" s="177" t="e">
        <f t="shared" si="10"/>
        <v>#DIV/0!</v>
      </c>
      <c r="I45" s="177" t="e">
        <f t="shared" si="11"/>
        <v>#DIV/0!</v>
      </c>
      <c r="K45" s="60"/>
      <c r="L45" s="641" t="e">
        <f t="shared" si="3"/>
        <v>#DIV/0!</v>
      </c>
    </row>
    <row r="46" spans="1:12" x14ac:dyDescent="0.25">
      <c r="A46" s="170" t="s">
        <v>245</v>
      </c>
      <c r="B46" s="26"/>
      <c r="C46" s="27"/>
      <c r="D46" s="27"/>
      <c r="F46" s="16"/>
      <c r="G46" s="177" t="e">
        <f t="shared" si="9"/>
        <v>#DIV/0!</v>
      </c>
      <c r="H46" s="177" t="e">
        <f t="shared" si="10"/>
        <v>#DIV/0!</v>
      </c>
      <c r="I46" s="177" t="e">
        <f t="shared" si="11"/>
        <v>#DIV/0!</v>
      </c>
      <c r="K46" s="60"/>
      <c r="L46" s="641" t="e">
        <f t="shared" si="3"/>
        <v>#DIV/0!</v>
      </c>
    </row>
    <row r="47" spans="1:12" x14ac:dyDescent="0.25">
      <c r="A47" s="170" t="s">
        <v>246</v>
      </c>
      <c r="B47" s="26"/>
      <c r="C47" s="27"/>
      <c r="D47" s="27"/>
      <c r="F47" s="16"/>
      <c r="G47" s="177" t="e">
        <f t="shared" si="9"/>
        <v>#DIV/0!</v>
      </c>
      <c r="H47" s="177" t="e">
        <f t="shared" si="10"/>
        <v>#DIV/0!</v>
      </c>
      <c r="I47" s="177" t="e">
        <f t="shared" si="11"/>
        <v>#DIV/0!</v>
      </c>
      <c r="K47" s="60"/>
      <c r="L47" s="641" t="e">
        <f t="shared" si="3"/>
        <v>#DIV/0!</v>
      </c>
    </row>
    <row r="48" spans="1:12" x14ac:dyDescent="0.25">
      <c r="A48" s="6" t="s">
        <v>247</v>
      </c>
      <c r="B48" s="26"/>
      <c r="C48" s="27"/>
      <c r="D48" s="27"/>
      <c r="F48" s="16"/>
      <c r="G48" s="177" t="e">
        <f t="shared" si="9"/>
        <v>#DIV/0!</v>
      </c>
      <c r="H48" s="177" t="e">
        <f t="shared" si="10"/>
        <v>#DIV/0!</v>
      </c>
      <c r="I48" s="177" t="e">
        <f t="shared" si="11"/>
        <v>#DIV/0!</v>
      </c>
      <c r="K48" s="17"/>
      <c r="L48" s="641" t="e">
        <f t="shared" si="3"/>
        <v>#DIV/0!</v>
      </c>
    </row>
    <row r="49" spans="1:12" x14ac:dyDescent="0.25">
      <c r="A49" s="6" t="s">
        <v>248</v>
      </c>
      <c r="B49" s="26"/>
      <c r="C49" s="27"/>
      <c r="D49" s="27"/>
      <c r="F49" s="16"/>
      <c r="G49" s="177" t="e">
        <f t="shared" si="9"/>
        <v>#DIV/0!</v>
      </c>
      <c r="H49" s="177" t="e">
        <f t="shared" si="10"/>
        <v>#DIV/0!</v>
      </c>
      <c r="I49" s="177" t="e">
        <f t="shared" si="11"/>
        <v>#DIV/0!</v>
      </c>
      <c r="K49" s="17"/>
      <c r="L49" s="641" t="e">
        <f t="shared" si="3"/>
        <v>#DIV/0!</v>
      </c>
    </row>
    <row r="50" spans="1:12" x14ac:dyDescent="0.25">
      <c r="A50" s="6" t="s">
        <v>249</v>
      </c>
      <c r="B50" s="26"/>
      <c r="C50" s="27"/>
      <c r="D50" s="27"/>
      <c r="F50" s="16"/>
      <c r="G50" s="177" t="e">
        <f t="shared" si="9"/>
        <v>#DIV/0!</v>
      </c>
      <c r="H50" s="177" t="e">
        <f t="shared" si="10"/>
        <v>#DIV/0!</v>
      </c>
      <c r="I50" s="177" t="e">
        <f t="shared" si="11"/>
        <v>#DIV/0!</v>
      </c>
      <c r="K50" s="17"/>
      <c r="L50" s="641" t="e">
        <f t="shared" si="3"/>
        <v>#DIV/0!</v>
      </c>
    </row>
    <row r="51" spans="1:12" x14ac:dyDescent="0.25">
      <c r="A51" s="170" t="s">
        <v>132</v>
      </c>
      <c r="B51" s="26"/>
      <c r="C51" s="27"/>
      <c r="D51" s="27"/>
      <c r="F51" s="16"/>
      <c r="G51" s="177" t="e">
        <f t="shared" si="9"/>
        <v>#DIV/0!</v>
      </c>
      <c r="H51" s="177" t="e">
        <f t="shared" si="10"/>
        <v>#DIV/0!</v>
      </c>
      <c r="I51" s="177" t="e">
        <f t="shared" si="11"/>
        <v>#DIV/0!</v>
      </c>
      <c r="K51" s="17"/>
      <c r="L51" s="641" t="e">
        <f t="shared" si="3"/>
        <v>#DIV/0!</v>
      </c>
    </row>
    <row r="52" spans="1:12" x14ac:dyDescent="0.25">
      <c r="A52" s="6" t="s">
        <v>250</v>
      </c>
      <c r="B52" s="26"/>
      <c r="C52" s="27"/>
      <c r="D52" s="27"/>
      <c r="F52" s="16"/>
      <c r="G52" s="177" t="e">
        <f t="shared" si="9"/>
        <v>#DIV/0!</v>
      </c>
      <c r="H52" s="177" t="e">
        <f t="shared" si="10"/>
        <v>#DIV/0!</v>
      </c>
      <c r="I52" s="177" t="e">
        <f t="shared" si="11"/>
        <v>#DIV/0!</v>
      </c>
      <c r="K52" s="17"/>
      <c r="L52" s="641" t="e">
        <f t="shared" si="3"/>
        <v>#DIV/0!</v>
      </c>
    </row>
    <row r="53" spans="1:12" s="17" customFormat="1" hidden="1" x14ac:dyDescent="0.25">
      <c r="A53" s="6"/>
      <c r="B53" s="27"/>
      <c r="C53" s="27"/>
      <c r="D53" s="27"/>
      <c r="E53" s="27"/>
      <c r="G53" s="178"/>
      <c r="H53" s="178"/>
      <c r="I53" s="178"/>
      <c r="L53" s="664"/>
    </row>
    <row r="54" spans="1:12" x14ac:dyDescent="0.25">
      <c r="A54" s="6" t="s">
        <v>431</v>
      </c>
      <c r="B54" s="26"/>
      <c r="C54" s="27"/>
      <c r="D54" s="27"/>
      <c r="F54" s="16"/>
      <c r="G54" s="177" t="e">
        <f>+B54/$B$92</f>
        <v>#DIV/0!</v>
      </c>
      <c r="H54" s="177" t="e">
        <f>+C54/$C$92</f>
        <v>#DIV/0!</v>
      </c>
      <c r="I54" s="177" t="e">
        <f>+D54/$D$92</f>
        <v>#DIV/0!</v>
      </c>
      <c r="K54" s="17"/>
      <c r="L54" s="641" t="e">
        <f t="shared" si="3"/>
        <v>#DIV/0!</v>
      </c>
    </row>
    <row r="55" spans="1:12" x14ac:dyDescent="0.25">
      <c r="A55" s="6" t="s">
        <v>133</v>
      </c>
      <c r="B55" s="26"/>
      <c r="C55" s="27"/>
      <c r="D55" s="27"/>
      <c r="F55" s="16"/>
      <c r="G55" s="177" t="e">
        <f>+B55/$B$92</f>
        <v>#DIV/0!</v>
      </c>
      <c r="H55" s="177" t="e">
        <f>+C55/$C$92</f>
        <v>#DIV/0!</v>
      </c>
      <c r="I55" s="177" t="e">
        <f>+D55/$D$92</f>
        <v>#DIV/0!</v>
      </c>
      <c r="K55" s="17"/>
      <c r="L55" s="641" t="e">
        <f t="shared" si="3"/>
        <v>#DIV/0!</v>
      </c>
    </row>
    <row r="56" spans="1:12" x14ac:dyDescent="0.25">
      <c r="A56" s="6" t="s">
        <v>137</v>
      </c>
      <c r="B56" s="89">
        <f>SUM(B43:B55)</f>
        <v>0</v>
      </c>
      <c r="C56" s="89">
        <f>SUM(C43:C55)</f>
        <v>0</v>
      </c>
      <c r="D56" s="89">
        <f>SUM(D43:D55)</f>
        <v>0</v>
      </c>
      <c r="E56" s="89">
        <f>SUM(E43:E55)</f>
        <v>0</v>
      </c>
      <c r="F56" s="26"/>
      <c r="G56" s="179" t="e">
        <f>+B56/$B$92</f>
        <v>#DIV/0!</v>
      </c>
      <c r="H56" s="179" t="e">
        <f>+C56/$C$92</f>
        <v>#DIV/0!</v>
      </c>
      <c r="I56" s="179" t="e">
        <f>+D56/$D$92</f>
        <v>#DIV/0!</v>
      </c>
      <c r="K56" s="60"/>
      <c r="L56" s="641" t="e">
        <f t="shared" si="3"/>
        <v>#DIV/0!</v>
      </c>
    </row>
    <row r="57" spans="1:12" x14ac:dyDescent="0.25">
      <c r="A57" s="6" t="s">
        <v>135</v>
      </c>
      <c r="B57" s="26"/>
      <c r="C57" s="26"/>
      <c r="E57" s="26"/>
      <c r="F57" s="26"/>
      <c r="G57" s="177" t="e">
        <f>+B57/$B$92</f>
        <v>#DIV/0!</v>
      </c>
      <c r="H57" s="177" t="e">
        <f>+C57/$C$92</f>
        <v>#DIV/0!</v>
      </c>
      <c r="I57" s="177" t="e">
        <f>+D57/$D$92</f>
        <v>#DIV/0!</v>
      </c>
      <c r="K57" s="17"/>
      <c r="L57" s="641" t="e">
        <f t="shared" si="3"/>
        <v>#DIV/0!</v>
      </c>
    </row>
    <row r="58" spans="1:12" x14ac:dyDescent="0.25">
      <c r="A58" s="3" t="s">
        <v>96</v>
      </c>
      <c r="B58" s="89">
        <f>B41+B56+B57</f>
        <v>0</v>
      </c>
      <c r="C58" s="89">
        <f>C41+C56+C57</f>
        <v>0</v>
      </c>
      <c r="D58" s="89">
        <f>D41+D56+D57</f>
        <v>0</v>
      </c>
      <c r="E58" s="89">
        <f>E41+E56+E57</f>
        <v>0</v>
      </c>
      <c r="F58" s="16"/>
      <c r="G58" s="179" t="e">
        <f>+B58/$B$92</f>
        <v>#DIV/0!</v>
      </c>
      <c r="H58" s="179" t="e">
        <f>+C58/$C$92</f>
        <v>#DIV/0!</v>
      </c>
      <c r="I58" s="179" t="e">
        <f>+D58/$D$92</f>
        <v>#DIV/0!</v>
      </c>
      <c r="K58" s="57"/>
      <c r="L58" s="641" t="e">
        <f t="shared" si="3"/>
        <v>#DIV/0!</v>
      </c>
    </row>
    <row r="59" spans="1:12" x14ac:dyDescent="0.25">
      <c r="A59" s="15"/>
      <c r="B59" s="86"/>
      <c r="C59" s="86"/>
      <c r="D59" s="86"/>
      <c r="E59" s="86"/>
      <c r="F59" s="16"/>
      <c r="G59" s="87"/>
      <c r="H59" s="87"/>
      <c r="I59" s="87"/>
      <c r="L59" s="576"/>
    </row>
    <row r="60" spans="1:12" x14ac:dyDescent="0.25">
      <c r="A60" s="3" t="s">
        <v>105</v>
      </c>
      <c r="B60" s="86"/>
      <c r="C60" s="86"/>
      <c r="D60" s="86"/>
      <c r="E60" s="86"/>
      <c r="F60" s="16"/>
      <c r="G60" s="87"/>
      <c r="H60" s="87"/>
      <c r="I60" s="87"/>
      <c r="L60" s="576"/>
    </row>
    <row r="61" spans="1:12" x14ac:dyDescent="0.25">
      <c r="A61" s="4" t="s">
        <v>251</v>
      </c>
      <c r="B61" s="26"/>
      <c r="C61" s="27"/>
      <c r="D61" s="28"/>
      <c r="E61" s="28"/>
      <c r="F61" s="16"/>
      <c r="G61" s="177" t="e">
        <f>+B61/$B$92</f>
        <v>#DIV/0!</v>
      </c>
      <c r="H61" s="177" t="e">
        <f>+C61/$C$92</f>
        <v>#DIV/0!</v>
      </c>
      <c r="I61" s="177" t="e">
        <f>+D61/$D$92</f>
        <v>#DIV/0!</v>
      </c>
      <c r="L61" s="641" t="e">
        <f t="shared" si="3"/>
        <v>#DIV/0!</v>
      </c>
    </row>
    <row r="62" spans="1:12" x14ac:dyDescent="0.25">
      <c r="A62" t="s">
        <v>293</v>
      </c>
      <c r="B62" s="26"/>
      <c r="C62" s="27"/>
      <c r="D62" s="28"/>
      <c r="E62" s="28"/>
      <c r="F62" s="16"/>
      <c r="G62" s="177" t="e">
        <f>+B62/$B$92</f>
        <v>#DIV/0!</v>
      </c>
      <c r="H62" s="177" t="e">
        <f>+C62/$C$92</f>
        <v>#DIV/0!</v>
      </c>
      <c r="I62" s="177" t="e">
        <f>+D62/$D$92</f>
        <v>#DIV/0!</v>
      </c>
      <c r="L62" s="641" t="e">
        <f t="shared" si="3"/>
        <v>#DIV/0!</v>
      </c>
    </row>
    <row r="63" spans="1:12" x14ac:dyDescent="0.25">
      <c r="A63" s="4" t="s">
        <v>220</v>
      </c>
      <c r="B63" s="88">
        <f>-B71</f>
        <v>0</v>
      </c>
      <c r="C63" s="88">
        <f>-C71</f>
        <v>0</v>
      </c>
      <c r="D63" s="88">
        <f>-D71</f>
        <v>0</v>
      </c>
      <c r="E63" s="88">
        <f>-E71</f>
        <v>0</v>
      </c>
      <c r="F63" s="16"/>
      <c r="G63" s="177" t="e">
        <f>+B63/$B$92</f>
        <v>#DIV/0!</v>
      </c>
      <c r="H63" s="177" t="e">
        <f>+C63/$C$92</f>
        <v>#DIV/0!</v>
      </c>
      <c r="I63" s="177" t="e">
        <f>+D63/$D$92</f>
        <v>#DIV/0!</v>
      </c>
      <c r="L63" s="641" t="e">
        <f t="shared" si="3"/>
        <v>#DIV/0!</v>
      </c>
    </row>
    <row r="64" spans="1:12" x14ac:dyDescent="0.25">
      <c r="A64" s="3" t="s">
        <v>107</v>
      </c>
      <c r="B64" s="89">
        <f>SUM(B61:B63)</f>
        <v>0</v>
      </c>
      <c r="C64" s="89">
        <f>SUM(C61:C63)</f>
        <v>0</v>
      </c>
      <c r="D64" s="89">
        <f>SUM(D61:D63)</f>
        <v>0</v>
      </c>
      <c r="E64" s="89">
        <f>SUM(E61:E63)</f>
        <v>0</v>
      </c>
      <c r="F64" s="16"/>
      <c r="G64" s="179" t="e">
        <f>SUM(G61:G63)</f>
        <v>#DIV/0!</v>
      </c>
      <c r="H64" s="179" t="e">
        <f>SUM(H61:H63)</f>
        <v>#DIV/0!</v>
      </c>
      <c r="I64" s="179" t="e">
        <f>SUM(I61:I63)</f>
        <v>#DIV/0!</v>
      </c>
      <c r="L64" s="641" t="e">
        <f t="shared" si="3"/>
        <v>#DIV/0!</v>
      </c>
    </row>
    <row r="65" spans="1:12" x14ac:dyDescent="0.25">
      <c r="A65" s="15"/>
      <c r="B65" s="86"/>
      <c r="C65" s="86"/>
      <c r="D65" s="86"/>
      <c r="E65" s="86"/>
      <c r="F65" s="16"/>
      <c r="G65" s="85"/>
      <c r="H65" s="85"/>
      <c r="I65" s="85"/>
      <c r="L65" s="576"/>
    </row>
    <row r="66" spans="1:12" x14ac:dyDescent="0.25">
      <c r="A66" s="15" t="s">
        <v>777</v>
      </c>
      <c r="B66" s="86"/>
      <c r="C66" s="86"/>
      <c r="D66" s="86"/>
      <c r="E66" s="86"/>
      <c r="F66" s="16"/>
      <c r="G66" s="85"/>
      <c r="H66" s="85"/>
      <c r="I66" s="85"/>
      <c r="L66" s="576"/>
    </row>
    <row r="67" spans="1:12" x14ac:dyDescent="0.25">
      <c r="A67" s="30" t="s">
        <v>776</v>
      </c>
      <c r="B67" s="557"/>
      <c r="C67" s="557"/>
      <c r="D67" s="557"/>
      <c r="E67" s="557"/>
      <c r="F67" s="16"/>
      <c r="G67" s="698" t="e">
        <f>+B67/$B$92</f>
        <v>#DIV/0!</v>
      </c>
      <c r="H67" s="698" t="e">
        <f>+C67/$C$92</f>
        <v>#DIV/0!</v>
      </c>
      <c r="I67" s="698" t="e">
        <f>+D67/$D$92</f>
        <v>#DIV/0!</v>
      </c>
      <c r="L67" s="641" t="e">
        <f>+G67-H67</f>
        <v>#DIV/0!</v>
      </c>
    </row>
    <row r="68" spans="1:12" x14ac:dyDescent="0.25">
      <c r="A68" s="15"/>
      <c r="B68" s="86"/>
      <c r="C68" s="86"/>
      <c r="D68" s="86"/>
      <c r="E68" s="86"/>
      <c r="F68" s="16"/>
      <c r="G68" s="85"/>
      <c r="H68" s="85"/>
      <c r="I68" s="85"/>
      <c r="L68" s="576"/>
    </row>
    <row r="69" spans="1:12" x14ac:dyDescent="0.25">
      <c r="A69" s="51" t="s">
        <v>24</v>
      </c>
      <c r="B69" s="26"/>
      <c r="C69" s="27"/>
      <c r="D69" s="27"/>
      <c r="F69" s="16"/>
      <c r="G69" s="87"/>
      <c r="H69" s="87"/>
      <c r="I69" s="87"/>
      <c r="L69" s="576"/>
    </row>
    <row r="70" spans="1:12" x14ac:dyDescent="0.25">
      <c r="A70" s="4" t="s">
        <v>24</v>
      </c>
      <c r="B70" s="26"/>
      <c r="C70" s="26"/>
      <c r="E70" s="26"/>
      <c r="F70" s="16"/>
      <c r="G70" s="177" t="e">
        <f>+B70/$B$92</f>
        <v>#DIV/0!</v>
      </c>
      <c r="H70" s="177" t="e">
        <f>+C70/$C$92</f>
        <v>#DIV/0!</v>
      </c>
      <c r="I70" s="177" t="e">
        <f>+D70/$D$92</f>
        <v>#DIV/0!</v>
      </c>
      <c r="L70" s="641" t="e">
        <f t="shared" si="3"/>
        <v>#DIV/0!</v>
      </c>
    </row>
    <row r="71" spans="1:12" x14ac:dyDescent="0.25">
      <c r="A71" s="4" t="s">
        <v>213</v>
      </c>
      <c r="B71" s="27"/>
      <c r="C71" s="27"/>
      <c r="D71" s="27"/>
      <c r="F71" s="16"/>
      <c r="G71" s="177" t="e">
        <f t="shared" ref="G71:G72" si="12">+B71/$B$92</f>
        <v>#DIV/0!</v>
      </c>
      <c r="H71" s="177" t="e">
        <f t="shared" ref="H71:H72" si="13">+C71/$C$92</f>
        <v>#DIV/0!</v>
      </c>
      <c r="I71" s="177" t="e">
        <f t="shared" ref="I71:I72" si="14">+D71/$D$92</f>
        <v>#DIV/0!</v>
      </c>
      <c r="L71" s="641" t="e">
        <f t="shared" si="3"/>
        <v>#DIV/0!</v>
      </c>
    </row>
    <row r="72" spans="1:12" ht="14.25" customHeight="1" x14ac:dyDescent="0.25">
      <c r="A72" s="4" t="s">
        <v>214</v>
      </c>
      <c r="B72" s="26"/>
      <c r="C72" s="26"/>
      <c r="E72" s="26"/>
      <c r="F72" s="16"/>
      <c r="G72" s="177" t="e">
        <f t="shared" si="12"/>
        <v>#DIV/0!</v>
      </c>
      <c r="H72" s="177" t="e">
        <f t="shared" si="13"/>
        <v>#DIV/0!</v>
      </c>
      <c r="I72" s="177" t="e">
        <f t="shared" si="14"/>
        <v>#DIV/0!</v>
      </c>
      <c r="L72" s="641" t="e">
        <f t="shared" si="3"/>
        <v>#DIV/0!</v>
      </c>
    </row>
    <row r="73" spans="1:12" ht="14.25" customHeight="1" x14ac:dyDescent="0.25">
      <c r="A73" s="3" t="s">
        <v>95</v>
      </c>
      <c r="B73" s="89">
        <f>SUM(B70:B72)</f>
        <v>0</v>
      </c>
      <c r="C73" s="89">
        <f>SUM(C70:C72)</f>
        <v>0</v>
      </c>
      <c r="D73" s="89">
        <f>SUM(D70:D72)</f>
        <v>0</v>
      </c>
      <c r="E73" s="89">
        <f>SUM(E70:E72)</f>
        <v>0</v>
      </c>
      <c r="F73" s="16"/>
      <c r="G73" s="179" t="e">
        <f>SUM(G70:G72)</f>
        <v>#DIV/0!</v>
      </c>
      <c r="H73" s="179" t="e">
        <f>SUM(H70:H72)</f>
        <v>#DIV/0!</v>
      </c>
      <c r="I73" s="179" t="e">
        <f>SUM(I70:I72)</f>
        <v>#DIV/0!</v>
      </c>
      <c r="L73" s="641" t="e">
        <f t="shared" si="3"/>
        <v>#DIV/0!</v>
      </c>
    </row>
    <row r="74" spans="1:12" ht="14.25" customHeight="1" x14ac:dyDescent="0.25">
      <c r="A74" s="15"/>
      <c r="B74" s="150"/>
      <c r="C74" s="150"/>
      <c r="D74" s="150"/>
      <c r="E74" s="150"/>
      <c r="F74" s="16"/>
      <c r="G74" s="87"/>
      <c r="H74" s="87"/>
      <c r="I74" s="87"/>
      <c r="L74" s="576"/>
    </row>
    <row r="75" spans="1:12" ht="14.25" customHeight="1" x14ac:dyDescent="0.25">
      <c r="A75" s="3" t="s">
        <v>304</v>
      </c>
      <c r="B75" s="176">
        <f>+B58+B64+B73+B67</f>
        <v>0</v>
      </c>
      <c r="C75" s="176">
        <f t="shared" ref="C75:E75" si="15">+C58+C64+C73+C67</f>
        <v>0</v>
      </c>
      <c r="D75" s="176">
        <f t="shared" si="15"/>
        <v>0</v>
      </c>
      <c r="E75" s="176">
        <f t="shared" si="15"/>
        <v>0</v>
      </c>
      <c r="F75" s="16"/>
      <c r="G75" s="179" t="e">
        <f>+G58+G64+G73+G67</f>
        <v>#DIV/0!</v>
      </c>
      <c r="H75" s="179" t="e">
        <f t="shared" ref="H75:I75" si="16">+H58+H64+H73+H67</f>
        <v>#DIV/0!</v>
      </c>
      <c r="I75" s="179" t="e">
        <f t="shared" si="16"/>
        <v>#DIV/0!</v>
      </c>
      <c r="L75" s="641" t="e">
        <f t="shared" si="3"/>
        <v>#DIV/0!</v>
      </c>
    </row>
    <row r="76" spans="1:12" ht="14.25" customHeight="1" x14ac:dyDescent="0.25">
      <c r="A76" s="15"/>
      <c r="B76" s="86"/>
      <c r="C76" s="86"/>
      <c r="D76" s="86"/>
      <c r="E76" s="86"/>
      <c r="F76" s="16"/>
      <c r="G76" s="85"/>
      <c r="H76" s="85"/>
      <c r="I76" s="85"/>
      <c r="L76" s="576"/>
    </row>
    <row r="77" spans="1:12" ht="14.25" customHeight="1" x14ac:dyDescent="0.25">
      <c r="A77" s="3" t="s">
        <v>218</v>
      </c>
      <c r="B77" s="89">
        <f>+B27-B75</f>
        <v>0</v>
      </c>
      <c r="C77" s="89">
        <f>+C27-C75</f>
        <v>0</v>
      </c>
      <c r="D77" s="89">
        <f>+D27-D75</f>
        <v>0</v>
      </c>
      <c r="E77" s="89">
        <f>+E27-E75</f>
        <v>0</v>
      </c>
      <c r="F77" s="16"/>
      <c r="G77" s="179" t="e">
        <f>+G27-G75</f>
        <v>#DIV/0!</v>
      </c>
      <c r="H77" s="179" t="e">
        <f>+H27-H75</f>
        <v>#DIV/0!</v>
      </c>
      <c r="I77" s="179" t="e">
        <f>+I27-I75</f>
        <v>#DIV/0!</v>
      </c>
      <c r="L77" s="641" t="e">
        <f t="shared" si="3"/>
        <v>#DIV/0!</v>
      </c>
    </row>
    <row r="78" spans="1:12" ht="14.25" customHeight="1" x14ac:dyDescent="0.25">
      <c r="B78" s="26"/>
      <c r="C78" s="27"/>
      <c r="D78" s="27"/>
      <c r="F78" s="16"/>
      <c r="G78" s="87"/>
      <c r="H78" s="87"/>
      <c r="I78" s="87"/>
      <c r="L78" s="576"/>
    </row>
    <row r="79" spans="1:12" x14ac:dyDescent="0.25">
      <c r="A79" s="15"/>
      <c r="B79" s="69"/>
      <c r="C79" s="84"/>
      <c r="D79" s="84"/>
      <c r="E79" s="84"/>
      <c r="F79" s="16"/>
      <c r="L79" s="576"/>
    </row>
    <row r="80" spans="1:12" x14ac:dyDescent="0.25">
      <c r="A80" s="94" t="s">
        <v>754</v>
      </c>
      <c r="B80" s="27"/>
      <c r="C80" s="27"/>
      <c r="D80" s="27"/>
      <c r="F80" s="17"/>
      <c r="G80" s="27"/>
      <c r="H80" s="27"/>
      <c r="I80" s="27"/>
      <c r="L80" s="576"/>
    </row>
    <row r="81" spans="1:12" x14ac:dyDescent="0.25">
      <c r="A81" s="253" t="s">
        <v>331</v>
      </c>
      <c r="B81" s="27"/>
      <c r="C81" s="27"/>
      <c r="D81" s="27"/>
      <c r="F81" s="17"/>
      <c r="G81" s="99">
        <f t="shared" ref="G81:I83" si="17">+B81</f>
        <v>0</v>
      </c>
      <c r="H81" s="99">
        <f t="shared" si="17"/>
        <v>0</v>
      </c>
      <c r="I81" s="99">
        <f t="shared" si="17"/>
        <v>0</v>
      </c>
      <c r="L81" s="641">
        <f t="shared" si="3"/>
        <v>0</v>
      </c>
    </row>
    <row r="82" spans="1:12" x14ac:dyDescent="0.25">
      <c r="A82" s="253" t="s">
        <v>332</v>
      </c>
      <c r="B82" s="27"/>
      <c r="C82" s="27"/>
      <c r="D82" s="27"/>
      <c r="F82" s="17"/>
      <c r="G82" s="99">
        <f t="shared" si="17"/>
        <v>0</v>
      </c>
      <c r="H82" s="99">
        <f t="shared" si="17"/>
        <v>0</v>
      </c>
      <c r="I82" s="99">
        <f t="shared" si="17"/>
        <v>0</v>
      </c>
      <c r="L82" s="641">
        <f t="shared" si="3"/>
        <v>0</v>
      </c>
    </row>
    <row r="83" spans="1:12" x14ac:dyDescent="0.25">
      <c r="A83" s="253" t="s">
        <v>333</v>
      </c>
      <c r="B83" s="27"/>
      <c r="C83" s="27"/>
      <c r="D83" s="27"/>
      <c r="F83" s="17"/>
      <c r="G83" s="99">
        <f t="shared" si="17"/>
        <v>0</v>
      </c>
      <c r="H83" s="99">
        <f t="shared" si="17"/>
        <v>0</v>
      </c>
      <c r="I83" s="99">
        <f t="shared" si="17"/>
        <v>0</v>
      </c>
      <c r="L83" s="641">
        <f t="shared" ref="L83:L92" si="18">+G83-H83</f>
        <v>0</v>
      </c>
    </row>
    <row r="84" spans="1:12" ht="27" thickBot="1" x14ac:dyDescent="0.3">
      <c r="A84" s="93" t="s">
        <v>755</v>
      </c>
      <c r="B84" s="251">
        <f>SUM(B81:B83)</f>
        <v>0</v>
      </c>
      <c r="C84" s="251">
        <f>SUM(C81:C83)</f>
        <v>0</v>
      </c>
      <c r="D84" s="251">
        <f>SUM(D81:D83)</f>
        <v>0</v>
      </c>
      <c r="E84" s="251">
        <f>SUM(E81:E83)</f>
        <v>0</v>
      </c>
      <c r="F84" s="16"/>
      <c r="G84" s="251">
        <f>SUM(G81:G83)</f>
        <v>0</v>
      </c>
      <c r="H84" s="251">
        <f>SUM(H81:H83)</f>
        <v>0</v>
      </c>
      <c r="I84" s="251">
        <f>SUM(I81:I83)</f>
        <v>0</v>
      </c>
      <c r="L84" s="641">
        <f t="shared" si="18"/>
        <v>0</v>
      </c>
    </row>
    <row r="85" spans="1:12" ht="13.8" thickTop="1" x14ac:dyDescent="0.25">
      <c r="A85" s="4"/>
      <c r="B85" s="26"/>
      <c r="C85" s="27"/>
      <c r="D85" s="27"/>
      <c r="F85" s="16"/>
      <c r="L85" s="576"/>
    </row>
    <row r="86" spans="1:12" x14ac:dyDescent="0.25">
      <c r="A86" s="94" t="s">
        <v>756</v>
      </c>
      <c r="B86" s="249"/>
      <c r="C86" s="169"/>
      <c r="D86" s="169"/>
      <c r="E86" s="169"/>
      <c r="F86" s="17"/>
      <c r="G86" s="17"/>
      <c r="H86" s="17"/>
      <c r="I86" s="17"/>
      <c r="L86" s="576"/>
    </row>
    <row r="87" spans="1:12" x14ac:dyDescent="0.25">
      <c r="A87" s="253" t="s">
        <v>331</v>
      </c>
      <c r="B87" s="27"/>
      <c r="C87" s="275"/>
      <c r="D87" s="275"/>
      <c r="E87" s="275"/>
      <c r="F87" s="17"/>
      <c r="G87" s="99">
        <f t="shared" ref="G87:G89" si="19">+B87</f>
        <v>0</v>
      </c>
      <c r="H87" s="99">
        <f t="shared" ref="H87:H89" si="20">+C87</f>
        <v>0</v>
      </c>
      <c r="I87" s="99">
        <f t="shared" ref="I87:I89" si="21">+D87</f>
        <v>0</v>
      </c>
      <c r="L87" s="641">
        <f t="shared" si="18"/>
        <v>0</v>
      </c>
    </row>
    <row r="88" spans="1:12" x14ac:dyDescent="0.25">
      <c r="A88" s="253" t="s">
        <v>332</v>
      </c>
      <c r="B88" s="27"/>
      <c r="C88" s="27"/>
      <c r="D88" s="27"/>
      <c r="F88" s="17"/>
      <c r="G88" s="99">
        <f t="shared" si="19"/>
        <v>0</v>
      </c>
      <c r="H88" s="99">
        <f t="shared" si="20"/>
        <v>0</v>
      </c>
      <c r="I88" s="99">
        <f t="shared" si="21"/>
        <v>0</v>
      </c>
      <c r="L88" s="641">
        <f t="shared" si="18"/>
        <v>0</v>
      </c>
    </row>
    <row r="89" spans="1:12" x14ac:dyDescent="0.25">
      <c r="A89" s="253" t="s">
        <v>333</v>
      </c>
      <c r="B89" s="27"/>
      <c r="C89" s="27"/>
      <c r="D89" s="27"/>
      <c r="F89" s="17"/>
      <c r="G89" s="99">
        <f t="shared" si="19"/>
        <v>0</v>
      </c>
      <c r="H89" s="99">
        <f t="shared" si="20"/>
        <v>0</v>
      </c>
      <c r="I89" s="99">
        <f t="shared" si="21"/>
        <v>0</v>
      </c>
      <c r="L89" s="641">
        <f t="shared" si="18"/>
        <v>0</v>
      </c>
    </row>
    <row r="90" spans="1:12" ht="27" thickBot="1" x14ac:dyDescent="0.3">
      <c r="A90" s="250" t="s">
        <v>757</v>
      </c>
      <c r="B90" s="251">
        <f>SUM(B87:B89)</f>
        <v>0</v>
      </c>
      <c r="C90" s="251">
        <f>SUM(C87:C89)</f>
        <v>0</v>
      </c>
      <c r="D90" s="251">
        <f>SUM(D87:D89)</f>
        <v>0</v>
      </c>
      <c r="E90" s="251">
        <f>SUM(E87:E89)</f>
        <v>0</v>
      </c>
      <c r="F90" s="16"/>
      <c r="G90" s="251">
        <f>SUM(G87:G89)</f>
        <v>0</v>
      </c>
      <c r="H90" s="251">
        <f>SUM(H87:H89)</f>
        <v>0</v>
      </c>
      <c r="I90" s="251">
        <f>SUM(I87:I89)</f>
        <v>0</v>
      </c>
      <c r="L90" s="641">
        <f t="shared" si="18"/>
        <v>0</v>
      </c>
    </row>
    <row r="91" spans="1:12" ht="13.8" thickTop="1" x14ac:dyDescent="0.25">
      <c r="A91" s="250"/>
      <c r="B91" s="505"/>
      <c r="C91" s="505"/>
      <c r="D91" s="505"/>
      <c r="E91" s="505"/>
      <c r="F91" s="16"/>
      <c r="G91" s="505"/>
      <c r="H91" s="505"/>
      <c r="I91" s="505"/>
      <c r="L91" s="576"/>
    </row>
    <row r="92" spans="1:12" ht="13.8" thickBot="1" x14ac:dyDescent="0.3">
      <c r="A92" s="250" t="s">
        <v>753</v>
      </c>
      <c r="B92" s="83">
        <f>+B84+B90</f>
        <v>0</v>
      </c>
      <c r="C92" s="83">
        <f t="shared" ref="C92:I92" si="22">+C84+C90</f>
        <v>0</v>
      </c>
      <c r="D92" s="83">
        <f t="shared" si="22"/>
        <v>0</v>
      </c>
      <c r="E92" s="83">
        <f t="shared" si="22"/>
        <v>0</v>
      </c>
      <c r="F92" s="16"/>
      <c r="G92" s="83">
        <f t="shared" si="22"/>
        <v>0</v>
      </c>
      <c r="H92" s="83">
        <f t="shared" si="22"/>
        <v>0</v>
      </c>
      <c r="I92" s="83">
        <f t="shared" si="22"/>
        <v>0</v>
      </c>
      <c r="L92" s="641">
        <f t="shared" si="18"/>
        <v>0</v>
      </c>
    </row>
    <row r="93" spans="1:12" ht="26.25" customHeight="1" thickTop="1" x14ac:dyDescent="0.25">
      <c r="A93" s="274"/>
      <c r="B93" s="239"/>
      <c r="C93" s="99"/>
      <c r="D93" s="99"/>
      <c r="E93" s="99"/>
      <c r="F93" s="16"/>
    </row>
    <row r="94" spans="1:12" x14ac:dyDescent="0.25">
      <c r="A94" s="173" t="s">
        <v>25</v>
      </c>
      <c r="B94" s="301"/>
      <c r="C94" s="166"/>
      <c r="D94" s="166"/>
      <c r="E94" s="167"/>
      <c r="F94" s="16"/>
    </row>
    <row r="95" spans="1:12" x14ac:dyDescent="0.25">
      <c r="A95" s="174" t="s">
        <v>26</v>
      </c>
      <c r="B95" s="465" t="e">
        <f>(B58-SUM(B13:B18)-B23)/(B27-SUM(B13:B18)-B23)</f>
        <v>#DIV/0!</v>
      </c>
      <c r="C95" s="465" t="e">
        <f t="shared" ref="C95:E95" si="23">(C58-SUM(C13:C18)-C23)/(C27-SUM(C13:C18)-C23)</f>
        <v>#DIV/0!</v>
      </c>
      <c r="D95" s="465" t="e">
        <f t="shared" si="23"/>
        <v>#DIV/0!</v>
      </c>
      <c r="E95" s="465" t="e">
        <f t="shared" si="23"/>
        <v>#DIV/0!</v>
      </c>
      <c r="F95" s="16"/>
      <c r="G95" s="435"/>
      <c r="H95" s="17"/>
      <c r="I95" s="17"/>
    </row>
    <row r="96" spans="1:12" x14ac:dyDescent="0.25">
      <c r="A96" s="174" t="s">
        <v>27</v>
      </c>
      <c r="B96" s="465" t="e">
        <f>(B64)/(B27-SUM(B13:B18)-B23)</f>
        <v>#DIV/0!</v>
      </c>
      <c r="C96" s="465" t="e">
        <f t="shared" ref="C96:E96" si="24">(C64)/(C27-SUM(C13:C18)-C23)</f>
        <v>#DIV/0!</v>
      </c>
      <c r="D96" s="465" t="e">
        <f t="shared" si="24"/>
        <v>#DIV/0!</v>
      </c>
      <c r="E96" s="465" t="e">
        <f t="shared" si="24"/>
        <v>#DIV/0!</v>
      </c>
      <c r="F96" s="16"/>
    </row>
    <row r="97" spans="1:6" x14ac:dyDescent="0.25">
      <c r="A97" s="174" t="s">
        <v>28</v>
      </c>
      <c r="B97" s="465" t="e">
        <f>SUM(B95:B96)</f>
        <v>#DIV/0!</v>
      </c>
      <c r="C97" s="465" t="e">
        <f t="shared" ref="C97:E97" si="25">SUM(C95:C96)</f>
        <v>#DIV/0!</v>
      </c>
      <c r="D97" s="465" t="e">
        <f t="shared" si="25"/>
        <v>#DIV/0!</v>
      </c>
      <c r="E97" s="465" t="e">
        <f t="shared" si="25"/>
        <v>#DIV/0!</v>
      </c>
      <c r="F97" s="16"/>
    </row>
    <row r="98" spans="1:6" x14ac:dyDescent="0.25">
      <c r="A98" s="174" t="s">
        <v>29</v>
      </c>
      <c r="B98" s="465" t="e">
        <f>B73/(B$27-SUM(B13:B18)-B23)</f>
        <v>#DIV/0!</v>
      </c>
      <c r="C98" s="465" t="e">
        <f t="shared" ref="C98:E98" si="26">C73/(C$27-SUM(C13:C18)-C23)</f>
        <v>#DIV/0!</v>
      </c>
      <c r="D98" s="465" t="e">
        <f t="shared" si="26"/>
        <v>#DIV/0!</v>
      </c>
      <c r="E98" s="465" t="e">
        <f t="shared" si="26"/>
        <v>#DIV/0!</v>
      </c>
      <c r="F98" s="16"/>
    </row>
    <row r="99" spans="1:6" x14ac:dyDescent="0.25">
      <c r="A99" s="175" t="s">
        <v>372</v>
      </c>
      <c r="B99" s="466" t="e">
        <f>B77/(B$27-SUM(B13:B18)-B23)</f>
        <v>#DIV/0!</v>
      </c>
      <c r="C99" s="466" t="e">
        <f t="shared" ref="C99:E99" si="27">C77/(C$27-SUM(C13:C18)-C23)</f>
        <v>#DIV/0!</v>
      </c>
      <c r="D99" s="466" t="e">
        <f t="shared" si="27"/>
        <v>#DIV/0!</v>
      </c>
      <c r="E99" s="466" t="e">
        <f t="shared" si="27"/>
        <v>#DIV/0!</v>
      </c>
      <c r="F99" s="16"/>
    </row>
    <row r="100" spans="1:6" x14ac:dyDescent="0.25">
      <c r="B100" s="26"/>
      <c r="C100" s="27"/>
      <c r="D100" s="27"/>
      <c r="E100" s="16"/>
      <c r="F100" s="16"/>
    </row>
    <row r="101" spans="1:6" x14ac:dyDescent="0.25">
      <c r="B101" s="26"/>
      <c r="C101" s="27"/>
      <c r="D101" s="27"/>
      <c r="E101" s="16"/>
      <c r="F101" s="16"/>
    </row>
    <row r="102" spans="1:6" x14ac:dyDescent="0.25">
      <c r="A102" s="650"/>
      <c r="D102" s="16"/>
      <c r="E102" s="16"/>
      <c r="F102" s="16"/>
    </row>
    <row r="103" spans="1:6" x14ac:dyDescent="0.25">
      <c r="A103" s="650"/>
      <c r="D103" s="16"/>
      <c r="E103" s="16"/>
      <c r="F103" s="16"/>
    </row>
    <row r="104" spans="1:6" x14ac:dyDescent="0.25">
      <c r="A104" s="650"/>
      <c r="D104" s="16"/>
      <c r="E104" s="16"/>
      <c r="F104" s="16"/>
    </row>
    <row r="105" spans="1:6" x14ac:dyDescent="0.25">
      <c r="D105" s="16"/>
      <c r="E105" s="16"/>
      <c r="F105" s="16"/>
    </row>
    <row r="106" spans="1:6" x14ac:dyDescent="0.25">
      <c r="D106" s="16"/>
      <c r="E106" s="16"/>
      <c r="F106" s="16"/>
    </row>
    <row r="107" spans="1:6" x14ac:dyDescent="0.25">
      <c r="D107" s="16"/>
      <c r="E107" s="16"/>
      <c r="F107" s="16"/>
    </row>
    <row r="108" spans="1:6" x14ac:dyDescent="0.25">
      <c r="D108" s="16"/>
      <c r="E108" s="16"/>
      <c r="F108" s="16"/>
    </row>
    <row r="109" spans="1:6" x14ac:dyDescent="0.25">
      <c r="D109" s="16"/>
      <c r="E109" s="16"/>
      <c r="F109" s="16"/>
    </row>
    <row r="110" spans="1:6" x14ac:dyDescent="0.25">
      <c r="D110" s="16"/>
      <c r="E110" s="16"/>
      <c r="F110" s="16"/>
    </row>
    <row r="111" spans="1:6" x14ac:dyDescent="0.25">
      <c r="D111" s="16"/>
      <c r="E111" s="16"/>
      <c r="F111" s="16"/>
    </row>
    <row r="112" spans="1:6" x14ac:dyDescent="0.25">
      <c r="D112" s="16"/>
      <c r="E112" s="16"/>
      <c r="F112" s="16"/>
    </row>
    <row r="113" spans="4:6" x14ac:dyDescent="0.25">
      <c r="D113" s="16"/>
      <c r="E113" s="16"/>
      <c r="F113" s="16"/>
    </row>
    <row r="114" spans="4:6" x14ac:dyDescent="0.25">
      <c r="D114" s="16"/>
      <c r="E114" s="16"/>
      <c r="F114" s="16"/>
    </row>
    <row r="115" spans="4:6" x14ac:dyDescent="0.25">
      <c r="D115" s="16"/>
      <c r="E115" s="16"/>
      <c r="F115" s="16"/>
    </row>
    <row r="116" spans="4:6" x14ac:dyDescent="0.25">
      <c r="D116" s="16"/>
      <c r="E116" s="16"/>
      <c r="F116" s="16"/>
    </row>
    <row r="117" spans="4:6" x14ac:dyDescent="0.25">
      <c r="D117" s="16"/>
      <c r="E117" s="16"/>
      <c r="F117" s="16"/>
    </row>
    <row r="118" spans="4:6" x14ac:dyDescent="0.25">
      <c r="D118" s="16"/>
      <c r="E118" s="16"/>
      <c r="F118" s="16"/>
    </row>
    <row r="119" spans="4:6" x14ac:dyDescent="0.25">
      <c r="D119" s="16"/>
      <c r="E119" s="16"/>
      <c r="F119" s="16"/>
    </row>
    <row r="120" spans="4:6" x14ac:dyDescent="0.25">
      <c r="D120" s="16"/>
      <c r="E120" s="16"/>
      <c r="F120" s="16"/>
    </row>
    <row r="121" spans="4:6" x14ac:dyDescent="0.25">
      <c r="D121" s="16"/>
      <c r="E121" s="16"/>
      <c r="F121" s="16"/>
    </row>
    <row r="122" spans="4:6" x14ac:dyDescent="0.25">
      <c r="D122" s="16"/>
      <c r="E122" s="16"/>
      <c r="F122" s="16"/>
    </row>
    <row r="123" spans="4:6" x14ac:dyDescent="0.25">
      <c r="D123" s="16"/>
      <c r="E123" s="16"/>
      <c r="F123" s="16"/>
    </row>
    <row r="124" spans="4:6" x14ac:dyDescent="0.25">
      <c r="D124" s="16"/>
      <c r="E124" s="17"/>
      <c r="F124" s="17"/>
    </row>
    <row r="125" spans="4:6" x14ac:dyDescent="0.25">
      <c r="D125" s="16"/>
      <c r="E125" s="17"/>
      <c r="F125" s="17"/>
    </row>
    <row r="126" spans="4:6" x14ac:dyDescent="0.25">
      <c r="D126" s="16"/>
      <c r="E126" s="17"/>
      <c r="F126" s="17"/>
    </row>
    <row r="127" spans="4:6" x14ac:dyDescent="0.25">
      <c r="D127" s="16"/>
      <c r="E127" s="17"/>
      <c r="F127" s="17"/>
    </row>
    <row r="128" spans="4:6" x14ac:dyDescent="0.25">
      <c r="D128" s="16"/>
      <c r="E128" s="17"/>
      <c r="F128" s="17"/>
    </row>
    <row r="129" spans="4:6" x14ac:dyDescent="0.25">
      <c r="D129" s="16"/>
      <c r="E129" s="17"/>
      <c r="F129" s="17"/>
    </row>
    <row r="130" spans="4:6" x14ac:dyDescent="0.25">
      <c r="D130" s="16"/>
      <c r="E130" s="17"/>
      <c r="F130" s="17"/>
    </row>
    <row r="131" spans="4:6" x14ac:dyDescent="0.25">
      <c r="D131" s="16"/>
      <c r="E131" s="17"/>
      <c r="F131" s="17"/>
    </row>
    <row r="132" spans="4:6" x14ac:dyDescent="0.25">
      <c r="D132" s="16"/>
      <c r="E132" s="17"/>
      <c r="F132" s="17"/>
    </row>
    <row r="133" spans="4:6" x14ac:dyDescent="0.25">
      <c r="D133" s="16"/>
      <c r="E133" s="17"/>
      <c r="F133" s="17"/>
    </row>
    <row r="134" spans="4:6" x14ac:dyDescent="0.25">
      <c r="D134" s="16"/>
      <c r="E134" s="17"/>
      <c r="F134" s="17"/>
    </row>
    <row r="135" spans="4:6" x14ac:dyDescent="0.25">
      <c r="D135" s="16"/>
      <c r="E135" s="17"/>
      <c r="F135" s="17"/>
    </row>
    <row r="136" spans="4:6" x14ac:dyDescent="0.25">
      <c r="D136" s="16"/>
      <c r="E136" s="17"/>
      <c r="F136" s="17"/>
    </row>
    <row r="137" spans="4:6" x14ac:dyDescent="0.25">
      <c r="D137" s="16"/>
      <c r="E137" s="17"/>
      <c r="F137" s="17"/>
    </row>
    <row r="138" spans="4:6" x14ac:dyDescent="0.25">
      <c r="D138" s="16"/>
      <c r="E138" s="17"/>
      <c r="F138" s="17"/>
    </row>
    <row r="139" spans="4:6" x14ac:dyDescent="0.25">
      <c r="D139" s="16"/>
      <c r="E139" s="17"/>
      <c r="F139" s="17"/>
    </row>
    <row r="140" spans="4:6" x14ac:dyDescent="0.25">
      <c r="D140" s="16"/>
      <c r="E140" s="17"/>
      <c r="F140" s="17"/>
    </row>
    <row r="141" spans="4:6" x14ac:dyDescent="0.25">
      <c r="D141" s="16"/>
      <c r="E141" s="17"/>
      <c r="F141" s="17"/>
    </row>
    <row r="142" spans="4:6" x14ac:dyDescent="0.25">
      <c r="D142" s="16"/>
      <c r="E142" s="17"/>
      <c r="F142" s="17"/>
    </row>
  </sheetData>
  <sheetProtection algorithmName="SHA-512" hashValue="dJ5bCrE4ljpbPqGeZ0Wl6mZVewPbnKfKeciG63DPRC+zpk25zu3nfWOaCkfQPDEyf6kovWam+JUkm3vIJHG0ow==" saltValue="h+3JZySzThBA7QDzkekn3g==" spinCount="100000" sheet="1" formatCells="0" formatColumns="0" formatRows="0"/>
  <mergeCells count="3">
    <mergeCell ref="A2:J2"/>
    <mergeCell ref="C3:E3"/>
    <mergeCell ref="A4:J4"/>
  </mergeCells>
  <printOptions horizontalCentered="1"/>
  <pageMargins left="0" right="0" top="0" bottom="0" header="0.23" footer="0.17"/>
  <pageSetup scale="70" fitToHeight="3" orientation="landscape"/>
  <headerFooter alignWithMargins="0"/>
  <rowBreaks count="2" manualBreakCount="2">
    <brk id="68" max="16383" man="1"/>
    <brk id="93" max="16383" man="1"/>
  </rowBreaks>
  <legacyDrawing r:id="rId1"/>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F9B29-21E9-43DD-B2CA-2C01F5D6E71F}">
  <sheetPr>
    <tabColor theme="8" tint="0.39997558519241921"/>
  </sheetPr>
  <dimension ref="A2:L142"/>
  <sheetViews>
    <sheetView workbookViewId="0"/>
  </sheetViews>
  <sheetFormatPr defaultColWidth="11.44140625" defaultRowHeight="13.2" x14ac:dyDescent="0.25"/>
  <cols>
    <col min="1" max="1" width="48.44140625" style="16" customWidth="1"/>
    <col min="2" max="2" width="15.44140625" style="16" customWidth="1"/>
    <col min="3" max="3" width="16" style="16" customWidth="1"/>
    <col min="4" max="4" width="12.6640625" style="26" customWidth="1"/>
    <col min="5" max="5" width="13.5546875" style="27" customWidth="1"/>
    <col min="6" max="6" width="5.6640625" style="27" customWidth="1"/>
    <col min="7" max="7" width="14" style="16" customWidth="1"/>
    <col min="8" max="8" width="15.6640625" style="16" bestFit="1" customWidth="1"/>
    <col min="9" max="9" width="16.5546875" style="16" bestFit="1" customWidth="1"/>
    <col min="10" max="10" width="12.33203125" style="16" bestFit="1" customWidth="1"/>
    <col min="11" max="16384" width="11.44140625" style="16"/>
  </cols>
  <sheetData>
    <row r="2" spans="1:12" ht="15" customHeight="1" x14ac:dyDescent="0.3">
      <c r="A2" s="1014">
        <f>+'Balance Sheet'!A1:E1</f>
        <v>0</v>
      </c>
      <c r="B2" s="1014"/>
      <c r="C2" s="1014"/>
      <c r="D2" s="1014"/>
      <c r="E2" s="1014"/>
      <c r="F2" s="1014"/>
      <c r="G2" s="1014"/>
      <c r="H2" s="1014"/>
      <c r="I2" s="1014"/>
      <c r="J2" s="1014"/>
    </row>
    <row r="3" spans="1:12" ht="15" customHeight="1" x14ac:dyDescent="0.3">
      <c r="B3" s="315" t="s">
        <v>371</v>
      </c>
      <c r="C3" s="1102"/>
      <c r="D3" s="1102"/>
      <c r="E3" s="1102"/>
      <c r="F3" s="314"/>
      <c r="G3" s="314"/>
      <c r="H3" s="314"/>
      <c r="I3" s="314"/>
      <c r="J3" s="314"/>
    </row>
    <row r="4" spans="1:12" ht="15" customHeight="1" x14ac:dyDescent="0.3">
      <c r="A4" s="1014" t="s">
        <v>47</v>
      </c>
      <c r="B4" s="1014"/>
      <c r="C4" s="1014"/>
      <c r="D4" s="1014"/>
      <c r="E4" s="1014"/>
      <c r="F4" s="1014"/>
      <c r="G4" s="1014"/>
      <c r="H4" s="1014"/>
      <c r="I4" s="1014"/>
      <c r="J4" s="1014"/>
    </row>
    <row r="5" spans="1:12" s="17" customFormat="1" ht="15" customHeight="1" x14ac:dyDescent="0.3">
      <c r="D5" s="6"/>
      <c r="E5" s="203" t="str">
        <f>CONCATENATE("Year To Date Through  ",'MCO ID &amp; Cross Checks'!F11, "  ",'MCO ID &amp; Cross Checks'!G11)</f>
        <v xml:space="preserve">Year To Date Through    </v>
      </c>
      <c r="F5" s="188"/>
      <c r="G5" s="188"/>
    </row>
    <row r="6" spans="1:12" s="17" customFormat="1" ht="15" customHeight="1" x14ac:dyDescent="0.3">
      <c r="B6" s="189"/>
      <c r="C6" s="692"/>
      <c r="D6" s="191"/>
      <c r="E6" s="188"/>
      <c r="F6" s="188"/>
      <c r="G6" s="188"/>
    </row>
    <row r="7" spans="1:12" x14ac:dyDescent="0.25">
      <c r="A7" s="26"/>
      <c r="B7" s="26"/>
      <c r="C7" s="26"/>
    </row>
    <row r="8" spans="1:12" ht="26.4" x14ac:dyDescent="0.25">
      <c r="B8" s="81" t="str">
        <f>+'Rev &amp; Exp All'!C7</f>
        <v>Select Prog</v>
      </c>
      <c r="C8" s="491" t="str">
        <f>+'Rev &amp; Exp All'!E7</f>
        <v>Select Prog</v>
      </c>
      <c r="D8" s="491" t="str">
        <f>+'Rev &amp; Exp All'!F7</f>
        <v>Select Prog</v>
      </c>
      <c r="E8" s="491" t="str">
        <f>+'Rev &amp; Exp All'!G7</f>
        <v>Select Prog Prior Year</v>
      </c>
      <c r="F8" s="695"/>
      <c r="G8" s="491" t="str">
        <f>+'Rev &amp; Exp All'!J7</f>
        <v>Select Prog Curr YTD</v>
      </c>
      <c r="H8" s="491" t="str">
        <f>+'Rev &amp; Exp All'!K7</f>
        <v>Select Prog Budget YTD</v>
      </c>
      <c r="I8" s="491" t="str">
        <f>+'Rev &amp; Exp All'!L7</f>
        <v>Select Prog Budg Annual</v>
      </c>
    </row>
    <row r="9" spans="1:12" x14ac:dyDescent="0.25">
      <c r="B9" s="774" t="str">
        <f>+'Rev &amp; Exp All'!C8</f>
        <v>YTD</v>
      </c>
      <c r="C9" s="794" t="str">
        <f>+'Rev &amp; Exp All'!E8</f>
        <v>YTD Budget</v>
      </c>
      <c r="D9" s="46" t="s">
        <v>86</v>
      </c>
      <c r="E9" s="46">
        <f>+'MCO ID &amp; Cross Checks'!D13</f>
        <v>0</v>
      </c>
      <c r="F9" s="16"/>
      <c r="G9" s="46" t="s">
        <v>120</v>
      </c>
      <c r="H9" s="46" t="s">
        <v>120</v>
      </c>
      <c r="I9" s="46" t="s">
        <v>120</v>
      </c>
      <c r="L9" s="638" t="s">
        <v>695</v>
      </c>
    </row>
    <row r="10" spans="1:12" x14ac:dyDescent="0.25">
      <c r="A10" s="51" t="s">
        <v>94</v>
      </c>
      <c r="B10" s="32"/>
      <c r="C10" s="27"/>
      <c r="D10" s="27"/>
      <c r="E10" s="16"/>
      <c r="F10" s="16"/>
    </row>
    <row r="11" spans="1:12" x14ac:dyDescent="0.25">
      <c r="A11" s="4" t="s">
        <v>167</v>
      </c>
      <c r="B11" s="26"/>
      <c r="C11" s="27"/>
      <c r="D11" s="27"/>
      <c r="F11" s="16"/>
      <c r="G11" s="177" t="e">
        <f t="shared" ref="G11:G26" si="0">+B11/$B$92</f>
        <v>#DIV/0!</v>
      </c>
      <c r="H11" s="177" t="e">
        <f t="shared" ref="H11:H26" si="1">+C11/$C$92</f>
        <v>#DIV/0!</v>
      </c>
      <c r="I11" s="177" t="e">
        <f t="shared" ref="I11:I26" si="2">+D11/$D$92</f>
        <v>#DIV/0!</v>
      </c>
      <c r="L11" s="641" t="e">
        <f>+G11-H11</f>
        <v>#DIV/0!</v>
      </c>
    </row>
    <row r="12" spans="1:12" x14ac:dyDescent="0.25">
      <c r="A12" s="4" t="s">
        <v>121</v>
      </c>
      <c r="B12" s="26"/>
      <c r="C12" s="27"/>
      <c r="D12" s="27"/>
      <c r="F12" s="16"/>
      <c r="G12" s="177" t="e">
        <f t="shared" si="0"/>
        <v>#DIV/0!</v>
      </c>
      <c r="H12" s="177" t="e">
        <f t="shared" si="1"/>
        <v>#DIV/0!</v>
      </c>
      <c r="I12" s="177" t="e">
        <f t="shared" si="2"/>
        <v>#DIV/0!</v>
      </c>
      <c r="L12" s="641" t="e">
        <f t="shared" ref="L12:L82" si="3">+G12-H12</f>
        <v>#DIV/0!</v>
      </c>
    </row>
    <row r="13" spans="1:12" x14ac:dyDescent="0.25">
      <c r="A13" s="4" t="s">
        <v>736</v>
      </c>
      <c r="B13" s="26"/>
      <c r="C13" s="27"/>
      <c r="D13" s="27"/>
      <c r="F13" s="16"/>
      <c r="G13" s="177" t="e">
        <f t="shared" si="0"/>
        <v>#DIV/0!</v>
      </c>
      <c r="H13" s="177" t="e">
        <f t="shared" si="1"/>
        <v>#DIV/0!</v>
      </c>
      <c r="I13" s="177" t="e">
        <f t="shared" si="2"/>
        <v>#DIV/0!</v>
      </c>
      <c r="L13" s="641" t="e">
        <f t="shared" si="3"/>
        <v>#DIV/0!</v>
      </c>
    </row>
    <row r="14" spans="1:12" x14ac:dyDescent="0.25">
      <c r="A14" s="4" t="s">
        <v>745</v>
      </c>
      <c r="B14" s="26"/>
      <c r="C14" s="27"/>
      <c r="D14" s="27"/>
      <c r="F14" s="16"/>
      <c r="G14" s="177" t="e">
        <f t="shared" si="0"/>
        <v>#DIV/0!</v>
      </c>
      <c r="H14" s="177" t="e">
        <f t="shared" si="1"/>
        <v>#DIV/0!</v>
      </c>
      <c r="I14" s="177" t="e">
        <f t="shared" si="2"/>
        <v>#DIV/0!</v>
      </c>
      <c r="L14" s="641" t="e">
        <f t="shared" si="3"/>
        <v>#DIV/0!</v>
      </c>
    </row>
    <row r="15" spans="1:12" ht="13.2" customHeight="1" x14ac:dyDescent="0.25">
      <c r="A15" s="659" t="s">
        <v>751</v>
      </c>
      <c r="B15" s="26"/>
      <c r="C15" s="27"/>
      <c r="D15" s="27"/>
      <c r="F15" s="16"/>
      <c r="G15" s="177" t="e">
        <f t="shared" si="0"/>
        <v>#DIV/0!</v>
      </c>
      <c r="H15" s="177" t="e">
        <f t="shared" si="1"/>
        <v>#DIV/0!</v>
      </c>
      <c r="I15" s="177" t="e">
        <f t="shared" si="2"/>
        <v>#DIV/0!</v>
      </c>
      <c r="L15" s="641" t="e">
        <f t="shared" si="3"/>
        <v>#DIV/0!</v>
      </c>
    </row>
    <row r="16" spans="1:12" x14ac:dyDescent="0.25">
      <c r="A16" s="49" t="s">
        <v>738</v>
      </c>
      <c r="B16" s="26"/>
      <c r="C16" s="27"/>
      <c r="D16" s="27"/>
      <c r="F16" s="16"/>
      <c r="G16" s="177" t="e">
        <f t="shared" si="0"/>
        <v>#DIV/0!</v>
      </c>
      <c r="H16" s="177" t="e">
        <f t="shared" si="1"/>
        <v>#DIV/0!</v>
      </c>
      <c r="I16" s="177" t="e">
        <f t="shared" si="2"/>
        <v>#DIV/0!</v>
      </c>
      <c r="L16" s="641" t="e">
        <f t="shared" si="3"/>
        <v>#DIV/0!</v>
      </c>
    </row>
    <row r="17" spans="1:12" s="30" customFormat="1" x14ac:dyDescent="0.25">
      <c r="A17" s="5" t="s">
        <v>735</v>
      </c>
      <c r="B17" s="26"/>
      <c r="C17" s="27"/>
      <c r="D17" s="27"/>
      <c r="E17" s="27"/>
      <c r="G17" s="177" t="e">
        <f t="shared" si="0"/>
        <v>#DIV/0!</v>
      </c>
      <c r="H17" s="177" t="e">
        <f t="shared" si="1"/>
        <v>#DIV/0!</v>
      </c>
      <c r="I17" s="177" t="e">
        <f t="shared" si="2"/>
        <v>#DIV/0!</v>
      </c>
      <c r="L17" s="641" t="e">
        <f t="shared" si="3"/>
        <v>#DIV/0!</v>
      </c>
    </row>
    <row r="18" spans="1:12" s="30" customFormat="1" x14ac:dyDescent="0.25">
      <c r="A18" s="5" t="s">
        <v>739</v>
      </c>
      <c r="B18" s="26"/>
      <c r="C18" s="27"/>
      <c r="D18" s="27"/>
      <c r="E18" s="27"/>
      <c r="G18" s="177" t="e">
        <f t="shared" si="0"/>
        <v>#DIV/0!</v>
      </c>
      <c r="H18" s="177" t="e">
        <f t="shared" si="1"/>
        <v>#DIV/0!</v>
      </c>
      <c r="I18" s="177" t="e">
        <f t="shared" si="2"/>
        <v>#DIV/0!</v>
      </c>
      <c r="L18" s="641" t="e">
        <f t="shared" si="3"/>
        <v>#DIV/0!</v>
      </c>
    </row>
    <row r="19" spans="1:12" x14ac:dyDescent="0.25">
      <c r="A19" s="6" t="s">
        <v>330</v>
      </c>
      <c r="B19" s="26"/>
      <c r="C19" s="27"/>
      <c r="D19" s="27"/>
      <c r="F19" s="16"/>
      <c r="G19" s="177" t="e">
        <f t="shared" si="0"/>
        <v>#DIV/0!</v>
      </c>
      <c r="H19" s="177" t="e">
        <f t="shared" si="1"/>
        <v>#DIV/0!</v>
      </c>
      <c r="I19" s="177" t="e">
        <f t="shared" si="2"/>
        <v>#DIV/0!</v>
      </c>
      <c r="L19" s="641" t="e">
        <f t="shared" si="3"/>
        <v>#DIV/0!</v>
      </c>
    </row>
    <row r="20" spans="1:12" s="17" customFormat="1" x14ac:dyDescent="0.25">
      <c r="A20" s="6" t="s">
        <v>329</v>
      </c>
      <c r="B20" s="26"/>
      <c r="C20" s="27"/>
      <c r="D20" s="27"/>
      <c r="E20" s="27"/>
      <c r="G20" s="177" t="e">
        <f t="shared" si="0"/>
        <v>#DIV/0!</v>
      </c>
      <c r="H20" s="177" t="e">
        <f t="shared" si="1"/>
        <v>#DIV/0!</v>
      </c>
      <c r="I20" s="177" t="e">
        <f t="shared" si="2"/>
        <v>#DIV/0!</v>
      </c>
      <c r="L20" s="641" t="e">
        <f t="shared" si="3"/>
        <v>#DIV/0!</v>
      </c>
    </row>
    <row r="21" spans="1:12" s="17" customFormat="1" x14ac:dyDescent="0.25">
      <c r="A21" s="253" t="s">
        <v>134</v>
      </c>
      <c r="B21" s="26"/>
      <c r="C21" s="27"/>
      <c r="D21" s="27"/>
      <c r="E21" s="27"/>
      <c r="G21" s="177" t="e">
        <f t="shared" si="0"/>
        <v>#DIV/0!</v>
      </c>
      <c r="H21" s="177" t="e">
        <f t="shared" si="1"/>
        <v>#DIV/0!</v>
      </c>
      <c r="I21" s="177" t="e">
        <f t="shared" si="2"/>
        <v>#DIV/0!</v>
      </c>
      <c r="L21" s="641" t="e">
        <f t="shared" si="3"/>
        <v>#DIV/0!</v>
      </c>
    </row>
    <row r="22" spans="1:12" x14ac:dyDescent="0.25">
      <c r="A22" s="4" t="s">
        <v>12</v>
      </c>
      <c r="B22" s="26"/>
      <c r="C22" s="27"/>
      <c r="D22" s="27"/>
      <c r="F22" s="16"/>
      <c r="G22" s="177" t="e">
        <f t="shared" si="0"/>
        <v>#DIV/0!</v>
      </c>
      <c r="H22" s="177" t="e">
        <f t="shared" si="1"/>
        <v>#DIV/0!</v>
      </c>
      <c r="I22" s="177" t="e">
        <f t="shared" si="2"/>
        <v>#DIV/0!</v>
      </c>
      <c r="L22" s="641" t="e">
        <f t="shared" si="3"/>
        <v>#DIV/0!</v>
      </c>
    </row>
    <row r="23" spans="1:12" x14ac:dyDescent="0.25">
      <c r="A23" s="171" t="s">
        <v>11</v>
      </c>
      <c r="B23" s="26"/>
      <c r="C23" s="27"/>
      <c r="D23" s="27"/>
      <c r="F23" s="16"/>
      <c r="G23" s="177" t="e">
        <f t="shared" si="0"/>
        <v>#DIV/0!</v>
      </c>
      <c r="H23" s="177" t="e">
        <f t="shared" si="1"/>
        <v>#DIV/0!</v>
      </c>
      <c r="I23" s="177" t="e">
        <f t="shared" si="2"/>
        <v>#DIV/0!</v>
      </c>
      <c r="L23" s="641" t="e">
        <f t="shared" si="3"/>
        <v>#DIV/0!</v>
      </c>
    </row>
    <row r="24" spans="1:12" x14ac:dyDescent="0.25">
      <c r="A24" s="172" t="s">
        <v>204</v>
      </c>
      <c r="B24" s="26"/>
      <c r="C24" s="27"/>
      <c r="D24" s="27"/>
      <c r="F24" s="16"/>
      <c r="G24" s="177" t="e">
        <f t="shared" si="0"/>
        <v>#DIV/0!</v>
      </c>
      <c r="H24" s="177" t="e">
        <f t="shared" si="1"/>
        <v>#DIV/0!</v>
      </c>
      <c r="I24" s="177" t="e">
        <f t="shared" si="2"/>
        <v>#DIV/0!</v>
      </c>
      <c r="L24" s="641" t="e">
        <f t="shared" si="3"/>
        <v>#DIV/0!</v>
      </c>
    </row>
    <row r="25" spans="1:12" x14ac:dyDescent="0.25">
      <c r="A25" s="172" t="s">
        <v>299</v>
      </c>
      <c r="B25" s="26"/>
      <c r="C25" s="27"/>
      <c r="D25" s="27"/>
      <c r="F25" s="16"/>
      <c r="G25" s="177" t="e">
        <f t="shared" si="0"/>
        <v>#DIV/0!</v>
      </c>
      <c r="H25" s="177" t="e">
        <f t="shared" si="1"/>
        <v>#DIV/0!</v>
      </c>
      <c r="I25" s="177" t="e">
        <f t="shared" si="2"/>
        <v>#DIV/0!</v>
      </c>
      <c r="L25" s="641" t="e">
        <f t="shared" si="3"/>
        <v>#DIV/0!</v>
      </c>
    </row>
    <row r="26" spans="1:12" x14ac:dyDescent="0.25">
      <c r="A26" s="171" t="s">
        <v>225</v>
      </c>
      <c r="B26" s="26"/>
      <c r="C26" s="27"/>
      <c r="D26" s="27"/>
      <c r="F26" s="16"/>
      <c r="G26" s="177" t="e">
        <f t="shared" si="0"/>
        <v>#DIV/0!</v>
      </c>
      <c r="H26" s="177" t="e">
        <f t="shared" si="1"/>
        <v>#DIV/0!</v>
      </c>
      <c r="I26" s="177" t="e">
        <f t="shared" si="2"/>
        <v>#DIV/0!</v>
      </c>
      <c r="L26" s="641" t="e">
        <f t="shared" si="3"/>
        <v>#DIV/0!</v>
      </c>
    </row>
    <row r="27" spans="1:12" x14ac:dyDescent="0.25">
      <c r="A27" s="4" t="s">
        <v>23</v>
      </c>
      <c r="B27" s="89">
        <f>SUM(B11:B26)</f>
        <v>0</v>
      </c>
      <c r="C27" s="89">
        <f>SUM(C11:C26)</f>
        <v>0</v>
      </c>
      <c r="D27" s="89">
        <f>SUM(D11:D26)</f>
        <v>0</v>
      </c>
      <c r="E27" s="89">
        <f>SUM(E11:E26)</f>
        <v>0</v>
      </c>
      <c r="F27" s="16"/>
      <c r="G27" s="179" t="e">
        <f>SUM(G11:G26)</f>
        <v>#DIV/0!</v>
      </c>
      <c r="H27" s="179" t="e">
        <f>SUM(H11:H26)</f>
        <v>#DIV/0!</v>
      </c>
      <c r="I27" s="179" t="e">
        <f>SUM(I11:I26)</f>
        <v>#DIV/0!</v>
      </c>
      <c r="L27" s="641" t="e">
        <f t="shared" si="3"/>
        <v>#DIV/0!</v>
      </c>
    </row>
    <row r="28" spans="1:12" x14ac:dyDescent="0.25">
      <c r="B28" s="26" t="s">
        <v>126</v>
      </c>
      <c r="C28" s="26" t="s">
        <v>126</v>
      </c>
      <c r="D28" s="26" t="s">
        <v>126</v>
      </c>
      <c r="E28" s="26" t="s">
        <v>126</v>
      </c>
      <c r="F28" s="16"/>
      <c r="G28" s="87"/>
      <c r="H28" s="87"/>
      <c r="I28" s="87"/>
      <c r="L28" s="576"/>
    </row>
    <row r="29" spans="1:12" x14ac:dyDescent="0.25">
      <c r="A29" s="51" t="s">
        <v>102</v>
      </c>
      <c r="B29" s="26"/>
      <c r="C29" s="27"/>
      <c r="D29" s="27"/>
      <c r="F29" s="16"/>
      <c r="G29" s="87"/>
      <c r="H29" s="87"/>
      <c r="I29" s="87"/>
      <c r="L29" s="576"/>
    </row>
    <row r="30" spans="1:12" x14ac:dyDescent="0.25">
      <c r="A30" s="3" t="s">
        <v>106</v>
      </c>
      <c r="B30" s="26"/>
      <c r="C30" s="27"/>
      <c r="D30" s="27"/>
      <c r="F30" s="16"/>
      <c r="G30" s="87"/>
      <c r="H30" s="87"/>
      <c r="I30" s="87"/>
      <c r="L30" s="576"/>
    </row>
    <row r="31" spans="1:12" x14ac:dyDescent="0.25">
      <c r="A31" s="94" t="s">
        <v>177</v>
      </c>
      <c r="B31" s="26"/>
      <c r="C31" s="27"/>
      <c r="D31" s="27"/>
      <c r="F31" s="16"/>
      <c r="G31" s="87"/>
      <c r="H31" s="87"/>
      <c r="I31" s="87"/>
      <c r="K31" s="57"/>
      <c r="L31" s="576"/>
    </row>
    <row r="32" spans="1:12" x14ac:dyDescent="0.25">
      <c r="A32" s="6" t="s">
        <v>129</v>
      </c>
      <c r="B32" s="26"/>
      <c r="C32" s="27"/>
      <c r="D32" s="27"/>
      <c r="F32" s="16"/>
      <c r="G32" s="177" t="e">
        <f t="shared" ref="G32:G40" si="4">+B32/$B$92</f>
        <v>#DIV/0!</v>
      </c>
      <c r="H32" s="177" t="e">
        <f t="shared" ref="H32:H40" si="5">+C32/$C$92</f>
        <v>#DIV/0!</v>
      </c>
      <c r="I32" s="177" t="e">
        <f t="shared" ref="I32:I40" si="6">+D32/$D$92</f>
        <v>#DIV/0!</v>
      </c>
      <c r="K32" s="17"/>
      <c r="L32" s="641" t="e">
        <f t="shared" si="3"/>
        <v>#DIV/0!</v>
      </c>
    </row>
    <row r="33" spans="1:12" x14ac:dyDescent="0.25">
      <c r="A33" s="6" t="s">
        <v>122</v>
      </c>
      <c r="B33" s="26"/>
      <c r="C33" s="27"/>
      <c r="D33" s="27"/>
      <c r="F33" s="16"/>
      <c r="G33" s="177" t="e">
        <f t="shared" si="4"/>
        <v>#DIV/0!</v>
      </c>
      <c r="H33" s="177" t="e">
        <f t="shared" si="5"/>
        <v>#DIV/0!</v>
      </c>
      <c r="I33" s="177" t="e">
        <f t="shared" si="6"/>
        <v>#DIV/0!</v>
      </c>
      <c r="K33" s="17"/>
      <c r="L33" s="641" t="e">
        <f t="shared" si="3"/>
        <v>#DIV/0!</v>
      </c>
    </row>
    <row r="34" spans="1:12" x14ac:dyDescent="0.25">
      <c r="A34" s="6" t="s">
        <v>478</v>
      </c>
      <c r="B34" s="26"/>
      <c r="C34" s="27"/>
      <c r="D34" s="27"/>
      <c r="F34" s="16"/>
      <c r="G34" s="177" t="e">
        <f t="shared" si="4"/>
        <v>#DIV/0!</v>
      </c>
      <c r="H34" s="177" t="e">
        <f t="shared" si="5"/>
        <v>#DIV/0!</v>
      </c>
      <c r="I34" s="177" t="e">
        <f t="shared" si="6"/>
        <v>#DIV/0!</v>
      </c>
      <c r="K34" s="17"/>
      <c r="L34" s="641" t="e">
        <f t="shared" si="3"/>
        <v>#DIV/0!</v>
      </c>
    </row>
    <row r="35" spans="1:12" x14ac:dyDescent="0.25">
      <c r="A35" s="5" t="s">
        <v>758</v>
      </c>
      <c r="B35" s="26"/>
      <c r="C35" s="27"/>
      <c r="D35" s="27"/>
      <c r="F35" s="16"/>
      <c r="G35" s="177" t="e">
        <f t="shared" si="4"/>
        <v>#DIV/0!</v>
      </c>
      <c r="H35" s="177" t="e">
        <f t="shared" si="5"/>
        <v>#DIV/0!</v>
      </c>
      <c r="I35" s="177" t="e">
        <f t="shared" si="6"/>
        <v>#DIV/0!</v>
      </c>
      <c r="K35" s="17"/>
      <c r="L35" s="641" t="e">
        <f t="shared" si="3"/>
        <v>#DIV/0!</v>
      </c>
    </row>
    <row r="36" spans="1:12" x14ac:dyDescent="0.25">
      <c r="A36" s="5" t="s">
        <v>759</v>
      </c>
      <c r="B36" s="26"/>
      <c r="C36" s="27"/>
      <c r="D36" s="27"/>
      <c r="F36" s="16"/>
      <c r="G36" s="177" t="e">
        <f t="shared" si="4"/>
        <v>#DIV/0!</v>
      </c>
      <c r="H36" s="177" t="e">
        <f t="shared" si="5"/>
        <v>#DIV/0!</v>
      </c>
      <c r="I36" s="177" t="e">
        <f t="shared" si="6"/>
        <v>#DIV/0!</v>
      </c>
      <c r="K36" s="17"/>
      <c r="L36" s="641" t="e">
        <f t="shared" si="3"/>
        <v>#DIV/0!</v>
      </c>
    </row>
    <row r="37" spans="1:12" x14ac:dyDescent="0.25">
      <c r="A37" s="4" t="s">
        <v>123</v>
      </c>
      <c r="B37" s="26"/>
      <c r="C37" s="27"/>
      <c r="D37" s="27"/>
      <c r="F37" s="16"/>
      <c r="G37" s="177" t="e">
        <f t="shared" si="4"/>
        <v>#DIV/0!</v>
      </c>
      <c r="H37" s="177" t="e">
        <f t="shared" si="5"/>
        <v>#DIV/0!</v>
      </c>
      <c r="I37" s="177" t="e">
        <f t="shared" si="6"/>
        <v>#DIV/0!</v>
      </c>
      <c r="K37" s="17"/>
      <c r="L37" s="641" t="e">
        <f t="shared" si="3"/>
        <v>#DIV/0!</v>
      </c>
    </row>
    <row r="38" spans="1:12" x14ac:dyDescent="0.25">
      <c r="A38" s="49" t="s">
        <v>616</v>
      </c>
      <c r="B38" s="26"/>
      <c r="C38" s="27"/>
      <c r="D38" s="27"/>
      <c r="F38" s="16"/>
      <c r="G38" s="177" t="e">
        <f t="shared" si="4"/>
        <v>#DIV/0!</v>
      </c>
      <c r="H38" s="177" t="e">
        <f t="shared" si="5"/>
        <v>#DIV/0!</v>
      </c>
      <c r="I38" s="177" t="e">
        <f t="shared" si="6"/>
        <v>#DIV/0!</v>
      </c>
      <c r="L38" s="641" t="e">
        <f t="shared" si="3"/>
        <v>#DIV/0!</v>
      </c>
    </row>
    <row r="39" spans="1:12" x14ac:dyDescent="0.25">
      <c r="A39" s="6" t="s">
        <v>242</v>
      </c>
      <c r="B39" s="26"/>
      <c r="C39" s="27"/>
      <c r="D39" s="27"/>
      <c r="F39" s="16"/>
      <c r="G39" s="177" t="e">
        <f t="shared" si="4"/>
        <v>#DIV/0!</v>
      </c>
      <c r="H39" s="177" t="e">
        <f t="shared" si="5"/>
        <v>#DIV/0!</v>
      </c>
      <c r="I39" s="177" t="e">
        <f t="shared" si="6"/>
        <v>#DIV/0!</v>
      </c>
      <c r="K39" s="17"/>
      <c r="L39" s="641" t="e">
        <f t="shared" si="3"/>
        <v>#DIV/0!</v>
      </c>
    </row>
    <row r="40" spans="1:12" x14ac:dyDescent="0.25">
      <c r="A40" s="6" t="s">
        <v>130</v>
      </c>
      <c r="B40" s="26"/>
      <c r="C40" s="27"/>
      <c r="D40" s="27"/>
      <c r="F40" s="16"/>
      <c r="G40" s="177" t="e">
        <f t="shared" si="4"/>
        <v>#DIV/0!</v>
      </c>
      <c r="H40" s="177" t="e">
        <f t="shared" si="5"/>
        <v>#DIV/0!</v>
      </c>
      <c r="I40" s="177" t="e">
        <f t="shared" si="6"/>
        <v>#DIV/0!</v>
      </c>
      <c r="L40" s="641" t="e">
        <f t="shared" si="3"/>
        <v>#DIV/0!</v>
      </c>
    </row>
    <row r="41" spans="1:12" x14ac:dyDescent="0.25">
      <c r="A41" s="6" t="s">
        <v>136</v>
      </c>
      <c r="B41" s="89">
        <f t="shared" ref="B41:I41" si="7">SUM(B32:B40)</f>
        <v>0</v>
      </c>
      <c r="C41" s="89">
        <f t="shared" si="7"/>
        <v>0</v>
      </c>
      <c r="D41" s="89">
        <f t="shared" si="7"/>
        <v>0</v>
      </c>
      <c r="E41" s="89">
        <f t="shared" si="7"/>
        <v>0</v>
      </c>
      <c r="F41" s="26"/>
      <c r="G41" s="179" t="e">
        <f t="shared" si="7"/>
        <v>#DIV/0!</v>
      </c>
      <c r="H41" s="179" t="e">
        <f t="shared" si="7"/>
        <v>#DIV/0!</v>
      </c>
      <c r="I41" s="179" t="e">
        <f t="shared" si="7"/>
        <v>#DIV/0!</v>
      </c>
      <c r="K41" s="17"/>
      <c r="L41" s="641" t="e">
        <f t="shared" si="3"/>
        <v>#DIV/0!</v>
      </c>
    </row>
    <row r="42" spans="1:12" x14ac:dyDescent="0.25">
      <c r="A42" s="94" t="s">
        <v>168</v>
      </c>
      <c r="B42" s="26"/>
      <c r="C42" s="27"/>
      <c r="D42" s="27"/>
      <c r="F42" s="16"/>
      <c r="G42" s="87"/>
      <c r="H42" s="87"/>
      <c r="I42" s="87"/>
      <c r="K42" s="60"/>
      <c r="L42" s="576"/>
    </row>
    <row r="43" spans="1:12" x14ac:dyDescent="0.25">
      <c r="A43" s="5" t="s">
        <v>432</v>
      </c>
      <c r="B43" s="26"/>
      <c r="C43" s="27"/>
      <c r="D43" s="27"/>
      <c r="F43" s="16"/>
      <c r="G43" s="177" t="e">
        <f t="shared" ref="G43:G52" si="8">+B43/$B$92</f>
        <v>#DIV/0!</v>
      </c>
      <c r="H43" s="177" t="e">
        <f t="shared" ref="H43:H52" si="9">+C43/$C$92</f>
        <v>#DIV/0!</v>
      </c>
      <c r="I43" s="177" t="e">
        <f t="shared" ref="I43:I52" si="10">+D43/$D$92</f>
        <v>#DIV/0!</v>
      </c>
      <c r="K43" s="60"/>
      <c r="L43" s="641" t="e">
        <f t="shared" si="3"/>
        <v>#DIV/0!</v>
      </c>
    </row>
    <row r="44" spans="1:12" x14ac:dyDescent="0.25">
      <c r="A44" s="170" t="s">
        <v>243</v>
      </c>
      <c r="B44" s="26"/>
      <c r="C44" s="27"/>
      <c r="D44" s="27"/>
      <c r="F44" s="16"/>
      <c r="G44" s="177" t="e">
        <f t="shared" si="8"/>
        <v>#DIV/0!</v>
      </c>
      <c r="H44" s="177" t="e">
        <f t="shared" si="9"/>
        <v>#DIV/0!</v>
      </c>
      <c r="I44" s="177" t="e">
        <f t="shared" si="10"/>
        <v>#DIV/0!</v>
      </c>
      <c r="K44" s="60"/>
      <c r="L44" s="641" t="e">
        <f t="shared" si="3"/>
        <v>#DIV/0!</v>
      </c>
    </row>
    <row r="45" spans="1:12" x14ac:dyDescent="0.25">
      <c r="A45" s="170" t="s">
        <v>244</v>
      </c>
      <c r="B45" s="26"/>
      <c r="C45" s="27"/>
      <c r="D45" s="27"/>
      <c r="F45" s="16"/>
      <c r="G45" s="177" t="e">
        <f t="shared" si="8"/>
        <v>#DIV/0!</v>
      </c>
      <c r="H45" s="177" t="e">
        <f t="shared" si="9"/>
        <v>#DIV/0!</v>
      </c>
      <c r="I45" s="177" t="e">
        <f t="shared" si="10"/>
        <v>#DIV/0!</v>
      </c>
      <c r="K45" s="60"/>
      <c r="L45" s="641" t="e">
        <f t="shared" si="3"/>
        <v>#DIV/0!</v>
      </c>
    </row>
    <row r="46" spans="1:12" x14ac:dyDescent="0.25">
      <c r="A46" s="170" t="s">
        <v>245</v>
      </c>
      <c r="B46" s="26"/>
      <c r="C46" s="27"/>
      <c r="D46" s="27"/>
      <c r="F46" s="16"/>
      <c r="G46" s="177" t="e">
        <f t="shared" si="8"/>
        <v>#DIV/0!</v>
      </c>
      <c r="H46" s="177" t="e">
        <f t="shared" si="9"/>
        <v>#DIV/0!</v>
      </c>
      <c r="I46" s="177" t="e">
        <f t="shared" si="10"/>
        <v>#DIV/0!</v>
      </c>
      <c r="K46" s="60"/>
      <c r="L46" s="641" t="e">
        <f t="shared" si="3"/>
        <v>#DIV/0!</v>
      </c>
    </row>
    <row r="47" spans="1:12" x14ac:dyDescent="0.25">
      <c r="A47" s="170" t="s">
        <v>246</v>
      </c>
      <c r="B47" s="26"/>
      <c r="C47" s="27"/>
      <c r="D47" s="27"/>
      <c r="F47" s="16"/>
      <c r="G47" s="177" t="e">
        <f t="shared" si="8"/>
        <v>#DIV/0!</v>
      </c>
      <c r="H47" s="177" t="e">
        <f t="shared" si="9"/>
        <v>#DIV/0!</v>
      </c>
      <c r="I47" s="177" t="e">
        <f t="shared" si="10"/>
        <v>#DIV/0!</v>
      </c>
      <c r="K47" s="60"/>
      <c r="L47" s="641" t="e">
        <f t="shared" si="3"/>
        <v>#DIV/0!</v>
      </c>
    </row>
    <row r="48" spans="1:12" x14ac:dyDescent="0.25">
      <c r="A48" s="6" t="s">
        <v>247</v>
      </c>
      <c r="B48" s="26"/>
      <c r="C48" s="27"/>
      <c r="D48" s="27"/>
      <c r="F48" s="16"/>
      <c r="G48" s="177" t="e">
        <f t="shared" si="8"/>
        <v>#DIV/0!</v>
      </c>
      <c r="H48" s="177" t="e">
        <f t="shared" si="9"/>
        <v>#DIV/0!</v>
      </c>
      <c r="I48" s="177" t="e">
        <f t="shared" si="10"/>
        <v>#DIV/0!</v>
      </c>
      <c r="K48" s="17"/>
      <c r="L48" s="641" t="e">
        <f t="shared" si="3"/>
        <v>#DIV/0!</v>
      </c>
    </row>
    <row r="49" spans="1:12" x14ac:dyDescent="0.25">
      <c r="A49" s="6" t="s">
        <v>248</v>
      </c>
      <c r="B49" s="26"/>
      <c r="C49" s="27"/>
      <c r="D49" s="27"/>
      <c r="F49" s="16"/>
      <c r="G49" s="177" t="e">
        <f t="shared" si="8"/>
        <v>#DIV/0!</v>
      </c>
      <c r="H49" s="177" t="e">
        <f t="shared" si="9"/>
        <v>#DIV/0!</v>
      </c>
      <c r="I49" s="177" t="e">
        <f t="shared" si="10"/>
        <v>#DIV/0!</v>
      </c>
      <c r="K49" s="17"/>
      <c r="L49" s="641" t="e">
        <f t="shared" si="3"/>
        <v>#DIV/0!</v>
      </c>
    </row>
    <row r="50" spans="1:12" x14ac:dyDescent="0.25">
      <c r="A50" s="6" t="s">
        <v>249</v>
      </c>
      <c r="B50" s="26"/>
      <c r="C50" s="27"/>
      <c r="D50" s="27"/>
      <c r="F50" s="16"/>
      <c r="G50" s="177" t="e">
        <f t="shared" si="8"/>
        <v>#DIV/0!</v>
      </c>
      <c r="H50" s="177" t="e">
        <f t="shared" si="9"/>
        <v>#DIV/0!</v>
      </c>
      <c r="I50" s="177" t="e">
        <f t="shared" si="10"/>
        <v>#DIV/0!</v>
      </c>
      <c r="K50" s="17"/>
      <c r="L50" s="641" t="e">
        <f t="shared" si="3"/>
        <v>#DIV/0!</v>
      </c>
    </row>
    <row r="51" spans="1:12" x14ac:dyDescent="0.25">
      <c r="A51" s="170" t="s">
        <v>132</v>
      </c>
      <c r="B51" s="26"/>
      <c r="C51" s="27"/>
      <c r="D51" s="27"/>
      <c r="F51" s="16"/>
      <c r="G51" s="177" t="e">
        <f t="shared" si="8"/>
        <v>#DIV/0!</v>
      </c>
      <c r="H51" s="177" t="e">
        <f t="shared" si="9"/>
        <v>#DIV/0!</v>
      </c>
      <c r="I51" s="177" t="e">
        <f t="shared" si="10"/>
        <v>#DIV/0!</v>
      </c>
      <c r="K51" s="17"/>
      <c r="L51" s="641" t="e">
        <f t="shared" si="3"/>
        <v>#DIV/0!</v>
      </c>
    </row>
    <row r="52" spans="1:12" x14ac:dyDescent="0.25">
      <c r="A52" s="6" t="s">
        <v>250</v>
      </c>
      <c r="B52" s="26"/>
      <c r="C52" s="27"/>
      <c r="D52" s="27"/>
      <c r="F52" s="16"/>
      <c r="G52" s="177" t="e">
        <f t="shared" si="8"/>
        <v>#DIV/0!</v>
      </c>
      <c r="H52" s="177" t="e">
        <f t="shared" si="9"/>
        <v>#DIV/0!</v>
      </c>
      <c r="I52" s="177" t="e">
        <f t="shared" si="10"/>
        <v>#DIV/0!</v>
      </c>
      <c r="K52" s="17"/>
      <c r="L52" s="641" t="e">
        <f t="shared" si="3"/>
        <v>#DIV/0!</v>
      </c>
    </row>
    <row r="53" spans="1:12" s="17" customFormat="1" hidden="1" x14ac:dyDescent="0.25">
      <c r="A53" s="6"/>
      <c r="B53" s="27"/>
      <c r="C53" s="27"/>
      <c r="D53" s="27"/>
      <c r="E53" s="27"/>
      <c r="G53" s="178"/>
      <c r="H53" s="178"/>
      <c r="I53" s="178"/>
      <c r="L53" s="664"/>
    </row>
    <row r="54" spans="1:12" x14ac:dyDescent="0.25">
      <c r="A54" s="6" t="s">
        <v>431</v>
      </c>
      <c r="B54" s="26"/>
      <c r="C54" s="27"/>
      <c r="D54" s="27"/>
      <c r="F54" s="16"/>
      <c r="G54" s="177" t="e">
        <f>+B54/$B$92</f>
        <v>#DIV/0!</v>
      </c>
      <c r="H54" s="177" t="e">
        <f>+C54/$C$92</f>
        <v>#DIV/0!</v>
      </c>
      <c r="I54" s="177" t="e">
        <f>+D54/$D$92</f>
        <v>#DIV/0!</v>
      </c>
      <c r="K54" s="17"/>
      <c r="L54" s="641" t="e">
        <f t="shared" si="3"/>
        <v>#DIV/0!</v>
      </c>
    </row>
    <row r="55" spans="1:12" x14ac:dyDescent="0.25">
      <c r="A55" s="6" t="s">
        <v>133</v>
      </c>
      <c r="B55" s="26"/>
      <c r="C55" s="27"/>
      <c r="D55" s="27"/>
      <c r="F55" s="16"/>
      <c r="G55" s="177" t="e">
        <f>+B55/$B$92</f>
        <v>#DIV/0!</v>
      </c>
      <c r="H55" s="177" t="e">
        <f>+C55/$C$92</f>
        <v>#DIV/0!</v>
      </c>
      <c r="I55" s="177" t="e">
        <f>+D55/$D$92</f>
        <v>#DIV/0!</v>
      </c>
      <c r="K55" s="17"/>
      <c r="L55" s="641" t="e">
        <f t="shared" si="3"/>
        <v>#DIV/0!</v>
      </c>
    </row>
    <row r="56" spans="1:12" x14ac:dyDescent="0.25">
      <c r="A56" s="6" t="s">
        <v>137</v>
      </c>
      <c r="B56" s="89">
        <f>SUM(B43:B55)</f>
        <v>0</v>
      </c>
      <c r="C56" s="89">
        <f>SUM(C43:C55)</f>
        <v>0</v>
      </c>
      <c r="D56" s="89">
        <f>SUM(D43:D55)</f>
        <v>0</v>
      </c>
      <c r="E56" s="89">
        <f>SUM(E43:E55)</f>
        <v>0</v>
      </c>
      <c r="F56" s="26"/>
      <c r="G56" s="179" t="e">
        <f>+B56/$B$92</f>
        <v>#DIV/0!</v>
      </c>
      <c r="H56" s="179" t="e">
        <f>+C56/$C$92</f>
        <v>#DIV/0!</v>
      </c>
      <c r="I56" s="179" t="e">
        <f>+D56/$D$92</f>
        <v>#DIV/0!</v>
      </c>
      <c r="K56" s="60"/>
      <c r="L56" s="641" t="e">
        <f t="shared" si="3"/>
        <v>#DIV/0!</v>
      </c>
    </row>
    <row r="57" spans="1:12" x14ac:dyDescent="0.25">
      <c r="A57" s="6" t="s">
        <v>135</v>
      </c>
      <c r="B57" s="26"/>
      <c r="C57" s="26"/>
      <c r="E57" s="26"/>
      <c r="F57" s="26"/>
      <c r="G57" s="177" t="e">
        <f>+B57/$B$92</f>
        <v>#DIV/0!</v>
      </c>
      <c r="H57" s="177" t="e">
        <f>+C57/$C$92</f>
        <v>#DIV/0!</v>
      </c>
      <c r="I57" s="177" t="e">
        <f>+D57/$D$92</f>
        <v>#DIV/0!</v>
      </c>
      <c r="K57" s="17"/>
      <c r="L57" s="641" t="e">
        <f t="shared" si="3"/>
        <v>#DIV/0!</v>
      </c>
    </row>
    <row r="58" spans="1:12" x14ac:dyDescent="0.25">
      <c r="A58" s="3" t="s">
        <v>96</v>
      </c>
      <c r="B58" s="89">
        <f>B41+B56+B57</f>
        <v>0</v>
      </c>
      <c r="C58" s="89">
        <f>C41+C56+C57</f>
        <v>0</v>
      </c>
      <c r="D58" s="89">
        <f>D41+D56+D57</f>
        <v>0</v>
      </c>
      <c r="E58" s="89">
        <f>E41+E56+E57</f>
        <v>0</v>
      </c>
      <c r="F58" s="16"/>
      <c r="G58" s="179" t="e">
        <f>+B58/$B$92</f>
        <v>#DIV/0!</v>
      </c>
      <c r="H58" s="179" t="e">
        <f>+C58/$C$92</f>
        <v>#DIV/0!</v>
      </c>
      <c r="I58" s="179" t="e">
        <f>+D58/$D$92</f>
        <v>#DIV/0!</v>
      </c>
      <c r="K58" s="57"/>
      <c r="L58" s="641" t="e">
        <f t="shared" si="3"/>
        <v>#DIV/0!</v>
      </c>
    </row>
    <row r="59" spans="1:12" x14ac:dyDescent="0.25">
      <c r="A59" s="15"/>
      <c r="B59" s="86"/>
      <c r="C59" s="86"/>
      <c r="D59" s="86"/>
      <c r="E59" s="86"/>
      <c r="F59" s="16"/>
      <c r="G59" s="87"/>
      <c r="H59" s="87"/>
      <c r="I59" s="87"/>
      <c r="L59" s="576"/>
    </row>
    <row r="60" spans="1:12" x14ac:dyDescent="0.25">
      <c r="A60" s="3" t="s">
        <v>105</v>
      </c>
      <c r="B60" s="86"/>
      <c r="C60" s="86"/>
      <c r="D60" s="86"/>
      <c r="E60" s="86"/>
      <c r="F60" s="16"/>
      <c r="G60" s="87"/>
      <c r="H60" s="87"/>
      <c r="I60" s="87"/>
      <c r="L60" s="576"/>
    </row>
    <row r="61" spans="1:12" x14ac:dyDescent="0.25">
      <c r="A61" s="4" t="s">
        <v>251</v>
      </c>
      <c r="B61" s="26"/>
      <c r="C61" s="27"/>
      <c r="D61" s="28"/>
      <c r="E61" s="28"/>
      <c r="F61" s="16"/>
      <c r="G61" s="177" t="e">
        <f>+B61/$B$92</f>
        <v>#DIV/0!</v>
      </c>
      <c r="H61" s="177" t="e">
        <f>+C61/$C$92</f>
        <v>#DIV/0!</v>
      </c>
      <c r="I61" s="177" t="e">
        <f>+D61/$D$92</f>
        <v>#DIV/0!</v>
      </c>
      <c r="L61" s="641" t="e">
        <f t="shared" si="3"/>
        <v>#DIV/0!</v>
      </c>
    </row>
    <row r="62" spans="1:12" x14ac:dyDescent="0.25">
      <c r="A62" t="s">
        <v>293</v>
      </c>
      <c r="B62" s="26"/>
      <c r="C62" s="27"/>
      <c r="D62" s="28"/>
      <c r="E62" s="28"/>
      <c r="F62" s="16"/>
      <c r="G62" s="177" t="e">
        <f>+B62/$B$92</f>
        <v>#DIV/0!</v>
      </c>
      <c r="H62" s="177" t="e">
        <f>+C62/$C$92</f>
        <v>#DIV/0!</v>
      </c>
      <c r="I62" s="177" t="e">
        <f>+D62/$D$92</f>
        <v>#DIV/0!</v>
      </c>
      <c r="L62" s="641" t="e">
        <f t="shared" si="3"/>
        <v>#DIV/0!</v>
      </c>
    </row>
    <row r="63" spans="1:12" x14ac:dyDescent="0.25">
      <c r="A63" s="4" t="s">
        <v>220</v>
      </c>
      <c r="B63" s="88">
        <f>-B71</f>
        <v>0</v>
      </c>
      <c r="C63" s="88">
        <f>-C71</f>
        <v>0</v>
      </c>
      <c r="D63" s="88">
        <f>-D71</f>
        <v>0</v>
      </c>
      <c r="E63" s="88">
        <f>-E71</f>
        <v>0</v>
      </c>
      <c r="F63" s="16"/>
      <c r="G63" s="177" t="e">
        <f>+B63/$B$92</f>
        <v>#DIV/0!</v>
      </c>
      <c r="H63" s="177" t="e">
        <f>+C63/$C$92</f>
        <v>#DIV/0!</v>
      </c>
      <c r="I63" s="177" t="e">
        <f>+D63/$D$92</f>
        <v>#DIV/0!</v>
      </c>
      <c r="L63" s="641" t="e">
        <f t="shared" si="3"/>
        <v>#DIV/0!</v>
      </c>
    </row>
    <row r="64" spans="1:12" x14ac:dyDescent="0.25">
      <c r="A64" s="3" t="s">
        <v>107</v>
      </c>
      <c r="B64" s="89">
        <f>SUM(B61:B63)</f>
        <v>0</v>
      </c>
      <c r="C64" s="89">
        <f>SUM(C61:C63)</f>
        <v>0</v>
      </c>
      <c r="D64" s="89">
        <f>SUM(D61:D63)</f>
        <v>0</v>
      </c>
      <c r="E64" s="89">
        <f>SUM(E61:E63)</f>
        <v>0</v>
      </c>
      <c r="F64" s="16"/>
      <c r="G64" s="179" t="e">
        <f>SUM(G61:G63)</f>
        <v>#DIV/0!</v>
      </c>
      <c r="H64" s="179" t="e">
        <f>SUM(H61:H63)</f>
        <v>#DIV/0!</v>
      </c>
      <c r="I64" s="179" t="e">
        <f>SUM(I61:I63)</f>
        <v>#DIV/0!</v>
      </c>
      <c r="L64" s="641" t="e">
        <f t="shared" si="3"/>
        <v>#DIV/0!</v>
      </c>
    </row>
    <row r="65" spans="1:12" x14ac:dyDescent="0.25">
      <c r="A65" s="15"/>
      <c r="B65" s="86"/>
      <c r="C65" s="86"/>
      <c r="D65" s="86"/>
      <c r="E65" s="86"/>
      <c r="F65" s="16"/>
      <c r="G65" s="85"/>
      <c r="H65" s="85"/>
      <c r="I65" s="85"/>
      <c r="L65" s="576"/>
    </row>
    <row r="66" spans="1:12" x14ac:dyDescent="0.25">
      <c r="A66" s="15" t="s">
        <v>777</v>
      </c>
      <c r="B66" s="86"/>
      <c r="C66" s="86"/>
      <c r="D66" s="86"/>
      <c r="E66" s="86"/>
      <c r="F66" s="16"/>
      <c r="G66" s="85"/>
      <c r="H66" s="85"/>
      <c r="I66" s="85"/>
      <c r="L66" s="576"/>
    </row>
    <row r="67" spans="1:12" x14ac:dyDescent="0.25">
      <c r="A67" s="30" t="s">
        <v>776</v>
      </c>
      <c r="B67" s="557"/>
      <c r="C67" s="557"/>
      <c r="D67" s="557"/>
      <c r="E67" s="557"/>
      <c r="F67" s="16"/>
      <c r="G67" s="698" t="e">
        <f>+B67/$B$92</f>
        <v>#DIV/0!</v>
      </c>
      <c r="H67" s="698" t="e">
        <f>+C67/$C$92</f>
        <v>#DIV/0!</v>
      </c>
      <c r="I67" s="698" t="e">
        <f>+D67/$D$92</f>
        <v>#DIV/0!</v>
      </c>
      <c r="L67" s="641" t="e">
        <f>+G67-H67</f>
        <v>#DIV/0!</v>
      </c>
    </row>
    <row r="68" spans="1:12" x14ac:dyDescent="0.25">
      <c r="A68" s="15"/>
      <c r="B68" s="86"/>
      <c r="C68" s="86"/>
      <c r="D68" s="86"/>
      <c r="E68" s="86"/>
      <c r="F68" s="16"/>
      <c r="G68" s="85"/>
      <c r="H68" s="85"/>
      <c r="I68" s="85"/>
      <c r="L68" s="576"/>
    </row>
    <row r="69" spans="1:12" x14ac:dyDescent="0.25">
      <c r="A69" s="51" t="s">
        <v>24</v>
      </c>
      <c r="B69" s="26"/>
      <c r="C69" s="27"/>
      <c r="D69" s="27"/>
      <c r="F69" s="16"/>
      <c r="G69" s="87"/>
      <c r="H69" s="87"/>
      <c r="I69" s="87"/>
      <c r="L69" s="576"/>
    </row>
    <row r="70" spans="1:12" x14ac:dyDescent="0.25">
      <c r="A70" s="4" t="s">
        <v>24</v>
      </c>
      <c r="B70" s="26"/>
      <c r="C70" s="26"/>
      <c r="E70" s="26"/>
      <c r="F70" s="16"/>
      <c r="G70" s="177" t="e">
        <f>+B70/$B$92</f>
        <v>#DIV/0!</v>
      </c>
      <c r="H70" s="177" t="e">
        <f>+C70/$C$92</f>
        <v>#DIV/0!</v>
      </c>
      <c r="I70" s="177" t="e">
        <f>+D70/$D$92</f>
        <v>#DIV/0!</v>
      </c>
      <c r="L70" s="641" t="e">
        <f t="shared" si="3"/>
        <v>#DIV/0!</v>
      </c>
    </row>
    <row r="71" spans="1:12" x14ac:dyDescent="0.25">
      <c r="A71" s="4" t="s">
        <v>213</v>
      </c>
      <c r="B71" s="27"/>
      <c r="C71" s="27"/>
      <c r="D71" s="27"/>
      <c r="F71" s="16"/>
      <c r="G71" s="177" t="e">
        <f t="shared" ref="G71:G72" si="11">+B71/$B$92</f>
        <v>#DIV/0!</v>
      </c>
      <c r="H71" s="177" t="e">
        <f t="shared" ref="H71:H72" si="12">+C71/$C$92</f>
        <v>#DIV/0!</v>
      </c>
      <c r="I71" s="177" t="e">
        <f t="shared" ref="I71:I72" si="13">+D71/$D$92</f>
        <v>#DIV/0!</v>
      </c>
      <c r="L71" s="641" t="e">
        <f t="shared" si="3"/>
        <v>#DIV/0!</v>
      </c>
    </row>
    <row r="72" spans="1:12" ht="14.25" customHeight="1" x14ac:dyDescent="0.25">
      <c r="A72" s="4" t="s">
        <v>214</v>
      </c>
      <c r="B72" s="26"/>
      <c r="C72" s="26"/>
      <c r="E72" s="26"/>
      <c r="F72" s="16"/>
      <c r="G72" s="177" t="e">
        <f t="shared" si="11"/>
        <v>#DIV/0!</v>
      </c>
      <c r="H72" s="177" t="e">
        <f t="shared" si="12"/>
        <v>#DIV/0!</v>
      </c>
      <c r="I72" s="177" t="e">
        <f t="shared" si="13"/>
        <v>#DIV/0!</v>
      </c>
      <c r="L72" s="641" t="e">
        <f t="shared" si="3"/>
        <v>#DIV/0!</v>
      </c>
    </row>
    <row r="73" spans="1:12" ht="14.25" customHeight="1" x14ac:dyDescent="0.25">
      <c r="A73" s="3" t="s">
        <v>95</v>
      </c>
      <c r="B73" s="89">
        <f>SUM(B70:B72)</f>
        <v>0</v>
      </c>
      <c r="C73" s="89">
        <f>SUM(C70:C72)</f>
        <v>0</v>
      </c>
      <c r="D73" s="89">
        <f>SUM(D70:D72)</f>
        <v>0</v>
      </c>
      <c r="E73" s="89">
        <f>SUM(E70:E72)</f>
        <v>0</v>
      </c>
      <c r="F73" s="16"/>
      <c r="G73" s="179" t="e">
        <f>SUM(G70:G72)</f>
        <v>#DIV/0!</v>
      </c>
      <c r="H73" s="179" t="e">
        <f>SUM(H70:H72)</f>
        <v>#DIV/0!</v>
      </c>
      <c r="I73" s="179" t="e">
        <f>SUM(I70:I72)</f>
        <v>#DIV/0!</v>
      </c>
      <c r="L73" s="641" t="e">
        <f t="shared" si="3"/>
        <v>#DIV/0!</v>
      </c>
    </row>
    <row r="74" spans="1:12" ht="14.25" customHeight="1" x14ac:dyDescent="0.25">
      <c r="A74" s="15"/>
      <c r="B74" s="150"/>
      <c r="C74" s="150"/>
      <c r="D74" s="150"/>
      <c r="E74" s="150"/>
      <c r="F74" s="16"/>
      <c r="G74" s="87"/>
      <c r="H74" s="87"/>
      <c r="I74" s="87"/>
      <c r="L74" s="576"/>
    </row>
    <row r="75" spans="1:12" ht="14.25" customHeight="1" x14ac:dyDescent="0.25">
      <c r="A75" s="3" t="s">
        <v>304</v>
      </c>
      <c r="B75" s="176">
        <f>+B58+B64+B73+B67</f>
        <v>0</v>
      </c>
      <c r="C75" s="176">
        <f t="shared" ref="C75:E75" si="14">+C58+C64+C73+C67</f>
        <v>0</v>
      </c>
      <c r="D75" s="176">
        <f t="shared" si="14"/>
        <v>0</v>
      </c>
      <c r="E75" s="176">
        <f t="shared" si="14"/>
        <v>0</v>
      </c>
      <c r="F75" s="16"/>
      <c r="G75" s="179" t="e">
        <f>+G58+G64+G73+G67</f>
        <v>#DIV/0!</v>
      </c>
      <c r="H75" s="179" t="e">
        <f t="shared" ref="H75:I75" si="15">+H58+H64+H73+H67</f>
        <v>#DIV/0!</v>
      </c>
      <c r="I75" s="179" t="e">
        <f t="shared" si="15"/>
        <v>#DIV/0!</v>
      </c>
      <c r="L75" s="641" t="e">
        <f t="shared" si="3"/>
        <v>#DIV/0!</v>
      </c>
    </row>
    <row r="76" spans="1:12" ht="14.25" customHeight="1" x14ac:dyDescent="0.25">
      <c r="A76" s="15"/>
      <c r="B76" s="86"/>
      <c r="C76" s="86"/>
      <c r="D76" s="86"/>
      <c r="E76" s="86"/>
      <c r="F76" s="16"/>
      <c r="G76" s="85"/>
      <c r="H76" s="85"/>
      <c r="I76" s="85"/>
      <c r="L76" s="576"/>
    </row>
    <row r="77" spans="1:12" ht="14.25" customHeight="1" x14ac:dyDescent="0.25">
      <c r="A77" s="3" t="s">
        <v>218</v>
      </c>
      <c r="B77" s="89">
        <f>+B27-B75</f>
        <v>0</v>
      </c>
      <c r="C77" s="89">
        <f>+C27-C75</f>
        <v>0</v>
      </c>
      <c r="D77" s="89">
        <f>+D27-D75</f>
        <v>0</v>
      </c>
      <c r="E77" s="89">
        <f>+E27-E75</f>
        <v>0</v>
      </c>
      <c r="F77" s="16"/>
      <c r="G77" s="179" t="e">
        <f>+G27-G75</f>
        <v>#DIV/0!</v>
      </c>
      <c r="H77" s="179" t="e">
        <f>+H27-H75</f>
        <v>#DIV/0!</v>
      </c>
      <c r="I77" s="179" t="e">
        <f>+I27-I75</f>
        <v>#DIV/0!</v>
      </c>
      <c r="L77" s="641" t="e">
        <f t="shared" si="3"/>
        <v>#DIV/0!</v>
      </c>
    </row>
    <row r="78" spans="1:12" ht="14.25" customHeight="1" x14ac:dyDescent="0.25">
      <c r="B78" s="26"/>
      <c r="C78" s="27"/>
      <c r="D78" s="27"/>
      <c r="F78" s="16"/>
      <c r="G78" s="87"/>
      <c r="H78" s="87"/>
      <c r="I78" s="87"/>
      <c r="L78" s="576"/>
    </row>
    <row r="79" spans="1:12" x14ac:dyDescent="0.25">
      <c r="A79" s="15"/>
      <c r="B79" s="69"/>
      <c r="C79" s="84"/>
      <c r="D79" s="84"/>
      <c r="E79" s="84"/>
      <c r="F79" s="16"/>
      <c r="L79" s="576"/>
    </row>
    <row r="80" spans="1:12" x14ac:dyDescent="0.25">
      <c r="A80" s="94" t="s">
        <v>754</v>
      </c>
      <c r="B80" s="27"/>
      <c r="C80" s="27"/>
      <c r="D80" s="27"/>
      <c r="F80" s="17"/>
      <c r="G80" s="27"/>
      <c r="H80" s="27"/>
      <c r="I80" s="27"/>
      <c r="L80" s="576"/>
    </row>
    <row r="81" spans="1:12" x14ac:dyDescent="0.25">
      <c r="A81" s="253" t="s">
        <v>331</v>
      </c>
      <c r="B81" s="27"/>
      <c r="C81" s="27"/>
      <c r="D81" s="27"/>
      <c r="F81" s="17"/>
      <c r="G81" s="99">
        <f t="shared" ref="G81:I83" si="16">+B81</f>
        <v>0</v>
      </c>
      <c r="H81" s="99">
        <f t="shared" si="16"/>
        <v>0</v>
      </c>
      <c r="I81" s="99">
        <f t="shared" si="16"/>
        <v>0</v>
      </c>
      <c r="L81" s="641">
        <f t="shared" si="3"/>
        <v>0</v>
      </c>
    </row>
    <row r="82" spans="1:12" x14ac:dyDescent="0.25">
      <c r="A82" s="253" t="s">
        <v>332</v>
      </c>
      <c r="B82" s="27"/>
      <c r="C82" s="27"/>
      <c r="D82" s="27"/>
      <c r="F82" s="17"/>
      <c r="G82" s="99">
        <f t="shared" si="16"/>
        <v>0</v>
      </c>
      <c r="H82" s="99">
        <f t="shared" si="16"/>
        <v>0</v>
      </c>
      <c r="I82" s="99">
        <f t="shared" si="16"/>
        <v>0</v>
      </c>
      <c r="L82" s="641">
        <f t="shared" si="3"/>
        <v>0</v>
      </c>
    </row>
    <row r="83" spans="1:12" x14ac:dyDescent="0.25">
      <c r="A83" s="253" t="s">
        <v>333</v>
      </c>
      <c r="B83" s="27"/>
      <c r="C83" s="27"/>
      <c r="D83" s="27"/>
      <c r="F83" s="17"/>
      <c r="G83" s="99">
        <f t="shared" si="16"/>
        <v>0</v>
      </c>
      <c r="H83" s="99">
        <f t="shared" si="16"/>
        <v>0</v>
      </c>
      <c r="I83" s="99">
        <f t="shared" si="16"/>
        <v>0</v>
      </c>
      <c r="L83" s="641">
        <f t="shared" ref="L83:L92" si="17">+G83-H83</f>
        <v>0</v>
      </c>
    </row>
    <row r="84" spans="1:12" ht="27" thickBot="1" x14ac:dyDescent="0.3">
      <c r="A84" s="93" t="s">
        <v>755</v>
      </c>
      <c r="B84" s="251">
        <f>SUM(B81:B83)</f>
        <v>0</v>
      </c>
      <c r="C84" s="251">
        <f>SUM(C81:C83)</f>
        <v>0</v>
      </c>
      <c r="D84" s="251">
        <f>SUM(D81:D83)</f>
        <v>0</v>
      </c>
      <c r="E84" s="251">
        <f>SUM(E81:E83)</f>
        <v>0</v>
      </c>
      <c r="F84" s="16"/>
      <c r="G84" s="251">
        <f>SUM(G81:G83)</f>
        <v>0</v>
      </c>
      <c r="H84" s="251">
        <f>SUM(H81:H83)</f>
        <v>0</v>
      </c>
      <c r="I84" s="251">
        <f>SUM(I81:I83)</f>
        <v>0</v>
      </c>
      <c r="L84" s="641">
        <f t="shared" si="17"/>
        <v>0</v>
      </c>
    </row>
    <row r="85" spans="1:12" ht="13.8" thickTop="1" x14ac:dyDescent="0.25">
      <c r="A85" s="4"/>
      <c r="B85" s="26"/>
      <c r="C85" s="27"/>
      <c r="D85" s="27"/>
      <c r="F85" s="16"/>
      <c r="L85" s="576"/>
    </row>
    <row r="86" spans="1:12" x14ac:dyDescent="0.25">
      <c r="A86" s="94" t="s">
        <v>756</v>
      </c>
      <c r="B86" s="249"/>
      <c r="C86" s="169"/>
      <c r="D86" s="169"/>
      <c r="E86" s="169"/>
      <c r="F86" s="17"/>
      <c r="G86" s="17"/>
      <c r="H86" s="17"/>
      <c r="I86" s="17"/>
      <c r="L86" s="576"/>
    </row>
    <row r="87" spans="1:12" x14ac:dyDescent="0.25">
      <c r="A87" s="253" t="s">
        <v>331</v>
      </c>
      <c r="B87" s="27"/>
      <c r="C87" s="275"/>
      <c r="D87" s="275"/>
      <c r="E87" s="275"/>
      <c r="F87" s="17"/>
      <c r="G87" s="99">
        <f t="shared" ref="G87:I89" si="18">+B87</f>
        <v>0</v>
      </c>
      <c r="H87" s="99">
        <f t="shared" si="18"/>
        <v>0</v>
      </c>
      <c r="I87" s="99">
        <f t="shared" si="18"/>
        <v>0</v>
      </c>
      <c r="L87" s="641">
        <f t="shared" si="17"/>
        <v>0</v>
      </c>
    </row>
    <row r="88" spans="1:12" x14ac:dyDescent="0.25">
      <c r="A88" s="253" t="s">
        <v>332</v>
      </c>
      <c r="B88" s="27"/>
      <c r="C88" s="27"/>
      <c r="D88" s="27"/>
      <c r="F88" s="17"/>
      <c r="G88" s="99">
        <f t="shared" si="18"/>
        <v>0</v>
      </c>
      <c r="H88" s="99">
        <f t="shared" si="18"/>
        <v>0</v>
      </c>
      <c r="I88" s="99">
        <f t="shared" si="18"/>
        <v>0</v>
      </c>
      <c r="L88" s="641">
        <f t="shared" si="17"/>
        <v>0</v>
      </c>
    </row>
    <row r="89" spans="1:12" x14ac:dyDescent="0.25">
      <c r="A89" s="253" t="s">
        <v>333</v>
      </c>
      <c r="B89" s="27"/>
      <c r="C89" s="27"/>
      <c r="D89" s="27"/>
      <c r="F89" s="17"/>
      <c r="G89" s="99">
        <f t="shared" si="18"/>
        <v>0</v>
      </c>
      <c r="H89" s="99">
        <f t="shared" si="18"/>
        <v>0</v>
      </c>
      <c r="I89" s="99">
        <f t="shared" si="18"/>
        <v>0</v>
      </c>
      <c r="L89" s="641">
        <f t="shared" si="17"/>
        <v>0</v>
      </c>
    </row>
    <row r="90" spans="1:12" ht="27" thickBot="1" x14ac:dyDescent="0.3">
      <c r="A90" s="250" t="s">
        <v>757</v>
      </c>
      <c r="B90" s="251">
        <f>SUM(B87:B89)</f>
        <v>0</v>
      </c>
      <c r="C90" s="251">
        <f>SUM(C87:C89)</f>
        <v>0</v>
      </c>
      <c r="D90" s="251">
        <f>SUM(D87:D89)</f>
        <v>0</v>
      </c>
      <c r="E90" s="251">
        <f>SUM(E87:E89)</f>
        <v>0</v>
      </c>
      <c r="F90" s="16"/>
      <c r="G90" s="251">
        <f>SUM(G87:G89)</f>
        <v>0</v>
      </c>
      <c r="H90" s="251">
        <f>SUM(H87:H89)</f>
        <v>0</v>
      </c>
      <c r="I90" s="251">
        <f>SUM(I87:I89)</f>
        <v>0</v>
      </c>
      <c r="L90" s="641">
        <f t="shared" si="17"/>
        <v>0</v>
      </c>
    </row>
    <row r="91" spans="1:12" ht="13.8" thickTop="1" x14ac:dyDescent="0.25">
      <c r="A91" s="250"/>
      <c r="B91" s="505"/>
      <c r="C91" s="505"/>
      <c r="D91" s="505"/>
      <c r="E91" s="505"/>
      <c r="F91" s="16"/>
      <c r="G91" s="505"/>
      <c r="H91" s="505"/>
      <c r="I91" s="505"/>
      <c r="L91" s="576"/>
    </row>
    <row r="92" spans="1:12" ht="13.8" thickBot="1" x14ac:dyDescent="0.3">
      <c r="A92" s="250" t="s">
        <v>753</v>
      </c>
      <c r="B92" s="83">
        <f>+B84+B90</f>
        <v>0</v>
      </c>
      <c r="C92" s="83">
        <f t="shared" ref="C92:I92" si="19">+C84+C90</f>
        <v>0</v>
      </c>
      <c r="D92" s="83">
        <f t="shared" si="19"/>
        <v>0</v>
      </c>
      <c r="E92" s="83">
        <f t="shared" si="19"/>
        <v>0</v>
      </c>
      <c r="F92" s="16"/>
      <c r="G92" s="83">
        <f t="shared" si="19"/>
        <v>0</v>
      </c>
      <c r="H92" s="83">
        <f t="shared" si="19"/>
        <v>0</v>
      </c>
      <c r="I92" s="83">
        <f t="shared" si="19"/>
        <v>0</v>
      </c>
      <c r="L92" s="641">
        <f t="shared" si="17"/>
        <v>0</v>
      </c>
    </row>
    <row r="93" spans="1:12" ht="26.25" customHeight="1" thickTop="1" x14ac:dyDescent="0.25">
      <c r="A93" s="274"/>
      <c r="B93" s="239"/>
      <c r="C93" s="99"/>
      <c r="D93" s="99"/>
      <c r="E93" s="99"/>
      <c r="F93" s="16"/>
    </row>
    <row r="94" spans="1:12" x14ac:dyDescent="0.25">
      <c r="A94" s="173" t="s">
        <v>25</v>
      </c>
      <c r="B94" s="301"/>
      <c r="C94" s="166"/>
      <c r="D94" s="166"/>
      <c r="E94" s="167"/>
      <c r="F94" s="16"/>
    </row>
    <row r="95" spans="1:12" x14ac:dyDescent="0.25">
      <c r="A95" s="174" t="s">
        <v>26</v>
      </c>
      <c r="B95" s="465" t="e">
        <f>(B58-SUM(B13:B18)-B23)/(B27-SUM(B13:B18)-B23)</f>
        <v>#DIV/0!</v>
      </c>
      <c r="C95" s="465" t="e">
        <f t="shared" ref="C95:E95" si="20">(C58-SUM(C13:C18)-C23)/(C27-SUM(C13:C18)-C23)</f>
        <v>#DIV/0!</v>
      </c>
      <c r="D95" s="465" t="e">
        <f t="shared" si="20"/>
        <v>#DIV/0!</v>
      </c>
      <c r="E95" s="465" t="e">
        <f t="shared" si="20"/>
        <v>#DIV/0!</v>
      </c>
      <c r="F95" s="16"/>
      <c r="G95" s="435"/>
      <c r="H95" s="17"/>
      <c r="I95" s="17"/>
    </row>
    <row r="96" spans="1:12" x14ac:dyDescent="0.25">
      <c r="A96" s="174" t="s">
        <v>27</v>
      </c>
      <c r="B96" s="465" t="e">
        <f>(B64)/(B27-SUM(B13:B18)-B23)</f>
        <v>#DIV/0!</v>
      </c>
      <c r="C96" s="465" t="e">
        <f t="shared" ref="C96:E96" si="21">(C64)/(C27-SUM(C13:C18)-C23)</f>
        <v>#DIV/0!</v>
      </c>
      <c r="D96" s="465" t="e">
        <f t="shared" si="21"/>
        <v>#DIV/0!</v>
      </c>
      <c r="E96" s="465" t="e">
        <f t="shared" si="21"/>
        <v>#DIV/0!</v>
      </c>
      <c r="F96" s="16"/>
    </row>
    <row r="97" spans="1:6" x14ac:dyDescent="0.25">
      <c r="A97" s="174" t="s">
        <v>28</v>
      </c>
      <c r="B97" s="465" t="e">
        <f>SUM(B95:B96)</f>
        <v>#DIV/0!</v>
      </c>
      <c r="C97" s="465" t="e">
        <f t="shared" ref="C97:E97" si="22">SUM(C95:C96)</f>
        <v>#DIV/0!</v>
      </c>
      <c r="D97" s="465" t="e">
        <f t="shared" si="22"/>
        <v>#DIV/0!</v>
      </c>
      <c r="E97" s="465" t="e">
        <f t="shared" si="22"/>
        <v>#DIV/0!</v>
      </c>
      <c r="F97" s="16"/>
    </row>
    <row r="98" spans="1:6" x14ac:dyDescent="0.25">
      <c r="A98" s="174" t="s">
        <v>29</v>
      </c>
      <c r="B98" s="465" t="e">
        <f>B73/(B$27-SUM(B13:B18)-B23)</f>
        <v>#DIV/0!</v>
      </c>
      <c r="C98" s="465" t="e">
        <f t="shared" ref="C98:E98" si="23">C73/(C$27-SUM(C13:C18)-C23)</f>
        <v>#DIV/0!</v>
      </c>
      <c r="D98" s="465" t="e">
        <f t="shared" si="23"/>
        <v>#DIV/0!</v>
      </c>
      <c r="E98" s="465" t="e">
        <f t="shared" si="23"/>
        <v>#DIV/0!</v>
      </c>
      <c r="F98" s="16"/>
    </row>
    <row r="99" spans="1:6" x14ac:dyDescent="0.25">
      <c r="A99" s="175" t="s">
        <v>372</v>
      </c>
      <c r="B99" s="466" t="e">
        <f>B77/(B$27-SUM(B13:B18)-B23)</f>
        <v>#DIV/0!</v>
      </c>
      <c r="C99" s="466" t="e">
        <f t="shared" ref="C99:E99" si="24">C77/(C$27-SUM(C13:C18)-C23)</f>
        <v>#DIV/0!</v>
      </c>
      <c r="D99" s="466" t="e">
        <f t="shared" si="24"/>
        <v>#DIV/0!</v>
      </c>
      <c r="E99" s="466" t="e">
        <f t="shared" si="24"/>
        <v>#DIV/0!</v>
      </c>
      <c r="F99" s="16"/>
    </row>
    <row r="100" spans="1:6" x14ac:dyDescent="0.25">
      <c r="B100" s="26"/>
      <c r="C100" s="27"/>
      <c r="D100" s="27"/>
      <c r="E100" s="16"/>
      <c r="F100" s="16"/>
    </row>
    <row r="101" spans="1:6" x14ac:dyDescent="0.25">
      <c r="B101" s="26"/>
      <c r="C101" s="27"/>
      <c r="D101" s="27"/>
      <c r="E101" s="16"/>
      <c r="F101" s="16"/>
    </row>
    <row r="102" spans="1:6" x14ac:dyDescent="0.25">
      <c r="A102" s="693"/>
      <c r="D102" s="16"/>
      <c r="E102" s="16"/>
      <c r="F102" s="16"/>
    </row>
    <row r="103" spans="1:6" x14ac:dyDescent="0.25">
      <c r="A103" s="693"/>
      <c r="D103" s="16"/>
      <c r="E103" s="16"/>
      <c r="F103" s="16"/>
    </row>
    <row r="104" spans="1:6" x14ac:dyDescent="0.25">
      <c r="A104" s="693"/>
      <c r="D104" s="16"/>
      <c r="E104" s="16"/>
      <c r="F104" s="16"/>
    </row>
    <row r="105" spans="1:6" x14ac:dyDescent="0.25">
      <c r="D105" s="16"/>
      <c r="E105" s="16"/>
      <c r="F105" s="16"/>
    </row>
    <row r="106" spans="1:6" x14ac:dyDescent="0.25">
      <c r="D106" s="16"/>
      <c r="E106" s="16"/>
      <c r="F106" s="16"/>
    </row>
    <row r="107" spans="1:6" x14ac:dyDescent="0.25">
      <c r="D107" s="16"/>
      <c r="E107" s="16"/>
      <c r="F107" s="16"/>
    </row>
    <row r="108" spans="1:6" x14ac:dyDescent="0.25">
      <c r="D108" s="16"/>
      <c r="E108" s="16"/>
      <c r="F108" s="16"/>
    </row>
    <row r="109" spans="1:6" x14ac:dyDescent="0.25">
      <c r="D109" s="16"/>
      <c r="E109" s="16"/>
      <c r="F109" s="16"/>
    </row>
    <row r="110" spans="1:6" x14ac:dyDescent="0.25">
      <c r="D110" s="16"/>
      <c r="E110" s="16"/>
      <c r="F110" s="16"/>
    </row>
    <row r="111" spans="1:6" x14ac:dyDescent="0.25">
      <c r="D111" s="16"/>
      <c r="E111" s="16"/>
      <c r="F111" s="16"/>
    </row>
    <row r="112" spans="1:6" x14ac:dyDescent="0.25">
      <c r="D112" s="16"/>
      <c r="E112" s="16"/>
      <c r="F112" s="16"/>
    </row>
    <row r="113" spans="4:6" x14ac:dyDescent="0.25">
      <c r="D113" s="16"/>
      <c r="E113" s="16"/>
      <c r="F113" s="16"/>
    </row>
    <row r="114" spans="4:6" x14ac:dyDescent="0.25">
      <c r="D114" s="16"/>
      <c r="E114" s="16"/>
      <c r="F114" s="16"/>
    </row>
    <row r="115" spans="4:6" x14ac:dyDescent="0.25">
      <c r="D115" s="16"/>
      <c r="E115" s="16"/>
      <c r="F115" s="16"/>
    </row>
    <row r="116" spans="4:6" x14ac:dyDescent="0.25">
      <c r="D116" s="16"/>
      <c r="E116" s="16"/>
      <c r="F116" s="16"/>
    </row>
    <row r="117" spans="4:6" x14ac:dyDescent="0.25">
      <c r="D117" s="16"/>
      <c r="E117" s="16"/>
      <c r="F117" s="16"/>
    </row>
    <row r="118" spans="4:6" x14ac:dyDescent="0.25">
      <c r="D118" s="16"/>
      <c r="E118" s="16"/>
      <c r="F118" s="16"/>
    </row>
    <row r="119" spans="4:6" x14ac:dyDescent="0.25">
      <c r="D119" s="16"/>
      <c r="E119" s="16"/>
      <c r="F119" s="16"/>
    </row>
    <row r="120" spans="4:6" x14ac:dyDescent="0.25">
      <c r="D120" s="16"/>
      <c r="E120" s="16"/>
      <c r="F120" s="16"/>
    </row>
    <row r="121" spans="4:6" x14ac:dyDescent="0.25">
      <c r="D121" s="16"/>
      <c r="E121" s="16"/>
      <c r="F121" s="16"/>
    </row>
    <row r="122" spans="4:6" x14ac:dyDescent="0.25">
      <c r="D122" s="16"/>
      <c r="E122" s="16"/>
      <c r="F122" s="16"/>
    </row>
    <row r="123" spans="4:6" x14ac:dyDescent="0.25">
      <c r="D123" s="16"/>
      <c r="E123" s="16"/>
      <c r="F123" s="16"/>
    </row>
    <row r="124" spans="4:6" x14ac:dyDescent="0.25">
      <c r="D124" s="16"/>
      <c r="E124" s="17"/>
      <c r="F124" s="17"/>
    </row>
    <row r="125" spans="4:6" x14ac:dyDescent="0.25">
      <c r="D125" s="16"/>
      <c r="E125" s="17"/>
      <c r="F125" s="17"/>
    </row>
    <row r="126" spans="4:6" x14ac:dyDescent="0.25">
      <c r="D126" s="16"/>
      <c r="E126" s="17"/>
      <c r="F126" s="17"/>
    </row>
    <row r="127" spans="4:6" x14ac:dyDescent="0.25">
      <c r="D127" s="16"/>
      <c r="E127" s="17"/>
      <c r="F127" s="17"/>
    </row>
    <row r="128" spans="4:6" x14ac:dyDescent="0.25">
      <c r="D128" s="16"/>
      <c r="E128" s="17"/>
      <c r="F128" s="17"/>
    </row>
    <row r="129" spans="4:6" x14ac:dyDescent="0.25">
      <c r="D129" s="16"/>
      <c r="E129" s="17"/>
      <c r="F129" s="17"/>
    </row>
    <row r="130" spans="4:6" x14ac:dyDescent="0.25">
      <c r="D130" s="16"/>
      <c r="E130" s="17"/>
      <c r="F130" s="17"/>
    </row>
    <row r="131" spans="4:6" x14ac:dyDescent="0.25">
      <c r="D131" s="16"/>
      <c r="E131" s="17"/>
      <c r="F131" s="17"/>
    </row>
    <row r="132" spans="4:6" x14ac:dyDescent="0.25">
      <c r="D132" s="16"/>
      <c r="E132" s="17"/>
      <c r="F132" s="17"/>
    </row>
    <row r="133" spans="4:6" x14ac:dyDescent="0.25">
      <c r="D133" s="16"/>
      <c r="E133" s="17"/>
      <c r="F133" s="17"/>
    </row>
    <row r="134" spans="4:6" x14ac:dyDescent="0.25">
      <c r="D134" s="16"/>
      <c r="E134" s="17"/>
      <c r="F134" s="17"/>
    </row>
    <row r="135" spans="4:6" x14ac:dyDescent="0.25">
      <c r="D135" s="16"/>
      <c r="E135" s="17"/>
      <c r="F135" s="17"/>
    </row>
    <row r="136" spans="4:6" x14ac:dyDescent="0.25">
      <c r="D136" s="16"/>
      <c r="E136" s="17"/>
      <c r="F136" s="17"/>
    </row>
    <row r="137" spans="4:6" x14ac:dyDescent="0.25">
      <c r="D137" s="16"/>
      <c r="E137" s="17"/>
      <c r="F137" s="17"/>
    </row>
    <row r="138" spans="4:6" x14ac:dyDescent="0.25">
      <c r="D138" s="16"/>
      <c r="E138" s="17"/>
      <c r="F138" s="17"/>
    </row>
    <row r="139" spans="4:6" x14ac:dyDescent="0.25">
      <c r="D139" s="16"/>
      <c r="E139" s="17"/>
      <c r="F139" s="17"/>
    </row>
    <row r="140" spans="4:6" x14ac:dyDescent="0.25">
      <c r="D140" s="16"/>
      <c r="E140" s="17"/>
      <c r="F140" s="17"/>
    </row>
    <row r="141" spans="4:6" x14ac:dyDescent="0.25">
      <c r="D141" s="16"/>
      <c r="E141" s="17"/>
      <c r="F141" s="17"/>
    </row>
    <row r="142" spans="4:6" x14ac:dyDescent="0.25">
      <c r="D142" s="16"/>
      <c r="E142" s="17"/>
      <c r="F142" s="17"/>
    </row>
  </sheetData>
  <sheetProtection algorithmName="SHA-512" hashValue="CYMmy8bGKtMsg0gQ7yJQUsBMGaihxlrevkci8PPmXidtREUU5jLKHJKeiiXnaSpRdq0G5ar1oXkRfBXDlzb7ZQ==" saltValue="oaLvprRH3UeAdECjp/qCtg==" spinCount="100000" sheet="1" formatCells="0" formatColumns="0" formatRows="0"/>
  <mergeCells count="3">
    <mergeCell ref="A2:J2"/>
    <mergeCell ref="C3:E3"/>
    <mergeCell ref="A4:J4"/>
  </mergeCells>
  <printOptions horizontalCentered="1"/>
  <pageMargins left="0" right="0" top="0" bottom="0" header="0.23" footer="0.17"/>
  <pageSetup scale="70" fitToHeight="3" orientation="landscape"/>
  <headerFooter alignWithMargins="0"/>
  <rowBreaks count="2" manualBreakCount="2">
    <brk id="68" max="16383" man="1"/>
    <brk id="93" max="16383" man="1"/>
  </rowBreaks>
  <legacy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071B9-D0D3-48A9-A328-A2BB0AF17FA0}">
  <sheetPr>
    <tabColor theme="8" tint="0.39997558519241921"/>
  </sheetPr>
  <dimension ref="A2:L142"/>
  <sheetViews>
    <sheetView workbookViewId="0"/>
  </sheetViews>
  <sheetFormatPr defaultColWidth="11.44140625" defaultRowHeight="13.2" x14ac:dyDescent="0.25"/>
  <cols>
    <col min="1" max="1" width="48.44140625" style="16" customWidth="1"/>
    <col min="2" max="2" width="15.44140625" style="16" customWidth="1"/>
    <col min="3" max="3" width="16" style="16" customWidth="1"/>
    <col min="4" max="4" width="12.6640625" style="26" customWidth="1"/>
    <col min="5" max="5" width="13.5546875" style="27" customWidth="1"/>
    <col min="6" max="6" width="5.6640625" style="27" customWidth="1"/>
    <col min="7" max="7" width="14" style="16" customWidth="1"/>
    <col min="8" max="8" width="15.6640625" style="16" bestFit="1" customWidth="1"/>
    <col min="9" max="9" width="16.5546875" style="16" bestFit="1" customWidth="1"/>
    <col min="10" max="10" width="12.33203125" style="16" bestFit="1" customWidth="1"/>
    <col min="11" max="16384" width="11.44140625" style="16"/>
  </cols>
  <sheetData>
    <row r="2" spans="1:12" ht="15" customHeight="1" x14ac:dyDescent="0.3">
      <c r="A2" s="1014">
        <f>+'Balance Sheet'!A1:E1</f>
        <v>0</v>
      </c>
      <c r="B2" s="1014"/>
      <c r="C2" s="1014"/>
      <c r="D2" s="1014"/>
      <c r="E2" s="1014"/>
      <c r="F2" s="1014"/>
      <c r="G2" s="1014"/>
      <c r="H2" s="1014"/>
      <c r="I2" s="1014"/>
      <c r="J2" s="1014"/>
    </row>
    <row r="3" spans="1:12" ht="15" customHeight="1" x14ac:dyDescent="0.3">
      <c r="B3" s="315" t="s">
        <v>371</v>
      </c>
      <c r="C3" s="1102"/>
      <c r="D3" s="1102"/>
      <c r="E3" s="1102"/>
      <c r="F3" s="314"/>
      <c r="G3" s="314"/>
      <c r="H3" s="314"/>
      <c r="I3" s="314"/>
      <c r="J3" s="314"/>
    </row>
    <row r="4" spans="1:12" ht="15" customHeight="1" x14ac:dyDescent="0.3">
      <c r="A4" s="1014" t="s">
        <v>47</v>
      </c>
      <c r="B4" s="1014"/>
      <c r="C4" s="1014"/>
      <c r="D4" s="1014"/>
      <c r="E4" s="1014"/>
      <c r="F4" s="1014"/>
      <c r="G4" s="1014"/>
      <c r="H4" s="1014"/>
      <c r="I4" s="1014"/>
      <c r="J4" s="1014"/>
    </row>
    <row r="5" spans="1:12" s="17" customFormat="1" ht="15" customHeight="1" x14ac:dyDescent="0.3">
      <c r="D5" s="6"/>
      <c r="E5" s="203" t="str">
        <f>CONCATENATE("Year To Date Through  ",'MCO ID &amp; Cross Checks'!F11, "  ",'MCO ID &amp; Cross Checks'!G11)</f>
        <v xml:space="preserve">Year To Date Through    </v>
      </c>
      <c r="F5" s="188"/>
      <c r="G5" s="188"/>
    </row>
    <row r="6" spans="1:12" s="17" customFormat="1" ht="15" customHeight="1" x14ac:dyDescent="0.3">
      <c r="B6" s="189"/>
      <c r="C6" s="692"/>
      <c r="D6" s="191"/>
      <c r="E6" s="188"/>
      <c r="F6" s="188"/>
      <c r="G6" s="188"/>
    </row>
    <row r="7" spans="1:12" x14ac:dyDescent="0.25">
      <c r="A7" s="26"/>
      <c r="B7" s="26"/>
      <c r="C7" s="26"/>
    </row>
    <row r="8" spans="1:12" ht="26.4" x14ac:dyDescent="0.25">
      <c r="B8" s="81" t="str">
        <f>+'Rev &amp; Exp All'!C7</f>
        <v>Select Prog</v>
      </c>
      <c r="C8" s="491" t="str">
        <f>+'Rev &amp; Exp All'!E7</f>
        <v>Select Prog</v>
      </c>
      <c r="D8" s="491" t="str">
        <f>+'Rev &amp; Exp All'!F7</f>
        <v>Select Prog</v>
      </c>
      <c r="E8" s="491" t="str">
        <f>+'Rev &amp; Exp All'!G7</f>
        <v>Select Prog Prior Year</v>
      </c>
      <c r="F8" s="695"/>
      <c r="G8" s="491" t="str">
        <f>+'Rev &amp; Exp All'!J7</f>
        <v>Select Prog Curr YTD</v>
      </c>
      <c r="H8" s="491" t="str">
        <f>+'Rev &amp; Exp All'!K7</f>
        <v>Select Prog Budget YTD</v>
      </c>
      <c r="I8" s="491" t="str">
        <f>+'Rev &amp; Exp All'!L7</f>
        <v>Select Prog Budg Annual</v>
      </c>
    </row>
    <row r="9" spans="1:12" x14ac:dyDescent="0.25">
      <c r="B9" s="100" t="str">
        <f>+'Rev &amp; Exp All'!C8</f>
        <v>YTD</v>
      </c>
      <c r="C9" s="82" t="str">
        <f>+'Rev &amp; Exp All'!E8</f>
        <v>YTD Budget</v>
      </c>
      <c r="D9" s="46" t="s">
        <v>86</v>
      </c>
      <c r="E9" s="46">
        <f>+'MCO ID &amp; Cross Checks'!D13</f>
        <v>0</v>
      </c>
      <c r="F9" s="16"/>
      <c r="G9" s="46" t="s">
        <v>120</v>
      </c>
      <c r="H9" s="46" t="s">
        <v>120</v>
      </c>
      <c r="I9" s="46" t="s">
        <v>120</v>
      </c>
      <c r="L9" s="638" t="s">
        <v>695</v>
      </c>
    </row>
    <row r="10" spans="1:12" x14ac:dyDescent="0.25">
      <c r="A10" s="51" t="s">
        <v>94</v>
      </c>
      <c r="B10" s="32"/>
      <c r="C10" s="27"/>
      <c r="D10" s="27"/>
      <c r="E10" s="16"/>
      <c r="F10" s="16"/>
    </row>
    <row r="11" spans="1:12" x14ac:dyDescent="0.25">
      <c r="A11" s="4" t="s">
        <v>167</v>
      </c>
      <c r="B11" s="26"/>
      <c r="C11" s="27"/>
      <c r="D11" s="27"/>
      <c r="F11" s="16"/>
      <c r="G11" s="177" t="e">
        <f t="shared" ref="G11:G26" si="0">+B11/$B$92</f>
        <v>#DIV/0!</v>
      </c>
      <c r="H11" s="177" t="e">
        <f t="shared" ref="H11:H26" si="1">+C11/$C$92</f>
        <v>#DIV/0!</v>
      </c>
      <c r="I11" s="177" t="e">
        <f t="shared" ref="I11:I26" si="2">+D11/$D$92</f>
        <v>#DIV/0!</v>
      </c>
      <c r="L11" s="641" t="e">
        <f>+G11-H11</f>
        <v>#DIV/0!</v>
      </c>
    </row>
    <row r="12" spans="1:12" x14ac:dyDescent="0.25">
      <c r="A12" s="4" t="s">
        <v>121</v>
      </c>
      <c r="B12" s="26"/>
      <c r="C12" s="27"/>
      <c r="D12" s="27"/>
      <c r="F12" s="16"/>
      <c r="G12" s="177" t="e">
        <f t="shared" si="0"/>
        <v>#DIV/0!</v>
      </c>
      <c r="H12" s="177" t="e">
        <f t="shared" si="1"/>
        <v>#DIV/0!</v>
      </c>
      <c r="I12" s="177" t="e">
        <f t="shared" si="2"/>
        <v>#DIV/0!</v>
      </c>
      <c r="L12" s="641" t="e">
        <f t="shared" ref="L12:L82" si="3">+G12-H12</f>
        <v>#DIV/0!</v>
      </c>
    </row>
    <row r="13" spans="1:12" x14ac:dyDescent="0.25">
      <c r="A13" s="4" t="s">
        <v>736</v>
      </c>
      <c r="B13" s="26"/>
      <c r="C13" s="27"/>
      <c r="D13" s="27"/>
      <c r="F13" s="16"/>
      <c r="G13" s="177" t="e">
        <f t="shared" si="0"/>
        <v>#DIV/0!</v>
      </c>
      <c r="H13" s="177" t="e">
        <f t="shared" si="1"/>
        <v>#DIV/0!</v>
      </c>
      <c r="I13" s="177" t="e">
        <f t="shared" si="2"/>
        <v>#DIV/0!</v>
      </c>
      <c r="L13" s="641" t="e">
        <f t="shared" si="3"/>
        <v>#DIV/0!</v>
      </c>
    </row>
    <row r="14" spans="1:12" x14ac:dyDescent="0.25">
      <c r="A14" s="4" t="s">
        <v>745</v>
      </c>
      <c r="B14" s="26"/>
      <c r="C14" s="27"/>
      <c r="D14" s="27"/>
      <c r="F14" s="16"/>
      <c r="G14" s="177" t="e">
        <f t="shared" si="0"/>
        <v>#DIV/0!</v>
      </c>
      <c r="H14" s="177" t="e">
        <f t="shared" si="1"/>
        <v>#DIV/0!</v>
      </c>
      <c r="I14" s="177" t="e">
        <f t="shared" si="2"/>
        <v>#DIV/0!</v>
      </c>
      <c r="L14" s="641" t="e">
        <f t="shared" si="3"/>
        <v>#DIV/0!</v>
      </c>
    </row>
    <row r="15" spans="1:12" ht="13.2" customHeight="1" x14ac:dyDescent="0.25">
      <c r="A15" s="659" t="s">
        <v>751</v>
      </c>
      <c r="B15" s="26"/>
      <c r="C15" s="27"/>
      <c r="D15" s="27"/>
      <c r="F15" s="16"/>
      <c r="G15" s="177" t="e">
        <f t="shared" si="0"/>
        <v>#DIV/0!</v>
      </c>
      <c r="H15" s="177" t="e">
        <f t="shared" si="1"/>
        <v>#DIV/0!</v>
      </c>
      <c r="I15" s="177" t="e">
        <f t="shared" si="2"/>
        <v>#DIV/0!</v>
      </c>
      <c r="L15" s="641" t="e">
        <f t="shared" si="3"/>
        <v>#DIV/0!</v>
      </c>
    </row>
    <row r="16" spans="1:12" x14ac:dyDescent="0.25">
      <c r="A16" s="49" t="s">
        <v>738</v>
      </c>
      <c r="B16" s="26"/>
      <c r="C16" s="27"/>
      <c r="D16" s="27"/>
      <c r="F16" s="16"/>
      <c r="G16" s="177" t="e">
        <f t="shared" si="0"/>
        <v>#DIV/0!</v>
      </c>
      <c r="H16" s="177" t="e">
        <f t="shared" si="1"/>
        <v>#DIV/0!</v>
      </c>
      <c r="I16" s="177" t="e">
        <f t="shared" si="2"/>
        <v>#DIV/0!</v>
      </c>
      <c r="L16" s="641" t="e">
        <f t="shared" si="3"/>
        <v>#DIV/0!</v>
      </c>
    </row>
    <row r="17" spans="1:12" s="30" customFormat="1" x14ac:dyDescent="0.25">
      <c r="A17" s="5" t="s">
        <v>735</v>
      </c>
      <c r="B17" s="26"/>
      <c r="C17" s="27"/>
      <c r="D17" s="27"/>
      <c r="E17" s="27"/>
      <c r="G17" s="177" t="e">
        <f t="shared" si="0"/>
        <v>#DIV/0!</v>
      </c>
      <c r="H17" s="177" t="e">
        <f t="shared" si="1"/>
        <v>#DIV/0!</v>
      </c>
      <c r="I17" s="177" t="e">
        <f t="shared" si="2"/>
        <v>#DIV/0!</v>
      </c>
      <c r="L17" s="641" t="e">
        <f t="shared" si="3"/>
        <v>#DIV/0!</v>
      </c>
    </row>
    <row r="18" spans="1:12" s="30" customFormat="1" x14ac:dyDescent="0.25">
      <c r="A18" s="5" t="s">
        <v>739</v>
      </c>
      <c r="B18" s="26"/>
      <c r="C18" s="27"/>
      <c r="D18" s="27"/>
      <c r="E18" s="27"/>
      <c r="G18" s="177" t="e">
        <f t="shared" si="0"/>
        <v>#DIV/0!</v>
      </c>
      <c r="H18" s="177" t="e">
        <f t="shared" si="1"/>
        <v>#DIV/0!</v>
      </c>
      <c r="I18" s="177" t="e">
        <f t="shared" si="2"/>
        <v>#DIV/0!</v>
      </c>
      <c r="L18" s="641" t="e">
        <f t="shared" si="3"/>
        <v>#DIV/0!</v>
      </c>
    </row>
    <row r="19" spans="1:12" x14ac:dyDescent="0.25">
      <c r="A19" s="6" t="s">
        <v>330</v>
      </c>
      <c r="B19" s="26"/>
      <c r="C19" s="27"/>
      <c r="D19" s="27"/>
      <c r="F19" s="16"/>
      <c r="G19" s="177" t="e">
        <f t="shared" si="0"/>
        <v>#DIV/0!</v>
      </c>
      <c r="H19" s="177" t="e">
        <f t="shared" si="1"/>
        <v>#DIV/0!</v>
      </c>
      <c r="I19" s="177" t="e">
        <f t="shared" si="2"/>
        <v>#DIV/0!</v>
      </c>
      <c r="L19" s="641" t="e">
        <f t="shared" si="3"/>
        <v>#DIV/0!</v>
      </c>
    </row>
    <row r="20" spans="1:12" s="17" customFormat="1" x14ac:dyDescent="0.25">
      <c r="A20" s="6" t="s">
        <v>329</v>
      </c>
      <c r="B20" s="26"/>
      <c r="C20" s="27"/>
      <c r="D20" s="27"/>
      <c r="E20" s="27"/>
      <c r="G20" s="177" t="e">
        <f t="shared" si="0"/>
        <v>#DIV/0!</v>
      </c>
      <c r="H20" s="177" t="e">
        <f t="shared" si="1"/>
        <v>#DIV/0!</v>
      </c>
      <c r="I20" s="177" t="e">
        <f t="shared" si="2"/>
        <v>#DIV/0!</v>
      </c>
      <c r="L20" s="641" t="e">
        <f t="shared" si="3"/>
        <v>#DIV/0!</v>
      </c>
    </row>
    <row r="21" spans="1:12" s="17" customFormat="1" x14ac:dyDescent="0.25">
      <c r="A21" s="253" t="s">
        <v>134</v>
      </c>
      <c r="B21" s="26"/>
      <c r="C21" s="27"/>
      <c r="D21" s="27"/>
      <c r="E21" s="27"/>
      <c r="G21" s="177" t="e">
        <f t="shared" si="0"/>
        <v>#DIV/0!</v>
      </c>
      <c r="H21" s="177" t="e">
        <f t="shared" si="1"/>
        <v>#DIV/0!</v>
      </c>
      <c r="I21" s="177" t="e">
        <f t="shared" si="2"/>
        <v>#DIV/0!</v>
      </c>
      <c r="L21" s="641" t="e">
        <f t="shared" si="3"/>
        <v>#DIV/0!</v>
      </c>
    </row>
    <row r="22" spans="1:12" x14ac:dyDescent="0.25">
      <c r="A22" s="4" t="s">
        <v>12</v>
      </c>
      <c r="B22" s="26"/>
      <c r="C22" s="27"/>
      <c r="D22" s="27"/>
      <c r="F22" s="16"/>
      <c r="G22" s="177" t="e">
        <f t="shared" si="0"/>
        <v>#DIV/0!</v>
      </c>
      <c r="H22" s="177" t="e">
        <f t="shared" si="1"/>
        <v>#DIV/0!</v>
      </c>
      <c r="I22" s="177" t="e">
        <f t="shared" si="2"/>
        <v>#DIV/0!</v>
      </c>
      <c r="L22" s="641" t="e">
        <f t="shared" si="3"/>
        <v>#DIV/0!</v>
      </c>
    </row>
    <row r="23" spans="1:12" x14ac:dyDescent="0.25">
      <c r="A23" s="171" t="s">
        <v>11</v>
      </c>
      <c r="B23" s="26"/>
      <c r="C23" s="27"/>
      <c r="D23" s="27"/>
      <c r="F23" s="16"/>
      <c r="G23" s="177" t="e">
        <f t="shared" si="0"/>
        <v>#DIV/0!</v>
      </c>
      <c r="H23" s="177" t="e">
        <f t="shared" si="1"/>
        <v>#DIV/0!</v>
      </c>
      <c r="I23" s="177" t="e">
        <f t="shared" si="2"/>
        <v>#DIV/0!</v>
      </c>
      <c r="L23" s="641" t="e">
        <f t="shared" si="3"/>
        <v>#DIV/0!</v>
      </c>
    </row>
    <row r="24" spans="1:12" x14ac:dyDescent="0.25">
      <c r="A24" s="172" t="s">
        <v>204</v>
      </c>
      <c r="B24" s="26"/>
      <c r="C24" s="27"/>
      <c r="D24" s="27"/>
      <c r="F24" s="16"/>
      <c r="G24" s="177" t="e">
        <f t="shared" si="0"/>
        <v>#DIV/0!</v>
      </c>
      <c r="H24" s="177" t="e">
        <f t="shared" si="1"/>
        <v>#DIV/0!</v>
      </c>
      <c r="I24" s="177" t="e">
        <f t="shared" si="2"/>
        <v>#DIV/0!</v>
      </c>
      <c r="L24" s="641" t="e">
        <f t="shared" si="3"/>
        <v>#DIV/0!</v>
      </c>
    </row>
    <row r="25" spans="1:12" x14ac:dyDescent="0.25">
      <c r="A25" s="172" t="s">
        <v>299</v>
      </c>
      <c r="B25" s="26"/>
      <c r="C25" s="27"/>
      <c r="D25" s="27"/>
      <c r="F25" s="16"/>
      <c r="G25" s="177" t="e">
        <f t="shared" si="0"/>
        <v>#DIV/0!</v>
      </c>
      <c r="H25" s="177" t="e">
        <f t="shared" si="1"/>
        <v>#DIV/0!</v>
      </c>
      <c r="I25" s="177" t="e">
        <f t="shared" si="2"/>
        <v>#DIV/0!</v>
      </c>
      <c r="L25" s="641" t="e">
        <f t="shared" si="3"/>
        <v>#DIV/0!</v>
      </c>
    </row>
    <row r="26" spans="1:12" x14ac:dyDescent="0.25">
      <c r="A26" s="171" t="s">
        <v>225</v>
      </c>
      <c r="B26" s="26"/>
      <c r="C26" s="27"/>
      <c r="D26" s="27"/>
      <c r="F26" s="16"/>
      <c r="G26" s="177" t="e">
        <f t="shared" si="0"/>
        <v>#DIV/0!</v>
      </c>
      <c r="H26" s="177" t="e">
        <f t="shared" si="1"/>
        <v>#DIV/0!</v>
      </c>
      <c r="I26" s="177" t="e">
        <f t="shared" si="2"/>
        <v>#DIV/0!</v>
      </c>
      <c r="L26" s="641" t="e">
        <f t="shared" si="3"/>
        <v>#DIV/0!</v>
      </c>
    </row>
    <row r="27" spans="1:12" x14ac:dyDescent="0.25">
      <c r="A27" s="4" t="s">
        <v>23</v>
      </c>
      <c r="B27" s="89">
        <f>SUM(B11:B26)</f>
        <v>0</v>
      </c>
      <c r="C27" s="89">
        <f>SUM(C11:C26)</f>
        <v>0</v>
      </c>
      <c r="D27" s="89">
        <f>SUM(D11:D26)</f>
        <v>0</v>
      </c>
      <c r="E27" s="89">
        <f>SUM(E11:E26)</f>
        <v>0</v>
      </c>
      <c r="F27" s="16"/>
      <c r="G27" s="179" t="e">
        <f>SUM(G11:G26)</f>
        <v>#DIV/0!</v>
      </c>
      <c r="H27" s="179" t="e">
        <f>SUM(H11:H26)</f>
        <v>#DIV/0!</v>
      </c>
      <c r="I27" s="179" t="e">
        <f>SUM(I11:I26)</f>
        <v>#DIV/0!</v>
      </c>
      <c r="L27" s="641" t="e">
        <f t="shared" si="3"/>
        <v>#DIV/0!</v>
      </c>
    </row>
    <row r="28" spans="1:12" x14ac:dyDescent="0.25">
      <c r="B28" s="26" t="s">
        <v>126</v>
      </c>
      <c r="C28" s="26" t="s">
        <v>126</v>
      </c>
      <c r="D28" s="26" t="s">
        <v>126</v>
      </c>
      <c r="E28" s="26" t="s">
        <v>126</v>
      </c>
      <c r="F28" s="16"/>
      <c r="G28" s="87"/>
      <c r="H28" s="87"/>
      <c r="I28" s="87"/>
      <c r="L28" s="576"/>
    </row>
    <row r="29" spans="1:12" x14ac:dyDescent="0.25">
      <c r="A29" s="51" t="s">
        <v>102</v>
      </c>
      <c r="B29" s="26"/>
      <c r="C29" s="27"/>
      <c r="D29" s="27"/>
      <c r="F29" s="16"/>
      <c r="G29" s="87"/>
      <c r="H29" s="87"/>
      <c r="I29" s="87"/>
      <c r="L29" s="576"/>
    </row>
    <row r="30" spans="1:12" x14ac:dyDescent="0.25">
      <c r="A30" s="3" t="s">
        <v>106</v>
      </c>
      <c r="B30" s="26"/>
      <c r="C30" s="27"/>
      <c r="D30" s="27"/>
      <c r="F30" s="16"/>
      <c r="G30" s="87"/>
      <c r="H30" s="87"/>
      <c r="I30" s="87"/>
      <c r="L30" s="576"/>
    </row>
    <row r="31" spans="1:12" x14ac:dyDescent="0.25">
      <c r="A31" s="94" t="s">
        <v>177</v>
      </c>
      <c r="B31" s="26"/>
      <c r="C31" s="27"/>
      <c r="D31" s="27"/>
      <c r="F31" s="16"/>
      <c r="G31" s="87"/>
      <c r="H31" s="87"/>
      <c r="I31" s="87"/>
      <c r="K31" s="57"/>
      <c r="L31" s="576"/>
    </row>
    <row r="32" spans="1:12" x14ac:dyDescent="0.25">
      <c r="A32" s="6" t="s">
        <v>129</v>
      </c>
      <c r="B32" s="26"/>
      <c r="C32" s="27"/>
      <c r="D32" s="27"/>
      <c r="F32" s="16"/>
      <c r="G32" s="177" t="e">
        <f t="shared" ref="G32:G40" si="4">+B32/$B$92</f>
        <v>#DIV/0!</v>
      </c>
      <c r="H32" s="177" t="e">
        <f t="shared" ref="H32:H40" si="5">+C32/$C$92</f>
        <v>#DIV/0!</v>
      </c>
      <c r="I32" s="177" t="e">
        <f t="shared" ref="I32:I40" si="6">+D32/$D$92</f>
        <v>#DIV/0!</v>
      </c>
      <c r="K32" s="17"/>
      <c r="L32" s="641" t="e">
        <f t="shared" si="3"/>
        <v>#DIV/0!</v>
      </c>
    </row>
    <row r="33" spans="1:12" x14ac:dyDescent="0.25">
      <c r="A33" s="6" t="s">
        <v>122</v>
      </c>
      <c r="B33" s="26"/>
      <c r="C33" s="27"/>
      <c r="D33" s="27"/>
      <c r="F33" s="16"/>
      <c r="G33" s="177" t="e">
        <f t="shared" si="4"/>
        <v>#DIV/0!</v>
      </c>
      <c r="H33" s="177" t="e">
        <f t="shared" si="5"/>
        <v>#DIV/0!</v>
      </c>
      <c r="I33" s="177" t="e">
        <f t="shared" si="6"/>
        <v>#DIV/0!</v>
      </c>
      <c r="K33" s="17"/>
      <c r="L33" s="641" t="e">
        <f t="shared" si="3"/>
        <v>#DIV/0!</v>
      </c>
    </row>
    <row r="34" spans="1:12" x14ac:dyDescent="0.25">
      <c r="A34" s="6" t="s">
        <v>478</v>
      </c>
      <c r="B34" s="26"/>
      <c r="C34" s="27"/>
      <c r="D34" s="27"/>
      <c r="F34" s="16"/>
      <c r="G34" s="177" t="e">
        <f t="shared" si="4"/>
        <v>#DIV/0!</v>
      </c>
      <c r="H34" s="177" t="e">
        <f t="shared" si="5"/>
        <v>#DIV/0!</v>
      </c>
      <c r="I34" s="177" t="e">
        <f t="shared" si="6"/>
        <v>#DIV/0!</v>
      </c>
      <c r="K34" s="17"/>
      <c r="L34" s="641" t="e">
        <f t="shared" si="3"/>
        <v>#DIV/0!</v>
      </c>
    </row>
    <row r="35" spans="1:12" x14ac:dyDescent="0.25">
      <c r="A35" s="5" t="s">
        <v>758</v>
      </c>
      <c r="B35" s="26"/>
      <c r="C35" s="27"/>
      <c r="D35" s="27"/>
      <c r="F35" s="16"/>
      <c r="G35" s="177" t="e">
        <f t="shared" si="4"/>
        <v>#DIV/0!</v>
      </c>
      <c r="H35" s="177" t="e">
        <f t="shared" si="5"/>
        <v>#DIV/0!</v>
      </c>
      <c r="I35" s="177" t="e">
        <f t="shared" si="6"/>
        <v>#DIV/0!</v>
      </c>
      <c r="K35" s="17"/>
      <c r="L35" s="641" t="e">
        <f t="shared" si="3"/>
        <v>#DIV/0!</v>
      </c>
    </row>
    <row r="36" spans="1:12" x14ac:dyDescent="0.25">
      <c r="A36" s="5" t="s">
        <v>759</v>
      </c>
      <c r="B36" s="26"/>
      <c r="C36" s="27"/>
      <c r="D36" s="27"/>
      <c r="F36" s="16"/>
      <c r="G36" s="177" t="e">
        <f t="shared" si="4"/>
        <v>#DIV/0!</v>
      </c>
      <c r="H36" s="177" t="e">
        <f t="shared" si="5"/>
        <v>#DIV/0!</v>
      </c>
      <c r="I36" s="177" t="e">
        <f t="shared" si="6"/>
        <v>#DIV/0!</v>
      </c>
      <c r="K36" s="17"/>
      <c r="L36" s="641" t="e">
        <f t="shared" si="3"/>
        <v>#DIV/0!</v>
      </c>
    </row>
    <row r="37" spans="1:12" x14ac:dyDescent="0.25">
      <c r="A37" s="4" t="s">
        <v>123</v>
      </c>
      <c r="B37" s="26"/>
      <c r="C37" s="27"/>
      <c r="D37" s="27"/>
      <c r="F37" s="16"/>
      <c r="G37" s="177" t="e">
        <f t="shared" si="4"/>
        <v>#DIV/0!</v>
      </c>
      <c r="H37" s="177" t="e">
        <f t="shared" si="5"/>
        <v>#DIV/0!</v>
      </c>
      <c r="I37" s="177" t="e">
        <f t="shared" si="6"/>
        <v>#DIV/0!</v>
      </c>
      <c r="K37" s="17"/>
      <c r="L37" s="641" t="e">
        <f t="shared" si="3"/>
        <v>#DIV/0!</v>
      </c>
    </row>
    <row r="38" spans="1:12" x14ac:dyDescent="0.25">
      <c r="A38" s="49" t="s">
        <v>616</v>
      </c>
      <c r="B38" s="26"/>
      <c r="C38" s="27"/>
      <c r="D38" s="27"/>
      <c r="F38" s="16"/>
      <c r="G38" s="177" t="e">
        <f t="shared" si="4"/>
        <v>#DIV/0!</v>
      </c>
      <c r="H38" s="177" t="e">
        <f t="shared" si="5"/>
        <v>#DIV/0!</v>
      </c>
      <c r="I38" s="177" t="e">
        <f t="shared" si="6"/>
        <v>#DIV/0!</v>
      </c>
      <c r="L38" s="641" t="e">
        <f t="shared" si="3"/>
        <v>#DIV/0!</v>
      </c>
    </row>
    <row r="39" spans="1:12" x14ac:dyDescent="0.25">
      <c r="A39" s="6" t="s">
        <v>242</v>
      </c>
      <c r="B39" s="26"/>
      <c r="C39" s="27"/>
      <c r="D39" s="27"/>
      <c r="F39" s="16"/>
      <c r="G39" s="177" t="e">
        <f t="shared" si="4"/>
        <v>#DIV/0!</v>
      </c>
      <c r="H39" s="177" t="e">
        <f t="shared" si="5"/>
        <v>#DIV/0!</v>
      </c>
      <c r="I39" s="177" t="e">
        <f t="shared" si="6"/>
        <v>#DIV/0!</v>
      </c>
      <c r="K39" s="17"/>
      <c r="L39" s="641" t="e">
        <f t="shared" si="3"/>
        <v>#DIV/0!</v>
      </c>
    </row>
    <row r="40" spans="1:12" x14ac:dyDescent="0.25">
      <c r="A40" s="6" t="s">
        <v>130</v>
      </c>
      <c r="B40" s="26"/>
      <c r="C40" s="27"/>
      <c r="D40" s="27"/>
      <c r="F40" s="16"/>
      <c r="G40" s="177" t="e">
        <f t="shared" si="4"/>
        <v>#DIV/0!</v>
      </c>
      <c r="H40" s="177" t="e">
        <f t="shared" si="5"/>
        <v>#DIV/0!</v>
      </c>
      <c r="I40" s="177" t="e">
        <f t="shared" si="6"/>
        <v>#DIV/0!</v>
      </c>
      <c r="L40" s="641" t="e">
        <f t="shared" si="3"/>
        <v>#DIV/0!</v>
      </c>
    </row>
    <row r="41" spans="1:12" x14ac:dyDescent="0.25">
      <c r="A41" s="6" t="s">
        <v>136</v>
      </c>
      <c r="B41" s="89">
        <f t="shared" ref="B41:I41" si="7">SUM(B32:B40)</f>
        <v>0</v>
      </c>
      <c r="C41" s="89">
        <f t="shared" si="7"/>
        <v>0</v>
      </c>
      <c r="D41" s="89">
        <f t="shared" si="7"/>
        <v>0</v>
      </c>
      <c r="E41" s="89">
        <f t="shared" si="7"/>
        <v>0</v>
      </c>
      <c r="F41" s="26"/>
      <c r="G41" s="179" t="e">
        <f t="shared" si="7"/>
        <v>#DIV/0!</v>
      </c>
      <c r="H41" s="179" t="e">
        <f t="shared" si="7"/>
        <v>#DIV/0!</v>
      </c>
      <c r="I41" s="179" t="e">
        <f t="shared" si="7"/>
        <v>#DIV/0!</v>
      </c>
      <c r="K41" s="17"/>
      <c r="L41" s="641" t="e">
        <f t="shared" si="3"/>
        <v>#DIV/0!</v>
      </c>
    </row>
    <row r="42" spans="1:12" x14ac:dyDescent="0.25">
      <c r="A42" s="94" t="s">
        <v>168</v>
      </c>
      <c r="B42" s="26"/>
      <c r="C42" s="27"/>
      <c r="D42" s="27"/>
      <c r="F42" s="16"/>
      <c r="G42" s="87"/>
      <c r="H42" s="87"/>
      <c r="I42" s="87"/>
      <c r="K42" s="60"/>
      <c r="L42" s="576"/>
    </row>
    <row r="43" spans="1:12" x14ac:dyDescent="0.25">
      <c r="A43" s="5" t="s">
        <v>432</v>
      </c>
      <c r="B43" s="26"/>
      <c r="C43" s="27"/>
      <c r="D43" s="27"/>
      <c r="F43" s="16"/>
      <c r="G43" s="177" t="e">
        <f t="shared" ref="G43:G52" si="8">+B43/$B$92</f>
        <v>#DIV/0!</v>
      </c>
      <c r="H43" s="177" t="e">
        <f t="shared" ref="H43:H52" si="9">+C43/$C$92</f>
        <v>#DIV/0!</v>
      </c>
      <c r="I43" s="177" t="e">
        <f t="shared" ref="I43:I52" si="10">+D43/$D$92</f>
        <v>#DIV/0!</v>
      </c>
      <c r="K43" s="60"/>
      <c r="L43" s="641" t="e">
        <f t="shared" si="3"/>
        <v>#DIV/0!</v>
      </c>
    </row>
    <row r="44" spans="1:12" x14ac:dyDescent="0.25">
      <c r="A44" s="170" t="s">
        <v>243</v>
      </c>
      <c r="B44" s="26"/>
      <c r="C44" s="27"/>
      <c r="D44" s="27"/>
      <c r="F44" s="16"/>
      <c r="G44" s="177" t="e">
        <f t="shared" si="8"/>
        <v>#DIV/0!</v>
      </c>
      <c r="H44" s="177" t="e">
        <f t="shared" si="9"/>
        <v>#DIV/0!</v>
      </c>
      <c r="I44" s="177" t="e">
        <f t="shared" si="10"/>
        <v>#DIV/0!</v>
      </c>
      <c r="K44" s="60"/>
      <c r="L44" s="641" t="e">
        <f t="shared" si="3"/>
        <v>#DIV/0!</v>
      </c>
    </row>
    <row r="45" spans="1:12" x14ac:dyDescent="0.25">
      <c r="A45" s="170" t="s">
        <v>244</v>
      </c>
      <c r="B45" s="26"/>
      <c r="C45" s="27"/>
      <c r="D45" s="27"/>
      <c r="F45" s="16"/>
      <c r="G45" s="177" t="e">
        <f t="shared" si="8"/>
        <v>#DIV/0!</v>
      </c>
      <c r="H45" s="177" t="e">
        <f t="shared" si="9"/>
        <v>#DIV/0!</v>
      </c>
      <c r="I45" s="177" t="e">
        <f t="shared" si="10"/>
        <v>#DIV/0!</v>
      </c>
      <c r="K45" s="60"/>
      <c r="L45" s="641" t="e">
        <f t="shared" si="3"/>
        <v>#DIV/0!</v>
      </c>
    </row>
    <row r="46" spans="1:12" x14ac:dyDescent="0.25">
      <c r="A46" s="170" t="s">
        <v>245</v>
      </c>
      <c r="B46" s="26"/>
      <c r="C46" s="27"/>
      <c r="D46" s="27"/>
      <c r="F46" s="16"/>
      <c r="G46" s="177" t="e">
        <f t="shared" si="8"/>
        <v>#DIV/0!</v>
      </c>
      <c r="H46" s="177" t="e">
        <f t="shared" si="9"/>
        <v>#DIV/0!</v>
      </c>
      <c r="I46" s="177" t="e">
        <f t="shared" si="10"/>
        <v>#DIV/0!</v>
      </c>
      <c r="K46" s="60"/>
      <c r="L46" s="641" t="e">
        <f t="shared" si="3"/>
        <v>#DIV/0!</v>
      </c>
    </row>
    <row r="47" spans="1:12" x14ac:dyDescent="0.25">
      <c r="A47" s="170" t="s">
        <v>246</v>
      </c>
      <c r="B47" s="26"/>
      <c r="C47" s="27"/>
      <c r="D47" s="27"/>
      <c r="F47" s="16"/>
      <c r="G47" s="177" t="e">
        <f t="shared" si="8"/>
        <v>#DIV/0!</v>
      </c>
      <c r="H47" s="177" t="e">
        <f t="shared" si="9"/>
        <v>#DIV/0!</v>
      </c>
      <c r="I47" s="177" t="e">
        <f t="shared" si="10"/>
        <v>#DIV/0!</v>
      </c>
      <c r="K47" s="60"/>
      <c r="L47" s="641" t="e">
        <f t="shared" si="3"/>
        <v>#DIV/0!</v>
      </c>
    </row>
    <row r="48" spans="1:12" x14ac:dyDescent="0.25">
      <c r="A48" s="6" t="s">
        <v>247</v>
      </c>
      <c r="B48" s="26"/>
      <c r="C48" s="27"/>
      <c r="D48" s="27"/>
      <c r="F48" s="16"/>
      <c r="G48" s="177" t="e">
        <f t="shared" si="8"/>
        <v>#DIV/0!</v>
      </c>
      <c r="H48" s="177" t="e">
        <f t="shared" si="9"/>
        <v>#DIV/0!</v>
      </c>
      <c r="I48" s="177" t="e">
        <f t="shared" si="10"/>
        <v>#DIV/0!</v>
      </c>
      <c r="K48" s="17"/>
      <c r="L48" s="641" t="e">
        <f t="shared" si="3"/>
        <v>#DIV/0!</v>
      </c>
    </row>
    <row r="49" spans="1:12" x14ac:dyDescent="0.25">
      <c r="A49" s="6" t="s">
        <v>248</v>
      </c>
      <c r="B49" s="26"/>
      <c r="C49" s="27"/>
      <c r="D49" s="27"/>
      <c r="F49" s="16"/>
      <c r="G49" s="177" t="e">
        <f t="shared" si="8"/>
        <v>#DIV/0!</v>
      </c>
      <c r="H49" s="177" t="e">
        <f t="shared" si="9"/>
        <v>#DIV/0!</v>
      </c>
      <c r="I49" s="177" t="e">
        <f t="shared" si="10"/>
        <v>#DIV/0!</v>
      </c>
      <c r="K49" s="17"/>
      <c r="L49" s="641" t="e">
        <f t="shared" si="3"/>
        <v>#DIV/0!</v>
      </c>
    </row>
    <row r="50" spans="1:12" x14ac:dyDescent="0.25">
      <c r="A50" s="6" t="s">
        <v>249</v>
      </c>
      <c r="B50" s="26"/>
      <c r="C50" s="27"/>
      <c r="D50" s="27"/>
      <c r="F50" s="16"/>
      <c r="G50" s="177" t="e">
        <f t="shared" si="8"/>
        <v>#DIV/0!</v>
      </c>
      <c r="H50" s="177" t="e">
        <f t="shared" si="9"/>
        <v>#DIV/0!</v>
      </c>
      <c r="I50" s="177" t="e">
        <f t="shared" si="10"/>
        <v>#DIV/0!</v>
      </c>
      <c r="K50" s="17"/>
      <c r="L50" s="641" t="e">
        <f t="shared" si="3"/>
        <v>#DIV/0!</v>
      </c>
    </row>
    <row r="51" spans="1:12" x14ac:dyDescent="0.25">
      <c r="A51" s="170" t="s">
        <v>132</v>
      </c>
      <c r="B51" s="26"/>
      <c r="C51" s="27"/>
      <c r="D51" s="27"/>
      <c r="F51" s="16"/>
      <c r="G51" s="177" t="e">
        <f t="shared" si="8"/>
        <v>#DIV/0!</v>
      </c>
      <c r="H51" s="177" t="e">
        <f t="shared" si="9"/>
        <v>#DIV/0!</v>
      </c>
      <c r="I51" s="177" t="e">
        <f t="shared" si="10"/>
        <v>#DIV/0!</v>
      </c>
      <c r="K51" s="17"/>
      <c r="L51" s="641" t="e">
        <f t="shared" si="3"/>
        <v>#DIV/0!</v>
      </c>
    </row>
    <row r="52" spans="1:12" x14ac:dyDescent="0.25">
      <c r="A52" s="6" t="s">
        <v>250</v>
      </c>
      <c r="B52" s="26"/>
      <c r="C52" s="27"/>
      <c r="D52" s="27"/>
      <c r="F52" s="16"/>
      <c r="G52" s="177" t="e">
        <f t="shared" si="8"/>
        <v>#DIV/0!</v>
      </c>
      <c r="H52" s="177" t="e">
        <f t="shared" si="9"/>
        <v>#DIV/0!</v>
      </c>
      <c r="I52" s="177" t="e">
        <f t="shared" si="10"/>
        <v>#DIV/0!</v>
      </c>
      <c r="K52" s="17"/>
      <c r="L52" s="641" t="e">
        <f t="shared" si="3"/>
        <v>#DIV/0!</v>
      </c>
    </row>
    <row r="53" spans="1:12" s="17" customFormat="1" hidden="1" x14ac:dyDescent="0.25">
      <c r="A53" s="6"/>
      <c r="B53" s="27"/>
      <c r="C53" s="27"/>
      <c r="D53" s="27"/>
      <c r="E53" s="27"/>
      <c r="G53" s="178"/>
      <c r="H53" s="178"/>
      <c r="I53" s="178"/>
      <c r="L53" s="664"/>
    </row>
    <row r="54" spans="1:12" x14ac:dyDescent="0.25">
      <c r="A54" s="6" t="s">
        <v>431</v>
      </c>
      <c r="B54" s="26"/>
      <c r="C54" s="27"/>
      <c r="D54" s="27"/>
      <c r="F54" s="16"/>
      <c r="G54" s="177" t="e">
        <f>+B54/$B$92</f>
        <v>#DIV/0!</v>
      </c>
      <c r="H54" s="177" t="e">
        <f>+C54/$C$92</f>
        <v>#DIV/0!</v>
      </c>
      <c r="I54" s="177" t="e">
        <f>+D54/$D$92</f>
        <v>#DIV/0!</v>
      </c>
      <c r="K54" s="17"/>
      <c r="L54" s="641" t="e">
        <f t="shared" si="3"/>
        <v>#DIV/0!</v>
      </c>
    </row>
    <row r="55" spans="1:12" x14ac:dyDescent="0.25">
      <c r="A55" s="6" t="s">
        <v>133</v>
      </c>
      <c r="B55" s="26"/>
      <c r="C55" s="27"/>
      <c r="D55" s="27"/>
      <c r="F55" s="16"/>
      <c r="G55" s="177" t="e">
        <f>+B55/$B$92</f>
        <v>#DIV/0!</v>
      </c>
      <c r="H55" s="177" t="e">
        <f>+C55/$C$92</f>
        <v>#DIV/0!</v>
      </c>
      <c r="I55" s="177" t="e">
        <f>+D55/$D$92</f>
        <v>#DIV/0!</v>
      </c>
      <c r="K55" s="17"/>
      <c r="L55" s="641" t="e">
        <f t="shared" si="3"/>
        <v>#DIV/0!</v>
      </c>
    </row>
    <row r="56" spans="1:12" x14ac:dyDescent="0.25">
      <c r="A56" s="6" t="s">
        <v>137</v>
      </c>
      <c r="B56" s="89">
        <f>SUM(B43:B55)</f>
        <v>0</v>
      </c>
      <c r="C56" s="89">
        <f>SUM(C43:C55)</f>
        <v>0</v>
      </c>
      <c r="D56" s="89">
        <f>SUM(D43:D55)</f>
        <v>0</v>
      </c>
      <c r="E56" s="89">
        <f>SUM(E43:E55)</f>
        <v>0</v>
      </c>
      <c r="F56" s="26"/>
      <c r="G56" s="179" t="e">
        <f>+B56/$B$92</f>
        <v>#DIV/0!</v>
      </c>
      <c r="H56" s="179" t="e">
        <f>+C56/$C$92</f>
        <v>#DIV/0!</v>
      </c>
      <c r="I56" s="179" t="e">
        <f>+D56/$D$92</f>
        <v>#DIV/0!</v>
      </c>
      <c r="K56" s="60"/>
      <c r="L56" s="641" t="e">
        <f t="shared" si="3"/>
        <v>#DIV/0!</v>
      </c>
    </row>
    <row r="57" spans="1:12" x14ac:dyDescent="0.25">
      <c r="A57" s="6" t="s">
        <v>135</v>
      </c>
      <c r="B57" s="26"/>
      <c r="C57" s="26"/>
      <c r="E57" s="26"/>
      <c r="F57" s="26"/>
      <c r="G57" s="177" t="e">
        <f>+B57/$B$92</f>
        <v>#DIV/0!</v>
      </c>
      <c r="H57" s="177" t="e">
        <f>+C57/$C$92</f>
        <v>#DIV/0!</v>
      </c>
      <c r="I57" s="177" t="e">
        <f>+D57/$D$92</f>
        <v>#DIV/0!</v>
      </c>
      <c r="K57" s="17"/>
      <c r="L57" s="641" t="e">
        <f t="shared" si="3"/>
        <v>#DIV/0!</v>
      </c>
    </row>
    <row r="58" spans="1:12" x14ac:dyDescent="0.25">
      <c r="A58" s="3" t="s">
        <v>96</v>
      </c>
      <c r="B58" s="89">
        <f>B41+B56+B57</f>
        <v>0</v>
      </c>
      <c r="C58" s="89">
        <f>C41+C56+C57</f>
        <v>0</v>
      </c>
      <c r="D58" s="89">
        <f>D41+D56+D57</f>
        <v>0</v>
      </c>
      <c r="E58" s="89">
        <f>E41+E56+E57</f>
        <v>0</v>
      </c>
      <c r="F58" s="16"/>
      <c r="G58" s="179" t="e">
        <f>+B58/$B$92</f>
        <v>#DIV/0!</v>
      </c>
      <c r="H58" s="179" t="e">
        <f>+C58/$C$92</f>
        <v>#DIV/0!</v>
      </c>
      <c r="I58" s="179" t="e">
        <f>+D58/$D$92</f>
        <v>#DIV/0!</v>
      </c>
      <c r="K58" s="57"/>
      <c r="L58" s="641" t="e">
        <f t="shared" si="3"/>
        <v>#DIV/0!</v>
      </c>
    </row>
    <row r="59" spans="1:12" x14ac:dyDescent="0.25">
      <c r="A59" s="15"/>
      <c r="B59" s="86"/>
      <c r="C59" s="86"/>
      <c r="D59" s="86"/>
      <c r="E59" s="86"/>
      <c r="F59" s="16"/>
      <c r="G59" s="87"/>
      <c r="H59" s="87"/>
      <c r="I59" s="87"/>
      <c r="L59" s="576"/>
    </row>
    <row r="60" spans="1:12" x14ac:dyDescent="0.25">
      <c r="A60" s="3" t="s">
        <v>105</v>
      </c>
      <c r="B60" s="86"/>
      <c r="C60" s="86"/>
      <c r="D60" s="86"/>
      <c r="E60" s="86"/>
      <c r="F60" s="16"/>
      <c r="G60" s="87"/>
      <c r="H60" s="87"/>
      <c r="I60" s="87"/>
      <c r="L60" s="576"/>
    </row>
    <row r="61" spans="1:12" x14ac:dyDescent="0.25">
      <c r="A61" s="4" t="s">
        <v>251</v>
      </c>
      <c r="B61" s="26"/>
      <c r="C61" s="27"/>
      <c r="D61" s="28"/>
      <c r="E61" s="28"/>
      <c r="F61" s="16"/>
      <c r="G61" s="177" t="e">
        <f>+B61/$B$92</f>
        <v>#DIV/0!</v>
      </c>
      <c r="H61" s="177" t="e">
        <f>+C61/$C$92</f>
        <v>#DIV/0!</v>
      </c>
      <c r="I61" s="177" t="e">
        <f>+D61/$D$92</f>
        <v>#DIV/0!</v>
      </c>
      <c r="L61" s="641" t="e">
        <f t="shared" si="3"/>
        <v>#DIV/0!</v>
      </c>
    </row>
    <row r="62" spans="1:12" x14ac:dyDescent="0.25">
      <c r="A62" t="s">
        <v>293</v>
      </c>
      <c r="B62" s="26"/>
      <c r="C62" s="27"/>
      <c r="D62" s="28"/>
      <c r="E62" s="28"/>
      <c r="F62" s="16"/>
      <c r="G62" s="177" t="e">
        <f>+B62/$B$92</f>
        <v>#DIV/0!</v>
      </c>
      <c r="H62" s="177" t="e">
        <f>+C62/$C$92</f>
        <v>#DIV/0!</v>
      </c>
      <c r="I62" s="177" t="e">
        <f>+D62/$D$92</f>
        <v>#DIV/0!</v>
      </c>
      <c r="L62" s="641" t="e">
        <f t="shared" si="3"/>
        <v>#DIV/0!</v>
      </c>
    </row>
    <row r="63" spans="1:12" x14ac:dyDescent="0.25">
      <c r="A63" s="4" t="s">
        <v>220</v>
      </c>
      <c r="B63" s="88">
        <f>-B71</f>
        <v>0</v>
      </c>
      <c r="C63" s="88">
        <f>-C71</f>
        <v>0</v>
      </c>
      <c r="D63" s="88">
        <f>-D71</f>
        <v>0</v>
      </c>
      <c r="E63" s="88">
        <f>-E71</f>
        <v>0</v>
      </c>
      <c r="F63" s="16"/>
      <c r="G63" s="177" t="e">
        <f>+B63/$B$92</f>
        <v>#DIV/0!</v>
      </c>
      <c r="H63" s="177" t="e">
        <f>+C63/$C$92</f>
        <v>#DIV/0!</v>
      </c>
      <c r="I63" s="177" t="e">
        <f>+D63/$D$92</f>
        <v>#DIV/0!</v>
      </c>
      <c r="L63" s="641" t="e">
        <f t="shared" si="3"/>
        <v>#DIV/0!</v>
      </c>
    </row>
    <row r="64" spans="1:12" x14ac:dyDescent="0.25">
      <c r="A64" s="3" t="s">
        <v>107</v>
      </c>
      <c r="B64" s="89">
        <f>SUM(B61:B63)</f>
        <v>0</v>
      </c>
      <c r="C64" s="89">
        <f>SUM(C61:C63)</f>
        <v>0</v>
      </c>
      <c r="D64" s="89">
        <f>SUM(D61:D63)</f>
        <v>0</v>
      </c>
      <c r="E64" s="89">
        <f>SUM(E61:E63)</f>
        <v>0</v>
      </c>
      <c r="F64" s="16"/>
      <c r="G64" s="179" t="e">
        <f>SUM(G61:G63)</f>
        <v>#DIV/0!</v>
      </c>
      <c r="H64" s="179" t="e">
        <f>SUM(H61:H63)</f>
        <v>#DIV/0!</v>
      </c>
      <c r="I64" s="179" t="e">
        <f>SUM(I61:I63)</f>
        <v>#DIV/0!</v>
      </c>
      <c r="L64" s="641" t="e">
        <f t="shared" si="3"/>
        <v>#DIV/0!</v>
      </c>
    </row>
    <row r="65" spans="1:12" x14ac:dyDescent="0.25">
      <c r="A65" s="15"/>
      <c r="B65" s="86"/>
      <c r="C65" s="86"/>
      <c r="D65" s="86"/>
      <c r="E65" s="86"/>
      <c r="F65" s="16"/>
      <c r="G65" s="85"/>
      <c r="H65" s="85"/>
      <c r="I65" s="85"/>
      <c r="L65" s="576"/>
    </row>
    <row r="66" spans="1:12" x14ac:dyDescent="0.25">
      <c r="A66" s="15" t="s">
        <v>777</v>
      </c>
      <c r="B66" s="86"/>
      <c r="C66" s="86"/>
      <c r="D66" s="86"/>
      <c r="E66" s="86"/>
      <c r="F66" s="16"/>
      <c r="G66" s="85"/>
      <c r="H66" s="85"/>
      <c r="I66" s="85"/>
      <c r="L66" s="576"/>
    </row>
    <row r="67" spans="1:12" x14ac:dyDescent="0.25">
      <c r="A67" s="30" t="s">
        <v>776</v>
      </c>
      <c r="B67" s="557"/>
      <c r="C67" s="557"/>
      <c r="D67" s="557"/>
      <c r="E67" s="557"/>
      <c r="F67" s="16"/>
      <c r="G67" s="698" t="e">
        <f>+B67/$B$92</f>
        <v>#DIV/0!</v>
      </c>
      <c r="H67" s="698" t="e">
        <f>+C67/$C$92</f>
        <v>#DIV/0!</v>
      </c>
      <c r="I67" s="698" t="e">
        <f>+D67/$D$92</f>
        <v>#DIV/0!</v>
      </c>
      <c r="L67" s="641" t="e">
        <f>+G67-H67</f>
        <v>#DIV/0!</v>
      </c>
    </row>
    <row r="68" spans="1:12" x14ac:dyDescent="0.25">
      <c r="A68" s="15"/>
      <c r="B68" s="86"/>
      <c r="C68" s="86"/>
      <c r="D68" s="86"/>
      <c r="E68" s="86"/>
      <c r="F68" s="16"/>
      <c r="G68" s="85"/>
      <c r="H68" s="85"/>
      <c r="I68" s="85"/>
      <c r="L68" s="576"/>
    </row>
    <row r="69" spans="1:12" x14ac:dyDescent="0.25">
      <c r="A69" s="51" t="s">
        <v>24</v>
      </c>
      <c r="B69" s="26"/>
      <c r="C69" s="27"/>
      <c r="D69" s="27"/>
      <c r="F69" s="16"/>
      <c r="G69" s="87"/>
      <c r="H69" s="87"/>
      <c r="I69" s="87"/>
      <c r="L69" s="576"/>
    </row>
    <row r="70" spans="1:12" x14ac:dyDescent="0.25">
      <c r="A70" s="4" t="s">
        <v>24</v>
      </c>
      <c r="B70" s="26"/>
      <c r="C70" s="26"/>
      <c r="E70" s="26"/>
      <c r="F70" s="16"/>
      <c r="G70" s="177" t="e">
        <f>+B70/$B$92</f>
        <v>#DIV/0!</v>
      </c>
      <c r="H70" s="177" t="e">
        <f>+C70/$C$92</f>
        <v>#DIV/0!</v>
      </c>
      <c r="I70" s="177" t="e">
        <f>+D70/$D$92</f>
        <v>#DIV/0!</v>
      </c>
      <c r="L70" s="641" t="e">
        <f t="shared" si="3"/>
        <v>#DIV/0!</v>
      </c>
    </row>
    <row r="71" spans="1:12" x14ac:dyDescent="0.25">
      <c r="A71" s="4" t="s">
        <v>213</v>
      </c>
      <c r="B71" s="27"/>
      <c r="C71" s="27"/>
      <c r="D71" s="27"/>
      <c r="F71" s="16"/>
      <c r="G71" s="177" t="e">
        <f t="shared" ref="G71:G72" si="11">+B71/$B$92</f>
        <v>#DIV/0!</v>
      </c>
      <c r="H71" s="177" t="e">
        <f t="shared" ref="H71:H72" si="12">+C71/$C$92</f>
        <v>#DIV/0!</v>
      </c>
      <c r="I71" s="177" t="e">
        <f t="shared" ref="I71:I72" si="13">+D71/$D$92</f>
        <v>#DIV/0!</v>
      </c>
      <c r="L71" s="641" t="e">
        <f t="shared" si="3"/>
        <v>#DIV/0!</v>
      </c>
    </row>
    <row r="72" spans="1:12" ht="14.25" customHeight="1" x14ac:dyDescent="0.25">
      <c r="A72" s="4" t="s">
        <v>214</v>
      </c>
      <c r="B72" s="26"/>
      <c r="C72" s="26"/>
      <c r="E72" s="26"/>
      <c r="F72" s="16"/>
      <c r="G72" s="177" t="e">
        <f t="shared" si="11"/>
        <v>#DIV/0!</v>
      </c>
      <c r="H72" s="177" t="e">
        <f t="shared" si="12"/>
        <v>#DIV/0!</v>
      </c>
      <c r="I72" s="177" t="e">
        <f t="shared" si="13"/>
        <v>#DIV/0!</v>
      </c>
      <c r="L72" s="641" t="e">
        <f t="shared" si="3"/>
        <v>#DIV/0!</v>
      </c>
    </row>
    <row r="73" spans="1:12" ht="14.25" customHeight="1" x14ac:dyDescent="0.25">
      <c r="A73" s="3" t="s">
        <v>95</v>
      </c>
      <c r="B73" s="89">
        <f>SUM(B70:B72)</f>
        <v>0</v>
      </c>
      <c r="C73" s="89">
        <f>SUM(C70:C72)</f>
        <v>0</v>
      </c>
      <c r="D73" s="89">
        <f>SUM(D70:D72)</f>
        <v>0</v>
      </c>
      <c r="E73" s="89">
        <f>SUM(E70:E72)</f>
        <v>0</v>
      </c>
      <c r="F73" s="16"/>
      <c r="G73" s="179" t="e">
        <f>SUM(G70:G72)</f>
        <v>#DIV/0!</v>
      </c>
      <c r="H73" s="179" t="e">
        <f>SUM(H70:H72)</f>
        <v>#DIV/0!</v>
      </c>
      <c r="I73" s="179" t="e">
        <f>SUM(I70:I72)</f>
        <v>#DIV/0!</v>
      </c>
      <c r="L73" s="641" t="e">
        <f t="shared" si="3"/>
        <v>#DIV/0!</v>
      </c>
    </row>
    <row r="74" spans="1:12" ht="14.25" customHeight="1" x14ac:dyDescent="0.25">
      <c r="A74" s="15"/>
      <c r="B74" s="150"/>
      <c r="C74" s="150"/>
      <c r="D74" s="150"/>
      <c r="E74" s="150"/>
      <c r="F74" s="16"/>
      <c r="G74" s="87"/>
      <c r="H74" s="87"/>
      <c r="I74" s="87"/>
      <c r="L74" s="576"/>
    </row>
    <row r="75" spans="1:12" ht="14.25" customHeight="1" x14ac:dyDescent="0.25">
      <c r="A75" s="3" t="s">
        <v>304</v>
      </c>
      <c r="B75" s="176">
        <f>+B58+B64+B73+B67</f>
        <v>0</v>
      </c>
      <c r="C75" s="176">
        <f t="shared" ref="C75:E75" si="14">+C58+C64+C73+C67</f>
        <v>0</v>
      </c>
      <c r="D75" s="176">
        <f t="shared" si="14"/>
        <v>0</v>
      </c>
      <c r="E75" s="176">
        <f t="shared" si="14"/>
        <v>0</v>
      </c>
      <c r="F75" s="16"/>
      <c r="G75" s="179" t="e">
        <f>+G58+G64+G73+G67</f>
        <v>#DIV/0!</v>
      </c>
      <c r="H75" s="179" t="e">
        <f t="shared" ref="H75:I75" si="15">+H58+H64+H73+H67</f>
        <v>#DIV/0!</v>
      </c>
      <c r="I75" s="179" t="e">
        <f t="shared" si="15"/>
        <v>#DIV/0!</v>
      </c>
      <c r="L75" s="641" t="e">
        <f t="shared" si="3"/>
        <v>#DIV/0!</v>
      </c>
    </row>
    <row r="76" spans="1:12" ht="14.25" customHeight="1" x14ac:dyDescent="0.25">
      <c r="A76" s="15"/>
      <c r="B76" s="86"/>
      <c r="C76" s="86"/>
      <c r="D76" s="86"/>
      <c r="E76" s="86"/>
      <c r="F76" s="16"/>
      <c r="G76" s="85"/>
      <c r="H76" s="85"/>
      <c r="I76" s="85"/>
      <c r="L76" s="576"/>
    </row>
    <row r="77" spans="1:12" ht="14.25" customHeight="1" x14ac:dyDescent="0.25">
      <c r="A77" s="3" t="s">
        <v>218</v>
      </c>
      <c r="B77" s="89">
        <f>+B27-B75</f>
        <v>0</v>
      </c>
      <c r="C77" s="89">
        <f>+C27-C75</f>
        <v>0</v>
      </c>
      <c r="D77" s="89">
        <f>+D27-D75</f>
        <v>0</v>
      </c>
      <c r="E77" s="89">
        <f>+E27-E75</f>
        <v>0</v>
      </c>
      <c r="F77" s="16"/>
      <c r="G77" s="179" t="e">
        <f>+G27-G75</f>
        <v>#DIV/0!</v>
      </c>
      <c r="H77" s="179" t="e">
        <f>+H27-H75</f>
        <v>#DIV/0!</v>
      </c>
      <c r="I77" s="179" t="e">
        <f>+I27-I75</f>
        <v>#DIV/0!</v>
      </c>
      <c r="L77" s="641" t="e">
        <f t="shared" si="3"/>
        <v>#DIV/0!</v>
      </c>
    </row>
    <row r="78" spans="1:12" ht="14.25" customHeight="1" x14ac:dyDescent="0.25">
      <c r="B78" s="26"/>
      <c r="C78" s="27"/>
      <c r="D78" s="27"/>
      <c r="F78" s="16"/>
      <c r="G78" s="87"/>
      <c r="H78" s="87"/>
      <c r="I78" s="87"/>
      <c r="L78" s="576"/>
    </row>
    <row r="79" spans="1:12" x14ac:dyDescent="0.25">
      <c r="A79" s="15"/>
      <c r="B79" s="69"/>
      <c r="C79" s="84"/>
      <c r="D79" s="84"/>
      <c r="E79" s="84"/>
      <c r="F79" s="16"/>
      <c r="L79" s="576"/>
    </row>
    <row r="80" spans="1:12" x14ac:dyDescent="0.25">
      <c r="A80" s="94" t="s">
        <v>754</v>
      </c>
      <c r="B80" s="27"/>
      <c r="C80" s="27"/>
      <c r="D80" s="27"/>
      <c r="F80" s="17"/>
      <c r="G80" s="27"/>
      <c r="H80" s="27"/>
      <c r="I80" s="27"/>
      <c r="L80" s="576"/>
    </row>
    <row r="81" spans="1:12" x14ac:dyDescent="0.25">
      <c r="A81" s="253" t="s">
        <v>331</v>
      </c>
      <c r="B81" s="27"/>
      <c r="C81" s="27"/>
      <c r="D81" s="27"/>
      <c r="F81" s="17"/>
      <c r="G81" s="99">
        <f t="shared" ref="G81:I83" si="16">+B81</f>
        <v>0</v>
      </c>
      <c r="H81" s="99">
        <f t="shared" si="16"/>
        <v>0</v>
      </c>
      <c r="I81" s="99">
        <f t="shared" si="16"/>
        <v>0</v>
      </c>
      <c r="L81" s="641">
        <f t="shared" si="3"/>
        <v>0</v>
      </c>
    </row>
    <row r="82" spans="1:12" x14ac:dyDescent="0.25">
      <c r="A82" s="253" t="s">
        <v>332</v>
      </c>
      <c r="B82" s="27"/>
      <c r="C82" s="27"/>
      <c r="D82" s="27"/>
      <c r="F82" s="17"/>
      <c r="G82" s="99">
        <f t="shared" si="16"/>
        <v>0</v>
      </c>
      <c r="H82" s="99">
        <f t="shared" si="16"/>
        <v>0</v>
      </c>
      <c r="I82" s="99">
        <f t="shared" si="16"/>
        <v>0</v>
      </c>
      <c r="L82" s="641">
        <f t="shared" si="3"/>
        <v>0</v>
      </c>
    </row>
    <row r="83" spans="1:12" x14ac:dyDescent="0.25">
      <c r="A83" s="253" t="s">
        <v>333</v>
      </c>
      <c r="B83" s="27"/>
      <c r="C83" s="27"/>
      <c r="D83" s="27"/>
      <c r="F83" s="17"/>
      <c r="G83" s="99">
        <f t="shared" si="16"/>
        <v>0</v>
      </c>
      <c r="H83" s="99">
        <f t="shared" si="16"/>
        <v>0</v>
      </c>
      <c r="I83" s="99">
        <f t="shared" si="16"/>
        <v>0</v>
      </c>
      <c r="L83" s="641">
        <f t="shared" ref="L83:L92" si="17">+G83-H83</f>
        <v>0</v>
      </c>
    </row>
    <row r="84" spans="1:12" ht="27" thickBot="1" x14ac:dyDescent="0.3">
      <c r="A84" s="93" t="s">
        <v>755</v>
      </c>
      <c r="B84" s="251">
        <f>SUM(B81:B83)</f>
        <v>0</v>
      </c>
      <c r="C84" s="251">
        <f>SUM(C81:C83)</f>
        <v>0</v>
      </c>
      <c r="D84" s="251">
        <f>SUM(D81:D83)</f>
        <v>0</v>
      </c>
      <c r="E84" s="251">
        <f>SUM(E81:E83)</f>
        <v>0</v>
      </c>
      <c r="F84" s="16"/>
      <c r="G84" s="251">
        <f>SUM(G81:G83)</f>
        <v>0</v>
      </c>
      <c r="H84" s="251">
        <f>SUM(H81:H83)</f>
        <v>0</v>
      </c>
      <c r="I84" s="251">
        <f>SUM(I81:I83)</f>
        <v>0</v>
      </c>
      <c r="L84" s="641">
        <f t="shared" si="17"/>
        <v>0</v>
      </c>
    </row>
    <row r="85" spans="1:12" ht="13.8" thickTop="1" x14ac:dyDescent="0.25">
      <c r="A85" s="4"/>
      <c r="B85" s="26"/>
      <c r="C85" s="27"/>
      <c r="D85" s="27"/>
      <c r="F85" s="16"/>
      <c r="L85" s="576"/>
    </row>
    <row r="86" spans="1:12" x14ac:dyDescent="0.25">
      <c r="A86" s="94" t="s">
        <v>756</v>
      </c>
      <c r="B86" s="249"/>
      <c r="C86" s="169"/>
      <c r="D86" s="169"/>
      <c r="E86" s="169"/>
      <c r="F86" s="17"/>
      <c r="G86" s="17"/>
      <c r="H86" s="17"/>
      <c r="I86" s="17"/>
      <c r="L86" s="576"/>
    </row>
    <row r="87" spans="1:12" x14ac:dyDescent="0.25">
      <c r="A87" s="253" t="s">
        <v>331</v>
      </c>
      <c r="B87" s="27"/>
      <c r="C87" s="275"/>
      <c r="D87" s="275"/>
      <c r="E87" s="275"/>
      <c r="F87" s="17"/>
      <c r="G87" s="99">
        <f t="shared" ref="G87:I89" si="18">+B87</f>
        <v>0</v>
      </c>
      <c r="H87" s="99">
        <f t="shared" si="18"/>
        <v>0</v>
      </c>
      <c r="I87" s="99">
        <f t="shared" si="18"/>
        <v>0</v>
      </c>
      <c r="L87" s="641">
        <f t="shared" si="17"/>
        <v>0</v>
      </c>
    </row>
    <row r="88" spans="1:12" x14ac:dyDescent="0.25">
      <c r="A88" s="253" t="s">
        <v>332</v>
      </c>
      <c r="B88" s="27"/>
      <c r="C88" s="27"/>
      <c r="D88" s="27"/>
      <c r="F88" s="17"/>
      <c r="G88" s="99">
        <f t="shared" si="18"/>
        <v>0</v>
      </c>
      <c r="H88" s="99">
        <f t="shared" si="18"/>
        <v>0</v>
      </c>
      <c r="I88" s="99">
        <f t="shared" si="18"/>
        <v>0</v>
      </c>
      <c r="L88" s="641">
        <f t="shared" si="17"/>
        <v>0</v>
      </c>
    </row>
    <row r="89" spans="1:12" x14ac:dyDescent="0.25">
      <c r="A89" s="253" t="s">
        <v>333</v>
      </c>
      <c r="B89" s="27"/>
      <c r="C89" s="27"/>
      <c r="D89" s="27"/>
      <c r="F89" s="17"/>
      <c r="G89" s="99">
        <f t="shared" si="18"/>
        <v>0</v>
      </c>
      <c r="H89" s="99">
        <f t="shared" si="18"/>
        <v>0</v>
      </c>
      <c r="I89" s="99">
        <f t="shared" si="18"/>
        <v>0</v>
      </c>
      <c r="L89" s="641">
        <f t="shared" si="17"/>
        <v>0</v>
      </c>
    </row>
    <row r="90" spans="1:12" ht="27" thickBot="1" x14ac:dyDescent="0.3">
      <c r="A90" s="250" t="s">
        <v>757</v>
      </c>
      <c r="B90" s="251">
        <f>SUM(B87:B89)</f>
        <v>0</v>
      </c>
      <c r="C90" s="251">
        <f>SUM(C87:C89)</f>
        <v>0</v>
      </c>
      <c r="D90" s="251">
        <f>SUM(D87:D89)</f>
        <v>0</v>
      </c>
      <c r="E90" s="251">
        <f>SUM(E87:E89)</f>
        <v>0</v>
      </c>
      <c r="F90" s="16"/>
      <c r="G90" s="251">
        <f>SUM(G87:G89)</f>
        <v>0</v>
      </c>
      <c r="H90" s="251">
        <f>SUM(H87:H89)</f>
        <v>0</v>
      </c>
      <c r="I90" s="251">
        <f>SUM(I87:I89)</f>
        <v>0</v>
      </c>
      <c r="L90" s="641">
        <f t="shared" si="17"/>
        <v>0</v>
      </c>
    </row>
    <row r="91" spans="1:12" ht="13.8" thickTop="1" x14ac:dyDescent="0.25">
      <c r="A91" s="250"/>
      <c r="B91" s="505"/>
      <c r="C91" s="505"/>
      <c r="D91" s="505"/>
      <c r="E91" s="505"/>
      <c r="F91" s="16"/>
      <c r="G91" s="505"/>
      <c r="H91" s="505"/>
      <c r="I91" s="505"/>
      <c r="L91" s="576"/>
    </row>
    <row r="92" spans="1:12" ht="13.8" thickBot="1" x14ac:dyDescent="0.3">
      <c r="A92" s="250" t="s">
        <v>753</v>
      </c>
      <c r="B92" s="83">
        <f>+B84+B90</f>
        <v>0</v>
      </c>
      <c r="C92" s="83">
        <f t="shared" ref="C92:I92" si="19">+C84+C90</f>
        <v>0</v>
      </c>
      <c r="D92" s="83">
        <f t="shared" si="19"/>
        <v>0</v>
      </c>
      <c r="E92" s="83">
        <f t="shared" si="19"/>
        <v>0</v>
      </c>
      <c r="F92" s="16"/>
      <c r="G92" s="83">
        <f t="shared" si="19"/>
        <v>0</v>
      </c>
      <c r="H92" s="83">
        <f t="shared" si="19"/>
        <v>0</v>
      </c>
      <c r="I92" s="83">
        <f t="shared" si="19"/>
        <v>0</v>
      </c>
      <c r="L92" s="641">
        <f t="shared" si="17"/>
        <v>0</v>
      </c>
    </row>
    <row r="93" spans="1:12" ht="26.25" customHeight="1" thickTop="1" x14ac:dyDescent="0.25">
      <c r="A93" s="274"/>
      <c r="B93" s="239"/>
      <c r="C93" s="99"/>
      <c r="D93" s="99"/>
      <c r="E93" s="99"/>
      <c r="F93" s="16"/>
    </row>
    <row r="94" spans="1:12" x14ac:dyDescent="0.25">
      <c r="A94" s="173" t="s">
        <v>25</v>
      </c>
      <c r="B94" s="301"/>
      <c r="C94" s="166"/>
      <c r="D94" s="166"/>
      <c r="E94" s="167"/>
      <c r="F94" s="16"/>
    </row>
    <row r="95" spans="1:12" x14ac:dyDescent="0.25">
      <c r="A95" s="174" t="s">
        <v>26</v>
      </c>
      <c r="B95" s="465" t="e">
        <f>(B58-SUM(B13:B18)-B23)/(B27-SUM(B13:B18)-B23)</f>
        <v>#DIV/0!</v>
      </c>
      <c r="C95" s="465" t="e">
        <f t="shared" ref="C95:E95" si="20">(C58-SUM(C13:C18)-C23)/(C27-SUM(C13:C18)-C23)</f>
        <v>#DIV/0!</v>
      </c>
      <c r="D95" s="465" t="e">
        <f t="shared" si="20"/>
        <v>#DIV/0!</v>
      </c>
      <c r="E95" s="465" t="e">
        <f t="shared" si="20"/>
        <v>#DIV/0!</v>
      </c>
      <c r="F95" s="16"/>
      <c r="G95" s="435"/>
      <c r="H95" s="17"/>
      <c r="I95" s="17"/>
    </row>
    <row r="96" spans="1:12" x14ac:dyDescent="0.25">
      <c r="A96" s="174" t="s">
        <v>27</v>
      </c>
      <c r="B96" s="465" t="e">
        <f>(B64)/(B27-SUM(B13:B18)-B23)</f>
        <v>#DIV/0!</v>
      </c>
      <c r="C96" s="465" t="e">
        <f t="shared" ref="C96:E96" si="21">(C64)/(C27-SUM(C13:C18)-C23)</f>
        <v>#DIV/0!</v>
      </c>
      <c r="D96" s="465" t="e">
        <f t="shared" si="21"/>
        <v>#DIV/0!</v>
      </c>
      <c r="E96" s="465" t="e">
        <f t="shared" si="21"/>
        <v>#DIV/0!</v>
      </c>
      <c r="F96" s="16"/>
    </row>
    <row r="97" spans="1:6" x14ac:dyDescent="0.25">
      <c r="A97" s="174" t="s">
        <v>28</v>
      </c>
      <c r="B97" s="465" t="e">
        <f>SUM(B95:B96)</f>
        <v>#DIV/0!</v>
      </c>
      <c r="C97" s="465" t="e">
        <f t="shared" ref="C97:E97" si="22">SUM(C95:C96)</f>
        <v>#DIV/0!</v>
      </c>
      <c r="D97" s="465" t="e">
        <f t="shared" si="22"/>
        <v>#DIV/0!</v>
      </c>
      <c r="E97" s="465" t="e">
        <f t="shared" si="22"/>
        <v>#DIV/0!</v>
      </c>
      <c r="F97" s="16"/>
    </row>
    <row r="98" spans="1:6" x14ac:dyDescent="0.25">
      <c r="A98" s="174" t="s">
        <v>29</v>
      </c>
      <c r="B98" s="465" t="e">
        <f>B73/(B$27-SUM(B13:B18)-B23)</f>
        <v>#DIV/0!</v>
      </c>
      <c r="C98" s="465" t="e">
        <f t="shared" ref="C98:E98" si="23">C73/(C$27-SUM(C13:C18)-C23)</f>
        <v>#DIV/0!</v>
      </c>
      <c r="D98" s="465" t="e">
        <f t="shared" si="23"/>
        <v>#DIV/0!</v>
      </c>
      <c r="E98" s="465" t="e">
        <f t="shared" si="23"/>
        <v>#DIV/0!</v>
      </c>
      <c r="F98" s="16"/>
    </row>
    <row r="99" spans="1:6" x14ac:dyDescent="0.25">
      <c r="A99" s="175" t="s">
        <v>372</v>
      </c>
      <c r="B99" s="466" t="e">
        <f>B77/(B$27-SUM(B13:B18)-B23)</f>
        <v>#DIV/0!</v>
      </c>
      <c r="C99" s="466" t="e">
        <f t="shared" ref="C99:E99" si="24">C77/(C$27-SUM(C13:C18)-C23)</f>
        <v>#DIV/0!</v>
      </c>
      <c r="D99" s="466" t="e">
        <f t="shared" si="24"/>
        <v>#DIV/0!</v>
      </c>
      <c r="E99" s="466" t="e">
        <f t="shared" si="24"/>
        <v>#DIV/0!</v>
      </c>
      <c r="F99" s="16"/>
    </row>
    <row r="100" spans="1:6" x14ac:dyDescent="0.25">
      <c r="B100" s="26"/>
      <c r="C100" s="27"/>
      <c r="D100" s="27"/>
      <c r="E100" s="16"/>
      <c r="F100" s="16"/>
    </row>
    <row r="101" spans="1:6" x14ac:dyDescent="0.25">
      <c r="B101" s="26"/>
      <c r="C101" s="27"/>
      <c r="D101" s="27"/>
      <c r="E101" s="16"/>
      <c r="F101" s="16"/>
    </row>
    <row r="102" spans="1:6" x14ac:dyDescent="0.25">
      <c r="A102" s="693"/>
      <c r="D102" s="16"/>
      <c r="E102" s="16"/>
      <c r="F102" s="16"/>
    </row>
    <row r="103" spans="1:6" x14ac:dyDescent="0.25">
      <c r="A103" s="693"/>
      <c r="D103" s="16"/>
      <c r="E103" s="16"/>
      <c r="F103" s="16"/>
    </row>
    <row r="104" spans="1:6" x14ac:dyDescent="0.25">
      <c r="A104" s="693"/>
      <c r="D104" s="16"/>
      <c r="E104" s="16"/>
      <c r="F104" s="16"/>
    </row>
    <row r="105" spans="1:6" x14ac:dyDescent="0.25">
      <c r="D105" s="16"/>
      <c r="E105" s="16"/>
      <c r="F105" s="16"/>
    </row>
    <row r="106" spans="1:6" x14ac:dyDescent="0.25">
      <c r="D106" s="16"/>
      <c r="E106" s="16"/>
      <c r="F106" s="16"/>
    </row>
    <row r="107" spans="1:6" x14ac:dyDescent="0.25">
      <c r="D107" s="16"/>
      <c r="E107" s="16"/>
      <c r="F107" s="16"/>
    </row>
    <row r="108" spans="1:6" x14ac:dyDescent="0.25">
      <c r="D108" s="16"/>
      <c r="E108" s="16"/>
      <c r="F108" s="16"/>
    </row>
    <row r="109" spans="1:6" x14ac:dyDescent="0.25">
      <c r="D109" s="16"/>
      <c r="E109" s="16"/>
      <c r="F109" s="16"/>
    </row>
    <row r="110" spans="1:6" x14ac:dyDescent="0.25">
      <c r="D110" s="16"/>
      <c r="E110" s="16"/>
      <c r="F110" s="16"/>
    </row>
    <row r="111" spans="1:6" x14ac:dyDescent="0.25">
      <c r="D111" s="16"/>
      <c r="E111" s="16"/>
      <c r="F111" s="16"/>
    </row>
    <row r="112" spans="1:6" x14ac:dyDescent="0.25">
      <c r="D112" s="16"/>
      <c r="E112" s="16"/>
      <c r="F112" s="16"/>
    </row>
    <row r="113" spans="4:6" x14ac:dyDescent="0.25">
      <c r="D113" s="16"/>
      <c r="E113" s="16"/>
      <c r="F113" s="16"/>
    </row>
    <row r="114" spans="4:6" x14ac:dyDescent="0.25">
      <c r="D114" s="16"/>
      <c r="E114" s="16"/>
      <c r="F114" s="16"/>
    </row>
    <row r="115" spans="4:6" x14ac:dyDescent="0.25">
      <c r="D115" s="16"/>
      <c r="E115" s="16"/>
      <c r="F115" s="16"/>
    </row>
    <row r="116" spans="4:6" x14ac:dyDescent="0.25">
      <c r="D116" s="16"/>
      <c r="E116" s="16"/>
      <c r="F116" s="16"/>
    </row>
    <row r="117" spans="4:6" x14ac:dyDescent="0.25">
      <c r="D117" s="16"/>
      <c r="E117" s="16"/>
      <c r="F117" s="16"/>
    </row>
    <row r="118" spans="4:6" x14ac:dyDescent="0.25">
      <c r="D118" s="16"/>
      <c r="E118" s="16"/>
      <c r="F118" s="16"/>
    </row>
    <row r="119" spans="4:6" x14ac:dyDescent="0.25">
      <c r="D119" s="16"/>
      <c r="E119" s="16"/>
      <c r="F119" s="16"/>
    </row>
    <row r="120" spans="4:6" x14ac:dyDescent="0.25">
      <c r="D120" s="16"/>
      <c r="E120" s="16"/>
      <c r="F120" s="16"/>
    </row>
    <row r="121" spans="4:6" x14ac:dyDescent="0.25">
      <c r="D121" s="16"/>
      <c r="E121" s="16"/>
      <c r="F121" s="16"/>
    </row>
    <row r="122" spans="4:6" x14ac:dyDescent="0.25">
      <c r="D122" s="16"/>
      <c r="E122" s="16"/>
      <c r="F122" s="16"/>
    </row>
    <row r="123" spans="4:6" x14ac:dyDescent="0.25">
      <c r="D123" s="16"/>
      <c r="E123" s="16"/>
      <c r="F123" s="16"/>
    </row>
    <row r="124" spans="4:6" x14ac:dyDescent="0.25">
      <c r="D124" s="16"/>
      <c r="E124" s="17"/>
      <c r="F124" s="17"/>
    </row>
    <row r="125" spans="4:6" x14ac:dyDescent="0.25">
      <c r="D125" s="16"/>
      <c r="E125" s="17"/>
      <c r="F125" s="17"/>
    </row>
    <row r="126" spans="4:6" x14ac:dyDescent="0.25">
      <c r="D126" s="16"/>
      <c r="E126" s="17"/>
      <c r="F126" s="17"/>
    </row>
    <row r="127" spans="4:6" x14ac:dyDescent="0.25">
      <c r="D127" s="16"/>
      <c r="E127" s="17"/>
      <c r="F127" s="17"/>
    </row>
    <row r="128" spans="4:6" x14ac:dyDescent="0.25">
      <c r="D128" s="16"/>
      <c r="E128" s="17"/>
      <c r="F128" s="17"/>
    </row>
    <row r="129" spans="4:6" x14ac:dyDescent="0.25">
      <c r="D129" s="16"/>
      <c r="E129" s="17"/>
      <c r="F129" s="17"/>
    </row>
    <row r="130" spans="4:6" x14ac:dyDescent="0.25">
      <c r="D130" s="16"/>
      <c r="E130" s="17"/>
      <c r="F130" s="17"/>
    </row>
    <row r="131" spans="4:6" x14ac:dyDescent="0.25">
      <c r="D131" s="16"/>
      <c r="E131" s="17"/>
      <c r="F131" s="17"/>
    </row>
    <row r="132" spans="4:6" x14ac:dyDescent="0.25">
      <c r="D132" s="16"/>
      <c r="E132" s="17"/>
      <c r="F132" s="17"/>
    </row>
    <row r="133" spans="4:6" x14ac:dyDescent="0.25">
      <c r="D133" s="16"/>
      <c r="E133" s="17"/>
      <c r="F133" s="17"/>
    </row>
    <row r="134" spans="4:6" x14ac:dyDescent="0.25">
      <c r="D134" s="16"/>
      <c r="E134" s="17"/>
      <c r="F134" s="17"/>
    </row>
    <row r="135" spans="4:6" x14ac:dyDescent="0.25">
      <c r="D135" s="16"/>
      <c r="E135" s="17"/>
      <c r="F135" s="17"/>
    </row>
    <row r="136" spans="4:6" x14ac:dyDescent="0.25">
      <c r="D136" s="16"/>
      <c r="E136" s="17"/>
      <c r="F136" s="17"/>
    </row>
    <row r="137" spans="4:6" x14ac:dyDescent="0.25">
      <c r="D137" s="16"/>
      <c r="E137" s="17"/>
      <c r="F137" s="17"/>
    </row>
    <row r="138" spans="4:6" x14ac:dyDescent="0.25">
      <c r="D138" s="16"/>
      <c r="E138" s="17"/>
      <c r="F138" s="17"/>
    </row>
    <row r="139" spans="4:6" x14ac:dyDescent="0.25">
      <c r="D139" s="16"/>
      <c r="E139" s="17"/>
      <c r="F139" s="17"/>
    </row>
    <row r="140" spans="4:6" x14ac:dyDescent="0.25">
      <c r="D140" s="16"/>
      <c r="E140" s="17"/>
      <c r="F140" s="17"/>
    </row>
    <row r="141" spans="4:6" x14ac:dyDescent="0.25">
      <c r="D141" s="16"/>
      <c r="E141" s="17"/>
      <c r="F141" s="17"/>
    </row>
    <row r="142" spans="4:6" x14ac:dyDescent="0.25">
      <c r="D142" s="16"/>
      <c r="E142" s="17"/>
      <c r="F142" s="17"/>
    </row>
  </sheetData>
  <sheetProtection algorithmName="SHA-512" hashValue="+kGOJdE7TXp2wcobOVIVnY0gWWQlfCtEQ12MKZLB8F62D98QkeRqLuhIf+l7WKEPjgNnxB+hADicvZDKHwRDQg==" saltValue="ugyCefk8NKBnfMXdBxjbMg==" spinCount="100000" sheet="1" formatCells="0" formatColumns="0" formatRows="0"/>
  <mergeCells count="3">
    <mergeCell ref="A2:J2"/>
    <mergeCell ref="C3:E3"/>
    <mergeCell ref="A4:J4"/>
  </mergeCells>
  <printOptions horizontalCentered="1"/>
  <pageMargins left="0" right="0" top="0" bottom="0" header="0.23" footer="0.17"/>
  <pageSetup scale="70" fitToHeight="3" orientation="landscape"/>
  <headerFooter alignWithMargins="0"/>
  <rowBreaks count="2" manualBreakCount="2">
    <brk id="68" max="16383" man="1"/>
    <brk id="93" max="16383" man="1"/>
  </rowBreaks>
  <legacy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A4D60-BC5A-4A06-B061-B460C18AA122}">
  <sheetPr>
    <tabColor theme="8" tint="0.39997558519241921"/>
  </sheetPr>
  <dimension ref="A2:L142"/>
  <sheetViews>
    <sheetView workbookViewId="0"/>
  </sheetViews>
  <sheetFormatPr defaultColWidth="11.44140625" defaultRowHeight="13.2" x14ac:dyDescent="0.25"/>
  <cols>
    <col min="1" max="1" width="48.44140625" style="16" customWidth="1"/>
    <col min="2" max="2" width="15.44140625" style="16" customWidth="1"/>
    <col min="3" max="3" width="16" style="16" customWidth="1"/>
    <col min="4" max="4" width="12.6640625" style="26" customWidth="1"/>
    <col min="5" max="5" width="13.5546875" style="27" customWidth="1"/>
    <col min="6" max="6" width="5.6640625" style="27" customWidth="1"/>
    <col min="7" max="7" width="14" style="16" customWidth="1"/>
    <col min="8" max="8" width="15.6640625" style="16" bestFit="1" customWidth="1"/>
    <col min="9" max="9" width="16.5546875" style="16" bestFit="1" customWidth="1"/>
    <col min="10" max="10" width="12.33203125" style="16" bestFit="1" customWidth="1"/>
    <col min="11" max="16384" width="11.44140625" style="16"/>
  </cols>
  <sheetData>
    <row r="2" spans="1:12" ht="15" customHeight="1" x14ac:dyDescent="0.3">
      <c r="A2" s="1014">
        <f>+'Balance Sheet'!A1:E1</f>
        <v>0</v>
      </c>
      <c r="B2" s="1014"/>
      <c r="C2" s="1014"/>
      <c r="D2" s="1014"/>
      <c r="E2" s="1014"/>
      <c r="F2" s="1014"/>
      <c r="G2" s="1014"/>
      <c r="H2" s="1014"/>
      <c r="I2" s="1014"/>
      <c r="J2" s="1014"/>
    </row>
    <row r="3" spans="1:12" ht="15" customHeight="1" x14ac:dyDescent="0.3">
      <c r="B3" s="315" t="s">
        <v>371</v>
      </c>
      <c r="C3" s="1102"/>
      <c r="D3" s="1102"/>
      <c r="E3" s="1102"/>
      <c r="F3" s="314"/>
      <c r="G3" s="314"/>
      <c r="H3" s="314"/>
      <c r="I3" s="314"/>
      <c r="J3" s="314"/>
    </row>
    <row r="4" spans="1:12" ht="15" customHeight="1" x14ac:dyDescent="0.3">
      <c r="A4" s="1014" t="s">
        <v>47</v>
      </c>
      <c r="B4" s="1014"/>
      <c r="C4" s="1014"/>
      <c r="D4" s="1014"/>
      <c r="E4" s="1014"/>
      <c r="F4" s="1014"/>
      <c r="G4" s="1014"/>
      <c r="H4" s="1014"/>
      <c r="I4" s="1014"/>
      <c r="J4" s="1014"/>
    </row>
    <row r="5" spans="1:12" s="17" customFormat="1" ht="15" customHeight="1" x14ac:dyDescent="0.3">
      <c r="D5" s="6"/>
      <c r="E5" s="203" t="str">
        <f>CONCATENATE("Year To Date Through  ",'MCO ID &amp; Cross Checks'!F11, "  ",'MCO ID &amp; Cross Checks'!G11)</f>
        <v xml:space="preserve">Year To Date Through    </v>
      </c>
      <c r="F5" s="188"/>
      <c r="G5" s="188"/>
    </row>
    <row r="6" spans="1:12" s="17" customFormat="1" ht="15" customHeight="1" x14ac:dyDescent="0.3">
      <c r="B6" s="189"/>
      <c r="C6" s="692"/>
      <c r="D6" s="191"/>
      <c r="E6" s="188"/>
      <c r="F6" s="188"/>
      <c r="G6" s="188"/>
    </row>
    <row r="7" spans="1:12" x14ac:dyDescent="0.25">
      <c r="A7" s="26"/>
      <c r="B7" s="26"/>
      <c r="C7" s="26"/>
    </row>
    <row r="8" spans="1:12" ht="26.4" x14ac:dyDescent="0.25">
      <c r="B8" s="81" t="str">
        <f>+'Rev &amp; Exp All'!C7</f>
        <v>Select Prog</v>
      </c>
      <c r="C8" s="491" t="str">
        <f>+'Rev &amp; Exp All'!E7</f>
        <v>Select Prog</v>
      </c>
      <c r="D8" s="491" t="str">
        <f>+'Rev &amp; Exp All'!F7</f>
        <v>Select Prog</v>
      </c>
      <c r="E8" s="491" t="str">
        <f>+'Rev &amp; Exp All'!G7</f>
        <v>Select Prog Prior Year</v>
      </c>
      <c r="F8" s="695"/>
      <c r="G8" s="491" t="str">
        <f>+'Rev &amp; Exp All'!J7</f>
        <v>Select Prog Curr YTD</v>
      </c>
      <c r="H8" s="491" t="str">
        <f>+'Rev &amp; Exp All'!K7</f>
        <v>Select Prog Budget YTD</v>
      </c>
      <c r="I8" s="491" t="str">
        <f>+'Rev &amp; Exp All'!L7</f>
        <v>Select Prog Budg Annual</v>
      </c>
    </row>
    <row r="9" spans="1:12" x14ac:dyDescent="0.25">
      <c r="B9" s="100" t="str">
        <f>+'Rev &amp; Exp All'!C8</f>
        <v>YTD</v>
      </c>
      <c r="C9" s="82" t="str">
        <f>+'Rev &amp; Exp All'!E8</f>
        <v>YTD Budget</v>
      </c>
      <c r="D9" s="46" t="s">
        <v>86</v>
      </c>
      <c r="E9" s="46">
        <f>+'MCO ID &amp; Cross Checks'!D13</f>
        <v>0</v>
      </c>
      <c r="F9" s="16"/>
      <c r="G9" s="46" t="s">
        <v>120</v>
      </c>
      <c r="H9" s="46" t="s">
        <v>120</v>
      </c>
      <c r="I9" s="46" t="s">
        <v>120</v>
      </c>
      <c r="L9" s="638" t="s">
        <v>695</v>
      </c>
    </row>
    <row r="10" spans="1:12" x14ac:dyDescent="0.25">
      <c r="A10" s="51" t="s">
        <v>94</v>
      </c>
      <c r="B10" s="32"/>
      <c r="C10" s="27"/>
      <c r="D10" s="27"/>
      <c r="E10" s="16"/>
      <c r="F10" s="16"/>
    </row>
    <row r="11" spans="1:12" x14ac:dyDescent="0.25">
      <c r="A11" s="4" t="s">
        <v>167</v>
      </c>
      <c r="B11" s="26"/>
      <c r="C11" s="27"/>
      <c r="D11" s="27"/>
      <c r="F11" s="16"/>
      <c r="G11" s="177" t="e">
        <f t="shared" ref="G11:G26" si="0">+B11/$B$92</f>
        <v>#DIV/0!</v>
      </c>
      <c r="H11" s="177" t="e">
        <f t="shared" ref="H11:H26" si="1">+C11/$C$92</f>
        <v>#DIV/0!</v>
      </c>
      <c r="I11" s="177" t="e">
        <f t="shared" ref="I11:I26" si="2">+D11/$D$92</f>
        <v>#DIV/0!</v>
      </c>
      <c r="L11" s="641" t="e">
        <f>+G11-H11</f>
        <v>#DIV/0!</v>
      </c>
    </row>
    <row r="12" spans="1:12" x14ac:dyDescent="0.25">
      <c r="A12" s="4" t="s">
        <v>121</v>
      </c>
      <c r="B12" s="26"/>
      <c r="C12" s="27"/>
      <c r="D12" s="27"/>
      <c r="F12" s="16"/>
      <c r="G12" s="177" t="e">
        <f t="shared" si="0"/>
        <v>#DIV/0!</v>
      </c>
      <c r="H12" s="177" t="e">
        <f t="shared" si="1"/>
        <v>#DIV/0!</v>
      </c>
      <c r="I12" s="177" t="e">
        <f t="shared" si="2"/>
        <v>#DIV/0!</v>
      </c>
      <c r="L12" s="641" t="e">
        <f t="shared" ref="L12:L82" si="3">+G12-H12</f>
        <v>#DIV/0!</v>
      </c>
    </row>
    <row r="13" spans="1:12" x14ac:dyDescent="0.25">
      <c r="A13" s="4" t="s">
        <v>736</v>
      </c>
      <c r="B13" s="26"/>
      <c r="C13" s="27"/>
      <c r="D13" s="27"/>
      <c r="F13" s="16"/>
      <c r="G13" s="177" t="e">
        <f t="shared" si="0"/>
        <v>#DIV/0!</v>
      </c>
      <c r="H13" s="177" t="e">
        <f t="shared" si="1"/>
        <v>#DIV/0!</v>
      </c>
      <c r="I13" s="177" t="e">
        <f t="shared" si="2"/>
        <v>#DIV/0!</v>
      </c>
      <c r="L13" s="641" t="e">
        <f t="shared" si="3"/>
        <v>#DIV/0!</v>
      </c>
    </row>
    <row r="14" spans="1:12" x14ac:dyDescent="0.25">
      <c r="A14" s="4" t="s">
        <v>745</v>
      </c>
      <c r="B14" s="26"/>
      <c r="C14" s="27"/>
      <c r="D14" s="27"/>
      <c r="F14" s="16"/>
      <c r="G14" s="177" t="e">
        <f t="shared" si="0"/>
        <v>#DIV/0!</v>
      </c>
      <c r="H14" s="177" t="e">
        <f t="shared" si="1"/>
        <v>#DIV/0!</v>
      </c>
      <c r="I14" s="177" t="e">
        <f t="shared" si="2"/>
        <v>#DIV/0!</v>
      </c>
      <c r="L14" s="641" t="e">
        <f t="shared" si="3"/>
        <v>#DIV/0!</v>
      </c>
    </row>
    <row r="15" spans="1:12" ht="13.2" customHeight="1" x14ac:dyDescent="0.25">
      <c r="A15" s="659" t="s">
        <v>751</v>
      </c>
      <c r="B15" s="26"/>
      <c r="C15" s="27"/>
      <c r="D15" s="27"/>
      <c r="F15" s="16"/>
      <c r="G15" s="177" t="e">
        <f t="shared" si="0"/>
        <v>#DIV/0!</v>
      </c>
      <c r="H15" s="177" t="e">
        <f t="shared" si="1"/>
        <v>#DIV/0!</v>
      </c>
      <c r="I15" s="177" t="e">
        <f t="shared" si="2"/>
        <v>#DIV/0!</v>
      </c>
      <c r="L15" s="641" t="e">
        <f t="shared" si="3"/>
        <v>#DIV/0!</v>
      </c>
    </row>
    <row r="16" spans="1:12" x14ac:dyDescent="0.25">
      <c r="A16" s="49" t="s">
        <v>738</v>
      </c>
      <c r="B16" s="26"/>
      <c r="C16" s="27"/>
      <c r="D16" s="27"/>
      <c r="F16" s="16"/>
      <c r="G16" s="177" t="e">
        <f t="shared" si="0"/>
        <v>#DIV/0!</v>
      </c>
      <c r="H16" s="177" t="e">
        <f t="shared" si="1"/>
        <v>#DIV/0!</v>
      </c>
      <c r="I16" s="177" t="e">
        <f t="shared" si="2"/>
        <v>#DIV/0!</v>
      </c>
      <c r="L16" s="641" t="e">
        <f t="shared" si="3"/>
        <v>#DIV/0!</v>
      </c>
    </row>
    <row r="17" spans="1:12" s="30" customFormat="1" x14ac:dyDescent="0.25">
      <c r="A17" s="5" t="s">
        <v>735</v>
      </c>
      <c r="B17" s="26"/>
      <c r="C17" s="27"/>
      <c r="D17" s="27"/>
      <c r="E17" s="27"/>
      <c r="G17" s="177" t="e">
        <f t="shared" si="0"/>
        <v>#DIV/0!</v>
      </c>
      <c r="H17" s="177" t="e">
        <f t="shared" si="1"/>
        <v>#DIV/0!</v>
      </c>
      <c r="I17" s="177" t="e">
        <f t="shared" si="2"/>
        <v>#DIV/0!</v>
      </c>
      <c r="L17" s="641" t="e">
        <f t="shared" si="3"/>
        <v>#DIV/0!</v>
      </c>
    </row>
    <row r="18" spans="1:12" s="30" customFormat="1" x14ac:dyDescent="0.25">
      <c r="A18" s="5" t="s">
        <v>739</v>
      </c>
      <c r="B18" s="26"/>
      <c r="C18" s="27"/>
      <c r="D18" s="27"/>
      <c r="E18" s="27"/>
      <c r="G18" s="177" t="e">
        <f t="shared" si="0"/>
        <v>#DIV/0!</v>
      </c>
      <c r="H18" s="177" t="e">
        <f t="shared" si="1"/>
        <v>#DIV/0!</v>
      </c>
      <c r="I18" s="177" t="e">
        <f t="shared" si="2"/>
        <v>#DIV/0!</v>
      </c>
      <c r="L18" s="641" t="e">
        <f t="shared" si="3"/>
        <v>#DIV/0!</v>
      </c>
    </row>
    <row r="19" spans="1:12" x14ac:dyDescent="0.25">
      <c r="A19" s="6" t="s">
        <v>330</v>
      </c>
      <c r="B19" s="26"/>
      <c r="C19" s="27"/>
      <c r="D19" s="27"/>
      <c r="F19" s="16"/>
      <c r="G19" s="177" t="e">
        <f t="shared" si="0"/>
        <v>#DIV/0!</v>
      </c>
      <c r="H19" s="177" t="e">
        <f t="shared" si="1"/>
        <v>#DIV/0!</v>
      </c>
      <c r="I19" s="177" t="e">
        <f t="shared" si="2"/>
        <v>#DIV/0!</v>
      </c>
      <c r="L19" s="641" t="e">
        <f t="shared" si="3"/>
        <v>#DIV/0!</v>
      </c>
    </row>
    <row r="20" spans="1:12" s="17" customFormat="1" x14ac:dyDescent="0.25">
      <c r="A20" s="6" t="s">
        <v>329</v>
      </c>
      <c r="B20" s="26"/>
      <c r="C20" s="27"/>
      <c r="D20" s="27"/>
      <c r="E20" s="27"/>
      <c r="G20" s="177" t="e">
        <f t="shared" si="0"/>
        <v>#DIV/0!</v>
      </c>
      <c r="H20" s="177" t="e">
        <f t="shared" si="1"/>
        <v>#DIV/0!</v>
      </c>
      <c r="I20" s="177" t="e">
        <f t="shared" si="2"/>
        <v>#DIV/0!</v>
      </c>
      <c r="L20" s="641" t="e">
        <f t="shared" si="3"/>
        <v>#DIV/0!</v>
      </c>
    </row>
    <row r="21" spans="1:12" s="17" customFormat="1" x14ac:dyDescent="0.25">
      <c r="A21" s="253" t="s">
        <v>134</v>
      </c>
      <c r="B21" s="26"/>
      <c r="C21" s="27"/>
      <c r="D21" s="27"/>
      <c r="E21" s="27"/>
      <c r="G21" s="177" t="e">
        <f t="shared" si="0"/>
        <v>#DIV/0!</v>
      </c>
      <c r="H21" s="177" t="e">
        <f t="shared" si="1"/>
        <v>#DIV/0!</v>
      </c>
      <c r="I21" s="177" t="e">
        <f t="shared" si="2"/>
        <v>#DIV/0!</v>
      </c>
      <c r="L21" s="641" t="e">
        <f t="shared" si="3"/>
        <v>#DIV/0!</v>
      </c>
    </row>
    <row r="22" spans="1:12" x14ac:dyDescent="0.25">
      <c r="A22" s="4" t="s">
        <v>12</v>
      </c>
      <c r="B22" s="26"/>
      <c r="C22" s="27"/>
      <c r="D22" s="27"/>
      <c r="F22" s="16"/>
      <c r="G22" s="177" t="e">
        <f t="shared" si="0"/>
        <v>#DIV/0!</v>
      </c>
      <c r="H22" s="177" t="e">
        <f t="shared" si="1"/>
        <v>#DIV/0!</v>
      </c>
      <c r="I22" s="177" t="e">
        <f t="shared" si="2"/>
        <v>#DIV/0!</v>
      </c>
      <c r="L22" s="641" t="e">
        <f t="shared" si="3"/>
        <v>#DIV/0!</v>
      </c>
    </row>
    <row r="23" spans="1:12" x14ac:dyDescent="0.25">
      <c r="A23" s="171" t="s">
        <v>11</v>
      </c>
      <c r="B23" s="26"/>
      <c r="C23" s="27"/>
      <c r="D23" s="27"/>
      <c r="F23" s="16"/>
      <c r="G23" s="177" t="e">
        <f t="shared" si="0"/>
        <v>#DIV/0!</v>
      </c>
      <c r="H23" s="177" t="e">
        <f t="shared" si="1"/>
        <v>#DIV/0!</v>
      </c>
      <c r="I23" s="177" t="e">
        <f t="shared" si="2"/>
        <v>#DIV/0!</v>
      </c>
      <c r="L23" s="641" t="e">
        <f t="shared" si="3"/>
        <v>#DIV/0!</v>
      </c>
    </row>
    <row r="24" spans="1:12" x14ac:dyDescent="0.25">
      <c r="A24" s="172" t="s">
        <v>204</v>
      </c>
      <c r="B24" s="26"/>
      <c r="C24" s="27"/>
      <c r="D24" s="27"/>
      <c r="F24" s="16"/>
      <c r="G24" s="177" t="e">
        <f t="shared" si="0"/>
        <v>#DIV/0!</v>
      </c>
      <c r="H24" s="177" t="e">
        <f t="shared" si="1"/>
        <v>#DIV/0!</v>
      </c>
      <c r="I24" s="177" t="e">
        <f t="shared" si="2"/>
        <v>#DIV/0!</v>
      </c>
      <c r="L24" s="641" t="e">
        <f t="shared" si="3"/>
        <v>#DIV/0!</v>
      </c>
    </row>
    <row r="25" spans="1:12" x14ac:dyDescent="0.25">
      <c r="A25" s="172" t="s">
        <v>299</v>
      </c>
      <c r="B25" s="26"/>
      <c r="C25" s="27"/>
      <c r="D25" s="27"/>
      <c r="F25" s="16"/>
      <c r="G25" s="177" t="e">
        <f t="shared" si="0"/>
        <v>#DIV/0!</v>
      </c>
      <c r="H25" s="177" t="e">
        <f t="shared" si="1"/>
        <v>#DIV/0!</v>
      </c>
      <c r="I25" s="177" t="e">
        <f t="shared" si="2"/>
        <v>#DIV/0!</v>
      </c>
      <c r="L25" s="641" t="e">
        <f t="shared" si="3"/>
        <v>#DIV/0!</v>
      </c>
    </row>
    <row r="26" spans="1:12" x14ac:dyDescent="0.25">
      <c r="A26" s="171" t="s">
        <v>225</v>
      </c>
      <c r="B26" s="26"/>
      <c r="C26" s="27"/>
      <c r="D26" s="27"/>
      <c r="F26" s="16"/>
      <c r="G26" s="177" t="e">
        <f t="shared" si="0"/>
        <v>#DIV/0!</v>
      </c>
      <c r="H26" s="177" t="e">
        <f t="shared" si="1"/>
        <v>#DIV/0!</v>
      </c>
      <c r="I26" s="177" t="e">
        <f t="shared" si="2"/>
        <v>#DIV/0!</v>
      </c>
      <c r="L26" s="641" t="e">
        <f t="shared" si="3"/>
        <v>#DIV/0!</v>
      </c>
    </row>
    <row r="27" spans="1:12" x14ac:dyDescent="0.25">
      <c r="A27" s="4" t="s">
        <v>23</v>
      </c>
      <c r="B27" s="89">
        <f>SUM(B11:B26)</f>
        <v>0</v>
      </c>
      <c r="C27" s="89">
        <f>SUM(C11:C26)</f>
        <v>0</v>
      </c>
      <c r="D27" s="89">
        <f>SUM(D11:D26)</f>
        <v>0</v>
      </c>
      <c r="E27" s="89">
        <f>SUM(E11:E26)</f>
        <v>0</v>
      </c>
      <c r="F27" s="16"/>
      <c r="G27" s="179" t="e">
        <f>SUM(G11:G26)</f>
        <v>#DIV/0!</v>
      </c>
      <c r="H27" s="179" t="e">
        <f>SUM(H11:H26)</f>
        <v>#DIV/0!</v>
      </c>
      <c r="I27" s="179" t="e">
        <f>SUM(I11:I26)</f>
        <v>#DIV/0!</v>
      </c>
      <c r="L27" s="641" t="e">
        <f t="shared" si="3"/>
        <v>#DIV/0!</v>
      </c>
    </row>
    <row r="28" spans="1:12" x14ac:dyDescent="0.25">
      <c r="B28" s="26" t="s">
        <v>126</v>
      </c>
      <c r="C28" s="26" t="s">
        <v>126</v>
      </c>
      <c r="D28" s="26" t="s">
        <v>126</v>
      </c>
      <c r="E28" s="26" t="s">
        <v>126</v>
      </c>
      <c r="F28" s="16"/>
      <c r="G28" s="87"/>
      <c r="H28" s="87"/>
      <c r="I28" s="87"/>
      <c r="L28" s="576"/>
    </row>
    <row r="29" spans="1:12" x14ac:dyDescent="0.25">
      <c r="A29" s="51" t="s">
        <v>102</v>
      </c>
      <c r="B29" s="26"/>
      <c r="C29" s="27"/>
      <c r="D29" s="27"/>
      <c r="F29" s="16"/>
      <c r="G29" s="87"/>
      <c r="H29" s="87"/>
      <c r="I29" s="87"/>
      <c r="L29" s="576"/>
    </row>
    <row r="30" spans="1:12" x14ac:dyDescent="0.25">
      <c r="A30" s="3" t="s">
        <v>106</v>
      </c>
      <c r="B30" s="26"/>
      <c r="C30" s="27"/>
      <c r="D30" s="27"/>
      <c r="F30" s="16"/>
      <c r="G30" s="87"/>
      <c r="H30" s="87"/>
      <c r="I30" s="87"/>
      <c r="L30" s="576"/>
    </row>
    <row r="31" spans="1:12" x14ac:dyDescent="0.25">
      <c r="A31" s="94" t="s">
        <v>177</v>
      </c>
      <c r="B31" s="26"/>
      <c r="C31" s="27"/>
      <c r="D31" s="27"/>
      <c r="F31" s="16"/>
      <c r="G31" s="87"/>
      <c r="H31" s="87"/>
      <c r="I31" s="87"/>
      <c r="K31" s="57"/>
      <c r="L31" s="576"/>
    </row>
    <row r="32" spans="1:12" x14ac:dyDescent="0.25">
      <c r="A32" s="6" t="s">
        <v>129</v>
      </c>
      <c r="B32" s="26"/>
      <c r="C32" s="27"/>
      <c r="D32" s="27"/>
      <c r="F32" s="16"/>
      <c r="G32" s="177" t="e">
        <f t="shared" ref="G32:G40" si="4">+B32/$B$92</f>
        <v>#DIV/0!</v>
      </c>
      <c r="H32" s="177" t="e">
        <f t="shared" ref="H32:H40" si="5">+C32/$C$92</f>
        <v>#DIV/0!</v>
      </c>
      <c r="I32" s="177" t="e">
        <f t="shared" ref="I32:I40" si="6">+D32/$D$92</f>
        <v>#DIV/0!</v>
      </c>
      <c r="K32" s="17"/>
      <c r="L32" s="641" t="e">
        <f t="shared" si="3"/>
        <v>#DIV/0!</v>
      </c>
    </row>
    <row r="33" spans="1:12" x14ac:dyDescent="0.25">
      <c r="A33" s="6" t="s">
        <v>122</v>
      </c>
      <c r="B33" s="26"/>
      <c r="C33" s="27"/>
      <c r="D33" s="27"/>
      <c r="F33" s="16"/>
      <c r="G33" s="177" t="e">
        <f t="shared" si="4"/>
        <v>#DIV/0!</v>
      </c>
      <c r="H33" s="177" t="e">
        <f t="shared" si="5"/>
        <v>#DIV/0!</v>
      </c>
      <c r="I33" s="177" t="e">
        <f t="shared" si="6"/>
        <v>#DIV/0!</v>
      </c>
      <c r="K33" s="17"/>
      <c r="L33" s="641" t="e">
        <f t="shared" si="3"/>
        <v>#DIV/0!</v>
      </c>
    </row>
    <row r="34" spans="1:12" x14ac:dyDescent="0.25">
      <c r="A34" s="6" t="s">
        <v>478</v>
      </c>
      <c r="B34" s="26"/>
      <c r="C34" s="27"/>
      <c r="D34" s="27"/>
      <c r="F34" s="16"/>
      <c r="G34" s="177" t="e">
        <f t="shared" si="4"/>
        <v>#DIV/0!</v>
      </c>
      <c r="H34" s="177" t="e">
        <f t="shared" si="5"/>
        <v>#DIV/0!</v>
      </c>
      <c r="I34" s="177" t="e">
        <f t="shared" si="6"/>
        <v>#DIV/0!</v>
      </c>
      <c r="K34" s="17"/>
      <c r="L34" s="641" t="e">
        <f t="shared" si="3"/>
        <v>#DIV/0!</v>
      </c>
    </row>
    <row r="35" spans="1:12" x14ac:dyDescent="0.25">
      <c r="A35" s="5" t="s">
        <v>758</v>
      </c>
      <c r="B35" s="26"/>
      <c r="C35" s="27"/>
      <c r="D35" s="27"/>
      <c r="F35" s="16"/>
      <c r="G35" s="177" t="e">
        <f t="shared" si="4"/>
        <v>#DIV/0!</v>
      </c>
      <c r="H35" s="177" t="e">
        <f t="shared" si="5"/>
        <v>#DIV/0!</v>
      </c>
      <c r="I35" s="177" t="e">
        <f t="shared" si="6"/>
        <v>#DIV/0!</v>
      </c>
      <c r="K35" s="17"/>
      <c r="L35" s="641" t="e">
        <f t="shared" si="3"/>
        <v>#DIV/0!</v>
      </c>
    </row>
    <row r="36" spans="1:12" x14ac:dyDescent="0.25">
      <c r="A36" s="5" t="s">
        <v>759</v>
      </c>
      <c r="B36" s="26"/>
      <c r="C36" s="27"/>
      <c r="D36" s="27"/>
      <c r="F36" s="16"/>
      <c r="G36" s="177" t="e">
        <f t="shared" si="4"/>
        <v>#DIV/0!</v>
      </c>
      <c r="H36" s="177" t="e">
        <f t="shared" si="5"/>
        <v>#DIV/0!</v>
      </c>
      <c r="I36" s="177" t="e">
        <f t="shared" si="6"/>
        <v>#DIV/0!</v>
      </c>
      <c r="K36" s="17"/>
      <c r="L36" s="641" t="e">
        <f t="shared" si="3"/>
        <v>#DIV/0!</v>
      </c>
    </row>
    <row r="37" spans="1:12" x14ac:dyDescent="0.25">
      <c r="A37" s="4" t="s">
        <v>123</v>
      </c>
      <c r="B37" s="26"/>
      <c r="C37" s="27"/>
      <c r="D37" s="27"/>
      <c r="F37" s="16"/>
      <c r="G37" s="177" t="e">
        <f t="shared" si="4"/>
        <v>#DIV/0!</v>
      </c>
      <c r="H37" s="177" t="e">
        <f t="shared" si="5"/>
        <v>#DIV/0!</v>
      </c>
      <c r="I37" s="177" t="e">
        <f t="shared" si="6"/>
        <v>#DIV/0!</v>
      </c>
      <c r="K37" s="17"/>
      <c r="L37" s="641" t="e">
        <f t="shared" si="3"/>
        <v>#DIV/0!</v>
      </c>
    </row>
    <row r="38" spans="1:12" x14ac:dyDescent="0.25">
      <c r="A38" s="49" t="s">
        <v>616</v>
      </c>
      <c r="B38" s="26"/>
      <c r="C38" s="27"/>
      <c r="D38" s="27"/>
      <c r="F38" s="16"/>
      <c r="G38" s="177" t="e">
        <f t="shared" si="4"/>
        <v>#DIV/0!</v>
      </c>
      <c r="H38" s="177" t="e">
        <f t="shared" si="5"/>
        <v>#DIV/0!</v>
      </c>
      <c r="I38" s="177" t="e">
        <f t="shared" si="6"/>
        <v>#DIV/0!</v>
      </c>
      <c r="L38" s="641" t="e">
        <f t="shared" si="3"/>
        <v>#DIV/0!</v>
      </c>
    </row>
    <row r="39" spans="1:12" x14ac:dyDescent="0.25">
      <c r="A39" s="6" t="s">
        <v>242</v>
      </c>
      <c r="B39" s="26"/>
      <c r="C39" s="27"/>
      <c r="D39" s="27"/>
      <c r="F39" s="16"/>
      <c r="G39" s="177" t="e">
        <f t="shared" si="4"/>
        <v>#DIV/0!</v>
      </c>
      <c r="H39" s="177" t="e">
        <f t="shared" si="5"/>
        <v>#DIV/0!</v>
      </c>
      <c r="I39" s="177" t="e">
        <f t="shared" si="6"/>
        <v>#DIV/0!</v>
      </c>
      <c r="K39" s="17"/>
      <c r="L39" s="641" t="e">
        <f t="shared" si="3"/>
        <v>#DIV/0!</v>
      </c>
    </row>
    <row r="40" spans="1:12" x14ac:dyDescent="0.25">
      <c r="A40" s="6" t="s">
        <v>130</v>
      </c>
      <c r="B40" s="26"/>
      <c r="C40" s="27"/>
      <c r="D40" s="27"/>
      <c r="F40" s="16"/>
      <c r="G40" s="177" t="e">
        <f t="shared" si="4"/>
        <v>#DIV/0!</v>
      </c>
      <c r="H40" s="177" t="e">
        <f t="shared" si="5"/>
        <v>#DIV/0!</v>
      </c>
      <c r="I40" s="177" t="e">
        <f t="shared" si="6"/>
        <v>#DIV/0!</v>
      </c>
      <c r="L40" s="641" t="e">
        <f t="shared" si="3"/>
        <v>#DIV/0!</v>
      </c>
    </row>
    <row r="41" spans="1:12" x14ac:dyDescent="0.25">
      <c r="A41" s="6" t="s">
        <v>136</v>
      </c>
      <c r="B41" s="89">
        <f t="shared" ref="B41:I41" si="7">SUM(B32:B40)</f>
        <v>0</v>
      </c>
      <c r="C41" s="89">
        <f t="shared" si="7"/>
        <v>0</v>
      </c>
      <c r="D41" s="89">
        <f t="shared" si="7"/>
        <v>0</v>
      </c>
      <c r="E41" s="89">
        <f t="shared" si="7"/>
        <v>0</v>
      </c>
      <c r="F41" s="26"/>
      <c r="G41" s="179" t="e">
        <f t="shared" si="7"/>
        <v>#DIV/0!</v>
      </c>
      <c r="H41" s="179" t="e">
        <f t="shared" si="7"/>
        <v>#DIV/0!</v>
      </c>
      <c r="I41" s="179" t="e">
        <f t="shared" si="7"/>
        <v>#DIV/0!</v>
      </c>
      <c r="K41" s="17"/>
      <c r="L41" s="641" t="e">
        <f t="shared" si="3"/>
        <v>#DIV/0!</v>
      </c>
    </row>
    <row r="42" spans="1:12" x14ac:dyDescent="0.25">
      <c r="A42" s="94" t="s">
        <v>168</v>
      </c>
      <c r="B42" s="26"/>
      <c r="C42" s="27"/>
      <c r="D42" s="27"/>
      <c r="F42" s="16"/>
      <c r="G42" s="87"/>
      <c r="H42" s="87"/>
      <c r="I42" s="87"/>
      <c r="K42" s="60"/>
      <c r="L42" s="576"/>
    </row>
    <row r="43" spans="1:12" x14ac:dyDescent="0.25">
      <c r="A43" s="5" t="s">
        <v>432</v>
      </c>
      <c r="B43" s="26"/>
      <c r="C43" s="27"/>
      <c r="D43" s="27"/>
      <c r="F43" s="16"/>
      <c r="G43" s="177" t="e">
        <f t="shared" ref="G43:G52" si="8">+B43/$B$92</f>
        <v>#DIV/0!</v>
      </c>
      <c r="H43" s="177" t="e">
        <f t="shared" ref="H43:H52" si="9">+C43/$C$92</f>
        <v>#DIV/0!</v>
      </c>
      <c r="I43" s="177" t="e">
        <f t="shared" ref="I43:I52" si="10">+D43/$D$92</f>
        <v>#DIV/0!</v>
      </c>
      <c r="K43" s="60"/>
      <c r="L43" s="641" t="e">
        <f t="shared" si="3"/>
        <v>#DIV/0!</v>
      </c>
    </row>
    <row r="44" spans="1:12" x14ac:dyDescent="0.25">
      <c r="A44" s="170" t="s">
        <v>243</v>
      </c>
      <c r="B44" s="26"/>
      <c r="C44" s="27"/>
      <c r="D44" s="27"/>
      <c r="F44" s="16"/>
      <c r="G44" s="177" t="e">
        <f t="shared" si="8"/>
        <v>#DIV/0!</v>
      </c>
      <c r="H44" s="177" t="e">
        <f t="shared" si="9"/>
        <v>#DIV/0!</v>
      </c>
      <c r="I44" s="177" t="e">
        <f t="shared" si="10"/>
        <v>#DIV/0!</v>
      </c>
      <c r="K44" s="60"/>
      <c r="L44" s="641" t="e">
        <f t="shared" si="3"/>
        <v>#DIV/0!</v>
      </c>
    </row>
    <row r="45" spans="1:12" x14ac:dyDescent="0.25">
      <c r="A45" s="170" t="s">
        <v>244</v>
      </c>
      <c r="B45" s="26"/>
      <c r="C45" s="27"/>
      <c r="D45" s="27"/>
      <c r="F45" s="16"/>
      <c r="G45" s="177" t="e">
        <f t="shared" si="8"/>
        <v>#DIV/0!</v>
      </c>
      <c r="H45" s="177" t="e">
        <f t="shared" si="9"/>
        <v>#DIV/0!</v>
      </c>
      <c r="I45" s="177" t="e">
        <f t="shared" si="10"/>
        <v>#DIV/0!</v>
      </c>
      <c r="K45" s="60"/>
      <c r="L45" s="641" t="e">
        <f t="shared" si="3"/>
        <v>#DIV/0!</v>
      </c>
    </row>
    <row r="46" spans="1:12" x14ac:dyDescent="0.25">
      <c r="A46" s="170" t="s">
        <v>245</v>
      </c>
      <c r="B46" s="26"/>
      <c r="C46" s="27"/>
      <c r="D46" s="27"/>
      <c r="F46" s="16"/>
      <c r="G46" s="177" t="e">
        <f t="shared" si="8"/>
        <v>#DIV/0!</v>
      </c>
      <c r="H46" s="177" t="e">
        <f t="shared" si="9"/>
        <v>#DIV/0!</v>
      </c>
      <c r="I46" s="177" t="e">
        <f t="shared" si="10"/>
        <v>#DIV/0!</v>
      </c>
      <c r="K46" s="60"/>
      <c r="L46" s="641" t="e">
        <f t="shared" si="3"/>
        <v>#DIV/0!</v>
      </c>
    </row>
    <row r="47" spans="1:12" x14ac:dyDescent="0.25">
      <c r="A47" s="170" t="s">
        <v>246</v>
      </c>
      <c r="B47" s="26"/>
      <c r="C47" s="27"/>
      <c r="D47" s="27"/>
      <c r="F47" s="16"/>
      <c r="G47" s="177" t="e">
        <f t="shared" si="8"/>
        <v>#DIV/0!</v>
      </c>
      <c r="H47" s="177" t="e">
        <f t="shared" si="9"/>
        <v>#DIV/0!</v>
      </c>
      <c r="I47" s="177" t="e">
        <f t="shared" si="10"/>
        <v>#DIV/0!</v>
      </c>
      <c r="K47" s="60"/>
      <c r="L47" s="641" t="e">
        <f t="shared" si="3"/>
        <v>#DIV/0!</v>
      </c>
    </row>
    <row r="48" spans="1:12" x14ac:dyDescent="0.25">
      <c r="A48" s="6" t="s">
        <v>247</v>
      </c>
      <c r="B48" s="26"/>
      <c r="C48" s="27"/>
      <c r="D48" s="27"/>
      <c r="F48" s="16"/>
      <c r="G48" s="177" t="e">
        <f t="shared" si="8"/>
        <v>#DIV/0!</v>
      </c>
      <c r="H48" s="177" t="e">
        <f t="shared" si="9"/>
        <v>#DIV/0!</v>
      </c>
      <c r="I48" s="177" t="e">
        <f t="shared" si="10"/>
        <v>#DIV/0!</v>
      </c>
      <c r="K48" s="17"/>
      <c r="L48" s="641" t="e">
        <f t="shared" si="3"/>
        <v>#DIV/0!</v>
      </c>
    </row>
    <row r="49" spans="1:12" x14ac:dyDescent="0.25">
      <c r="A49" s="6" t="s">
        <v>248</v>
      </c>
      <c r="B49" s="26"/>
      <c r="C49" s="27"/>
      <c r="D49" s="27"/>
      <c r="F49" s="16"/>
      <c r="G49" s="177" t="e">
        <f t="shared" si="8"/>
        <v>#DIV/0!</v>
      </c>
      <c r="H49" s="177" t="e">
        <f t="shared" si="9"/>
        <v>#DIV/0!</v>
      </c>
      <c r="I49" s="177" t="e">
        <f t="shared" si="10"/>
        <v>#DIV/0!</v>
      </c>
      <c r="K49" s="17"/>
      <c r="L49" s="641" t="e">
        <f t="shared" si="3"/>
        <v>#DIV/0!</v>
      </c>
    </row>
    <row r="50" spans="1:12" x14ac:dyDescent="0.25">
      <c r="A50" s="6" t="s">
        <v>249</v>
      </c>
      <c r="B50" s="26"/>
      <c r="C50" s="27"/>
      <c r="D50" s="27"/>
      <c r="F50" s="16"/>
      <c r="G50" s="177" t="e">
        <f t="shared" si="8"/>
        <v>#DIV/0!</v>
      </c>
      <c r="H50" s="177" t="e">
        <f t="shared" si="9"/>
        <v>#DIV/0!</v>
      </c>
      <c r="I50" s="177" t="e">
        <f t="shared" si="10"/>
        <v>#DIV/0!</v>
      </c>
      <c r="K50" s="17"/>
      <c r="L50" s="641" t="e">
        <f t="shared" si="3"/>
        <v>#DIV/0!</v>
      </c>
    </row>
    <row r="51" spans="1:12" x14ac:dyDescent="0.25">
      <c r="A51" s="170" t="s">
        <v>132</v>
      </c>
      <c r="B51" s="26"/>
      <c r="C51" s="27"/>
      <c r="D51" s="27"/>
      <c r="F51" s="16"/>
      <c r="G51" s="177" t="e">
        <f t="shared" si="8"/>
        <v>#DIV/0!</v>
      </c>
      <c r="H51" s="177" t="e">
        <f t="shared" si="9"/>
        <v>#DIV/0!</v>
      </c>
      <c r="I51" s="177" t="e">
        <f t="shared" si="10"/>
        <v>#DIV/0!</v>
      </c>
      <c r="K51" s="17"/>
      <c r="L51" s="641" t="e">
        <f t="shared" si="3"/>
        <v>#DIV/0!</v>
      </c>
    </row>
    <row r="52" spans="1:12" x14ac:dyDescent="0.25">
      <c r="A52" s="6" t="s">
        <v>250</v>
      </c>
      <c r="B52" s="26"/>
      <c r="C52" s="27"/>
      <c r="D52" s="27"/>
      <c r="F52" s="16"/>
      <c r="G52" s="177" t="e">
        <f t="shared" si="8"/>
        <v>#DIV/0!</v>
      </c>
      <c r="H52" s="177" t="e">
        <f t="shared" si="9"/>
        <v>#DIV/0!</v>
      </c>
      <c r="I52" s="177" t="e">
        <f t="shared" si="10"/>
        <v>#DIV/0!</v>
      </c>
      <c r="K52" s="17"/>
      <c r="L52" s="641" t="e">
        <f t="shared" si="3"/>
        <v>#DIV/0!</v>
      </c>
    </row>
    <row r="53" spans="1:12" s="17" customFormat="1" hidden="1" x14ac:dyDescent="0.25">
      <c r="A53" s="6"/>
      <c r="B53" s="27"/>
      <c r="C53" s="27"/>
      <c r="D53" s="27"/>
      <c r="E53" s="27"/>
      <c r="G53" s="178"/>
      <c r="H53" s="178"/>
      <c r="I53" s="178"/>
      <c r="L53" s="664"/>
    </row>
    <row r="54" spans="1:12" x14ac:dyDescent="0.25">
      <c r="A54" s="6" t="s">
        <v>431</v>
      </c>
      <c r="B54" s="26"/>
      <c r="C54" s="27"/>
      <c r="D54" s="27"/>
      <c r="F54" s="16"/>
      <c r="G54" s="177" t="e">
        <f>+B54/$B$92</f>
        <v>#DIV/0!</v>
      </c>
      <c r="H54" s="177" t="e">
        <f>+C54/$C$92</f>
        <v>#DIV/0!</v>
      </c>
      <c r="I54" s="177" t="e">
        <f>+D54/$D$92</f>
        <v>#DIV/0!</v>
      </c>
      <c r="K54" s="17"/>
      <c r="L54" s="641" t="e">
        <f t="shared" si="3"/>
        <v>#DIV/0!</v>
      </c>
    </row>
    <row r="55" spans="1:12" x14ac:dyDescent="0.25">
      <c r="A55" s="6" t="s">
        <v>133</v>
      </c>
      <c r="B55" s="26"/>
      <c r="C55" s="27"/>
      <c r="D55" s="27"/>
      <c r="F55" s="16"/>
      <c r="G55" s="177" t="e">
        <f>+B55/$B$92</f>
        <v>#DIV/0!</v>
      </c>
      <c r="H55" s="177" t="e">
        <f>+C55/$C$92</f>
        <v>#DIV/0!</v>
      </c>
      <c r="I55" s="177" t="e">
        <f>+D55/$D$92</f>
        <v>#DIV/0!</v>
      </c>
      <c r="K55" s="17"/>
      <c r="L55" s="641" t="e">
        <f t="shared" si="3"/>
        <v>#DIV/0!</v>
      </c>
    </row>
    <row r="56" spans="1:12" x14ac:dyDescent="0.25">
      <c r="A56" s="6" t="s">
        <v>137</v>
      </c>
      <c r="B56" s="89">
        <f>SUM(B43:B55)</f>
        <v>0</v>
      </c>
      <c r="C56" s="89">
        <f>SUM(C43:C55)</f>
        <v>0</v>
      </c>
      <c r="D56" s="89">
        <f>SUM(D43:D55)</f>
        <v>0</v>
      </c>
      <c r="E56" s="89">
        <f>SUM(E43:E55)</f>
        <v>0</v>
      </c>
      <c r="F56" s="26"/>
      <c r="G56" s="179" t="e">
        <f>+B56/$B$92</f>
        <v>#DIV/0!</v>
      </c>
      <c r="H56" s="179" t="e">
        <f>+C56/$C$92</f>
        <v>#DIV/0!</v>
      </c>
      <c r="I56" s="179" t="e">
        <f>+D56/$D$92</f>
        <v>#DIV/0!</v>
      </c>
      <c r="K56" s="60"/>
      <c r="L56" s="641" t="e">
        <f t="shared" si="3"/>
        <v>#DIV/0!</v>
      </c>
    </row>
    <row r="57" spans="1:12" x14ac:dyDescent="0.25">
      <c r="A57" s="6" t="s">
        <v>135</v>
      </c>
      <c r="B57" s="26"/>
      <c r="C57" s="26"/>
      <c r="E57" s="26"/>
      <c r="F57" s="26"/>
      <c r="G57" s="177" t="e">
        <f>+B57/$B$92</f>
        <v>#DIV/0!</v>
      </c>
      <c r="H57" s="177" t="e">
        <f>+C57/$C$92</f>
        <v>#DIV/0!</v>
      </c>
      <c r="I57" s="177" t="e">
        <f>+D57/$D$92</f>
        <v>#DIV/0!</v>
      </c>
      <c r="K57" s="17"/>
      <c r="L57" s="641" t="e">
        <f t="shared" si="3"/>
        <v>#DIV/0!</v>
      </c>
    </row>
    <row r="58" spans="1:12" x14ac:dyDescent="0.25">
      <c r="A58" s="3" t="s">
        <v>96</v>
      </c>
      <c r="B58" s="89">
        <f>B41+B56+B57</f>
        <v>0</v>
      </c>
      <c r="C58" s="89">
        <f>C41+C56+C57</f>
        <v>0</v>
      </c>
      <c r="D58" s="89">
        <f>D41+D56+D57</f>
        <v>0</v>
      </c>
      <c r="E58" s="89">
        <f>E41+E56+E57</f>
        <v>0</v>
      </c>
      <c r="F58" s="16"/>
      <c r="G58" s="179" t="e">
        <f>+B58/$B$92</f>
        <v>#DIV/0!</v>
      </c>
      <c r="H58" s="179" t="e">
        <f>+C58/$C$92</f>
        <v>#DIV/0!</v>
      </c>
      <c r="I58" s="179" t="e">
        <f>+D58/$D$92</f>
        <v>#DIV/0!</v>
      </c>
      <c r="K58" s="57"/>
      <c r="L58" s="641" t="e">
        <f t="shared" si="3"/>
        <v>#DIV/0!</v>
      </c>
    </row>
    <row r="59" spans="1:12" x14ac:dyDescent="0.25">
      <c r="A59" s="15"/>
      <c r="B59" s="86"/>
      <c r="C59" s="86"/>
      <c r="D59" s="86"/>
      <c r="E59" s="86"/>
      <c r="F59" s="16"/>
      <c r="G59" s="87"/>
      <c r="H59" s="87"/>
      <c r="I59" s="87"/>
      <c r="L59" s="576"/>
    </row>
    <row r="60" spans="1:12" x14ac:dyDescent="0.25">
      <c r="A60" s="3" t="s">
        <v>105</v>
      </c>
      <c r="B60" s="86"/>
      <c r="C60" s="86"/>
      <c r="D60" s="86"/>
      <c r="E60" s="86"/>
      <c r="F60" s="16"/>
      <c r="G60" s="87"/>
      <c r="H60" s="87"/>
      <c r="I60" s="87"/>
      <c r="L60" s="576"/>
    </row>
    <row r="61" spans="1:12" x14ac:dyDescent="0.25">
      <c r="A61" s="4" t="s">
        <v>251</v>
      </c>
      <c r="B61" s="26"/>
      <c r="C61" s="27"/>
      <c r="D61" s="28"/>
      <c r="E61" s="28"/>
      <c r="F61" s="16"/>
      <c r="G61" s="177" t="e">
        <f>+B61/$B$92</f>
        <v>#DIV/0!</v>
      </c>
      <c r="H61" s="177" t="e">
        <f>+C61/$C$92</f>
        <v>#DIV/0!</v>
      </c>
      <c r="I61" s="177" t="e">
        <f>+D61/$D$92</f>
        <v>#DIV/0!</v>
      </c>
      <c r="L61" s="641" t="e">
        <f t="shared" si="3"/>
        <v>#DIV/0!</v>
      </c>
    </row>
    <row r="62" spans="1:12" x14ac:dyDescent="0.25">
      <c r="A62" t="s">
        <v>293</v>
      </c>
      <c r="B62" s="26"/>
      <c r="C62" s="27"/>
      <c r="D62" s="28"/>
      <c r="E62" s="28"/>
      <c r="F62" s="16"/>
      <c r="G62" s="177" t="e">
        <f>+B62/$B$92</f>
        <v>#DIV/0!</v>
      </c>
      <c r="H62" s="177" t="e">
        <f>+C62/$C$92</f>
        <v>#DIV/0!</v>
      </c>
      <c r="I62" s="177" t="e">
        <f>+D62/$D$92</f>
        <v>#DIV/0!</v>
      </c>
      <c r="L62" s="641" t="e">
        <f t="shared" si="3"/>
        <v>#DIV/0!</v>
      </c>
    </row>
    <row r="63" spans="1:12" x14ac:dyDescent="0.25">
      <c r="A63" s="4" t="s">
        <v>220</v>
      </c>
      <c r="B63" s="88">
        <f>-B71</f>
        <v>0</v>
      </c>
      <c r="C63" s="88">
        <f>-C71</f>
        <v>0</v>
      </c>
      <c r="D63" s="88">
        <f>-D71</f>
        <v>0</v>
      </c>
      <c r="E63" s="88">
        <f>-E71</f>
        <v>0</v>
      </c>
      <c r="F63" s="16"/>
      <c r="G63" s="177" t="e">
        <f>+B63/$B$92</f>
        <v>#DIV/0!</v>
      </c>
      <c r="H63" s="177" t="e">
        <f>+C63/$C$92</f>
        <v>#DIV/0!</v>
      </c>
      <c r="I63" s="177" t="e">
        <f>+D63/$D$92</f>
        <v>#DIV/0!</v>
      </c>
      <c r="L63" s="641" t="e">
        <f t="shared" si="3"/>
        <v>#DIV/0!</v>
      </c>
    </row>
    <row r="64" spans="1:12" x14ac:dyDescent="0.25">
      <c r="A64" s="3" t="s">
        <v>107</v>
      </c>
      <c r="B64" s="89">
        <f>SUM(B61:B63)</f>
        <v>0</v>
      </c>
      <c r="C64" s="89">
        <f>SUM(C61:C63)</f>
        <v>0</v>
      </c>
      <c r="D64" s="89">
        <f>SUM(D61:D63)</f>
        <v>0</v>
      </c>
      <c r="E64" s="89">
        <f>SUM(E61:E63)</f>
        <v>0</v>
      </c>
      <c r="F64" s="16"/>
      <c r="G64" s="179" t="e">
        <f>SUM(G61:G63)</f>
        <v>#DIV/0!</v>
      </c>
      <c r="H64" s="179" t="e">
        <f>SUM(H61:H63)</f>
        <v>#DIV/0!</v>
      </c>
      <c r="I64" s="179" t="e">
        <f>SUM(I61:I63)</f>
        <v>#DIV/0!</v>
      </c>
      <c r="L64" s="641" t="e">
        <f t="shared" si="3"/>
        <v>#DIV/0!</v>
      </c>
    </row>
    <row r="65" spans="1:12" x14ac:dyDescent="0.25">
      <c r="A65" s="15"/>
      <c r="B65" s="86"/>
      <c r="C65" s="86"/>
      <c r="D65" s="86"/>
      <c r="E65" s="86"/>
      <c r="F65" s="16"/>
      <c r="G65" s="85"/>
      <c r="H65" s="85"/>
      <c r="I65" s="85"/>
      <c r="L65" s="576"/>
    </row>
    <row r="66" spans="1:12" x14ac:dyDescent="0.25">
      <c r="A66" s="15" t="s">
        <v>777</v>
      </c>
      <c r="B66" s="86"/>
      <c r="C66" s="86"/>
      <c r="D66" s="86"/>
      <c r="E66" s="86"/>
      <c r="F66" s="16"/>
      <c r="G66" s="85"/>
      <c r="H66" s="85"/>
      <c r="I66" s="85"/>
      <c r="L66" s="576"/>
    </row>
    <row r="67" spans="1:12" x14ac:dyDescent="0.25">
      <c r="A67" s="30" t="s">
        <v>776</v>
      </c>
      <c r="B67" s="557"/>
      <c r="C67" s="557"/>
      <c r="D67" s="557"/>
      <c r="E67" s="557"/>
      <c r="F67" s="16"/>
      <c r="G67" s="698" t="e">
        <f>+B67/$B$92</f>
        <v>#DIV/0!</v>
      </c>
      <c r="H67" s="698" t="e">
        <f>+C67/$C$92</f>
        <v>#DIV/0!</v>
      </c>
      <c r="I67" s="698" t="e">
        <f>+D67/$D$92</f>
        <v>#DIV/0!</v>
      </c>
      <c r="L67" s="641" t="e">
        <f>+G67-H67</f>
        <v>#DIV/0!</v>
      </c>
    </row>
    <row r="68" spans="1:12" x14ac:dyDescent="0.25">
      <c r="A68" s="15"/>
      <c r="B68" s="86"/>
      <c r="C68" s="86"/>
      <c r="D68" s="86"/>
      <c r="E68" s="86"/>
      <c r="F68" s="16"/>
      <c r="G68" s="85"/>
      <c r="H68" s="85"/>
      <c r="I68" s="85"/>
      <c r="L68" s="576"/>
    </row>
    <row r="69" spans="1:12" x14ac:dyDescent="0.25">
      <c r="A69" s="51" t="s">
        <v>24</v>
      </c>
      <c r="B69" s="26"/>
      <c r="C69" s="27"/>
      <c r="D69" s="27"/>
      <c r="F69" s="16"/>
      <c r="G69" s="87"/>
      <c r="H69" s="87"/>
      <c r="I69" s="87"/>
      <c r="L69" s="576"/>
    </row>
    <row r="70" spans="1:12" x14ac:dyDescent="0.25">
      <c r="A70" s="4" t="s">
        <v>24</v>
      </c>
      <c r="B70" s="26"/>
      <c r="C70" s="26"/>
      <c r="E70" s="26"/>
      <c r="F70" s="16"/>
      <c r="G70" s="177" t="e">
        <f>+B70/$B$92</f>
        <v>#DIV/0!</v>
      </c>
      <c r="H70" s="177" t="e">
        <f>+C70/$C$92</f>
        <v>#DIV/0!</v>
      </c>
      <c r="I70" s="177" t="e">
        <f>+D70/$D$92</f>
        <v>#DIV/0!</v>
      </c>
      <c r="L70" s="641" t="e">
        <f t="shared" si="3"/>
        <v>#DIV/0!</v>
      </c>
    </row>
    <row r="71" spans="1:12" x14ac:dyDescent="0.25">
      <c r="A71" s="4" t="s">
        <v>213</v>
      </c>
      <c r="B71" s="27"/>
      <c r="C71" s="27"/>
      <c r="D71" s="27"/>
      <c r="F71" s="16"/>
      <c r="G71" s="177" t="e">
        <f t="shared" ref="G71:G72" si="11">+B71/$B$92</f>
        <v>#DIV/0!</v>
      </c>
      <c r="H71" s="177" t="e">
        <f t="shared" ref="H71:H72" si="12">+C71/$C$92</f>
        <v>#DIV/0!</v>
      </c>
      <c r="I71" s="177" t="e">
        <f t="shared" ref="I71:I72" si="13">+D71/$D$92</f>
        <v>#DIV/0!</v>
      </c>
      <c r="L71" s="641" t="e">
        <f t="shared" si="3"/>
        <v>#DIV/0!</v>
      </c>
    </row>
    <row r="72" spans="1:12" ht="14.25" customHeight="1" x14ac:dyDescent="0.25">
      <c r="A72" s="4" t="s">
        <v>214</v>
      </c>
      <c r="B72" s="26"/>
      <c r="C72" s="26"/>
      <c r="E72" s="26"/>
      <c r="F72" s="16"/>
      <c r="G72" s="177" t="e">
        <f t="shared" si="11"/>
        <v>#DIV/0!</v>
      </c>
      <c r="H72" s="177" t="e">
        <f t="shared" si="12"/>
        <v>#DIV/0!</v>
      </c>
      <c r="I72" s="177" t="e">
        <f t="shared" si="13"/>
        <v>#DIV/0!</v>
      </c>
      <c r="L72" s="641" t="e">
        <f t="shared" si="3"/>
        <v>#DIV/0!</v>
      </c>
    </row>
    <row r="73" spans="1:12" ht="14.25" customHeight="1" x14ac:dyDescent="0.25">
      <c r="A73" s="3" t="s">
        <v>95</v>
      </c>
      <c r="B73" s="89">
        <f>SUM(B70:B72)</f>
        <v>0</v>
      </c>
      <c r="C73" s="89">
        <f>SUM(C70:C72)</f>
        <v>0</v>
      </c>
      <c r="D73" s="89">
        <f>SUM(D70:D72)</f>
        <v>0</v>
      </c>
      <c r="E73" s="89">
        <f>SUM(E70:E72)</f>
        <v>0</v>
      </c>
      <c r="F73" s="16"/>
      <c r="G73" s="179" t="e">
        <f>SUM(G70:G72)</f>
        <v>#DIV/0!</v>
      </c>
      <c r="H73" s="179" t="e">
        <f>SUM(H70:H72)</f>
        <v>#DIV/0!</v>
      </c>
      <c r="I73" s="179" t="e">
        <f>SUM(I70:I72)</f>
        <v>#DIV/0!</v>
      </c>
      <c r="L73" s="641" t="e">
        <f t="shared" si="3"/>
        <v>#DIV/0!</v>
      </c>
    </row>
    <row r="74" spans="1:12" ht="14.25" customHeight="1" x14ac:dyDescent="0.25">
      <c r="A74" s="15"/>
      <c r="B74" s="150"/>
      <c r="C74" s="150"/>
      <c r="D74" s="150"/>
      <c r="E74" s="150"/>
      <c r="F74" s="16"/>
      <c r="G74" s="87"/>
      <c r="H74" s="87"/>
      <c r="I74" s="87"/>
      <c r="L74" s="576"/>
    </row>
    <row r="75" spans="1:12" ht="14.25" customHeight="1" x14ac:dyDescent="0.25">
      <c r="A75" s="3" t="s">
        <v>304</v>
      </c>
      <c r="B75" s="176">
        <f>+B58+B64+B73+B67</f>
        <v>0</v>
      </c>
      <c r="C75" s="176">
        <f t="shared" ref="C75:E75" si="14">+C58+C64+C73+C67</f>
        <v>0</v>
      </c>
      <c r="D75" s="176">
        <f t="shared" si="14"/>
        <v>0</v>
      </c>
      <c r="E75" s="176">
        <f t="shared" si="14"/>
        <v>0</v>
      </c>
      <c r="F75" s="16"/>
      <c r="G75" s="179" t="e">
        <f>+G58+G64+G73+G67</f>
        <v>#DIV/0!</v>
      </c>
      <c r="H75" s="179" t="e">
        <f t="shared" ref="H75:I75" si="15">+H58+H64+H73+H67</f>
        <v>#DIV/0!</v>
      </c>
      <c r="I75" s="179" t="e">
        <f t="shared" si="15"/>
        <v>#DIV/0!</v>
      </c>
      <c r="L75" s="641" t="e">
        <f t="shared" si="3"/>
        <v>#DIV/0!</v>
      </c>
    </row>
    <row r="76" spans="1:12" ht="14.25" customHeight="1" x14ac:dyDescent="0.25">
      <c r="A76" s="15"/>
      <c r="B76" s="86"/>
      <c r="C76" s="86"/>
      <c r="D76" s="86"/>
      <c r="E76" s="86"/>
      <c r="F76" s="16"/>
      <c r="G76" s="85"/>
      <c r="H76" s="85"/>
      <c r="I76" s="85"/>
      <c r="L76" s="576"/>
    </row>
    <row r="77" spans="1:12" ht="14.25" customHeight="1" x14ac:dyDescent="0.25">
      <c r="A77" s="3" t="s">
        <v>218</v>
      </c>
      <c r="B77" s="89">
        <f>+B27-B75</f>
        <v>0</v>
      </c>
      <c r="C77" s="89">
        <f>+C27-C75</f>
        <v>0</v>
      </c>
      <c r="D77" s="89">
        <f>+D27-D75</f>
        <v>0</v>
      </c>
      <c r="E77" s="89">
        <f>+E27-E75</f>
        <v>0</v>
      </c>
      <c r="F77" s="16"/>
      <c r="G77" s="179" t="e">
        <f>+G27-G75</f>
        <v>#DIV/0!</v>
      </c>
      <c r="H77" s="179" t="e">
        <f>+H27-H75</f>
        <v>#DIV/0!</v>
      </c>
      <c r="I77" s="179" t="e">
        <f>+I27-I75</f>
        <v>#DIV/0!</v>
      </c>
      <c r="L77" s="641" t="e">
        <f t="shared" si="3"/>
        <v>#DIV/0!</v>
      </c>
    </row>
    <row r="78" spans="1:12" ht="14.25" customHeight="1" x14ac:dyDescent="0.25">
      <c r="B78" s="26"/>
      <c r="C78" s="27"/>
      <c r="D78" s="27"/>
      <c r="F78" s="16"/>
      <c r="G78" s="87"/>
      <c r="H78" s="87"/>
      <c r="I78" s="87"/>
      <c r="L78" s="576"/>
    </row>
    <row r="79" spans="1:12" x14ac:dyDescent="0.25">
      <c r="A79" s="15"/>
      <c r="B79" s="69"/>
      <c r="C79" s="84"/>
      <c r="D79" s="84"/>
      <c r="E79" s="84"/>
      <c r="F79" s="16"/>
      <c r="L79" s="576"/>
    </row>
    <row r="80" spans="1:12" x14ac:dyDescent="0.25">
      <c r="A80" s="94" t="s">
        <v>754</v>
      </c>
      <c r="B80" s="27"/>
      <c r="C80" s="27"/>
      <c r="D80" s="27"/>
      <c r="F80" s="17"/>
      <c r="G80" s="27"/>
      <c r="H80" s="27"/>
      <c r="I80" s="27"/>
      <c r="L80" s="576"/>
    </row>
    <row r="81" spans="1:12" x14ac:dyDescent="0.25">
      <c r="A81" s="253" t="s">
        <v>331</v>
      </c>
      <c r="B81" s="27"/>
      <c r="C81" s="27"/>
      <c r="D81" s="27"/>
      <c r="F81" s="17"/>
      <c r="G81" s="99">
        <f t="shared" ref="G81:I83" si="16">+B81</f>
        <v>0</v>
      </c>
      <c r="H81" s="99">
        <f t="shared" si="16"/>
        <v>0</v>
      </c>
      <c r="I81" s="99">
        <f t="shared" si="16"/>
        <v>0</v>
      </c>
      <c r="L81" s="641">
        <f t="shared" si="3"/>
        <v>0</v>
      </c>
    </row>
    <row r="82" spans="1:12" x14ac:dyDescent="0.25">
      <c r="A82" s="253" t="s">
        <v>332</v>
      </c>
      <c r="B82" s="27"/>
      <c r="C82" s="27"/>
      <c r="D82" s="27"/>
      <c r="F82" s="17"/>
      <c r="G82" s="99">
        <f t="shared" si="16"/>
        <v>0</v>
      </c>
      <c r="H82" s="99">
        <f t="shared" si="16"/>
        <v>0</v>
      </c>
      <c r="I82" s="99">
        <f t="shared" si="16"/>
        <v>0</v>
      </c>
      <c r="L82" s="641">
        <f t="shared" si="3"/>
        <v>0</v>
      </c>
    </row>
    <row r="83" spans="1:12" x14ac:dyDescent="0.25">
      <c r="A83" s="253" t="s">
        <v>333</v>
      </c>
      <c r="B83" s="27"/>
      <c r="C83" s="27"/>
      <c r="D83" s="27"/>
      <c r="F83" s="17"/>
      <c r="G83" s="99">
        <f t="shared" si="16"/>
        <v>0</v>
      </c>
      <c r="H83" s="99">
        <f t="shared" si="16"/>
        <v>0</v>
      </c>
      <c r="I83" s="99">
        <f t="shared" si="16"/>
        <v>0</v>
      </c>
      <c r="L83" s="641">
        <f t="shared" ref="L83:L92" si="17">+G83-H83</f>
        <v>0</v>
      </c>
    </row>
    <row r="84" spans="1:12" ht="27" thickBot="1" x14ac:dyDescent="0.3">
      <c r="A84" s="93" t="s">
        <v>755</v>
      </c>
      <c r="B84" s="251">
        <f>SUM(B81:B83)</f>
        <v>0</v>
      </c>
      <c r="C84" s="251">
        <f>SUM(C81:C83)</f>
        <v>0</v>
      </c>
      <c r="D84" s="251">
        <f>SUM(D81:D83)</f>
        <v>0</v>
      </c>
      <c r="E84" s="251">
        <f>SUM(E81:E83)</f>
        <v>0</v>
      </c>
      <c r="F84" s="16"/>
      <c r="G84" s="251">
        <f>SUM(G81:G83)</f>
        <v>0</v>
      </c>
      <c r="H84" s="251">
        <f>SUM(H81:H83)</f>
        <v>0</v>
      </c>
      <c r="I84" s="251">
        <f>SUM(I81:I83)</f>
        <v>0</v>
      </c>
      <c r="L84" s="641">
        <f t="shared" si="17"/>
        <v>0</v>
      </c>
    </row>
    <row r="85" spans="1:12" ht="13.8" thickTop="1" x14ac:dyDescent="0.25">
      <c r="A85" s="4"/>
      <c r="B85" s="26"/>
      <c r="C85" s="27"/>
      <c r="D85" s="27"/>
      <c r="F85" s="16"/>
      <c r="L85" s="576"/>
    </row>
    <row r="86" spans="1:12" x14ac:dyDescent="0.25">
      <c r="A86" s="94" t="s">
        <v>756</v>
      </c>
      <c r="B86" s="249"/>
      <c r="C86" s="169"/>
      <c r="D86" s="169"/>
      <c r="E86" s="169"/>
      <c r="F86" s="17"/>
      <c r="G86" s="17"/>
      <c r="H86" s="17"/>
      <c r="I86" s="17"/>
      <c r="L86" s="576"/>
    </row>
    <row r="87" spans="1:12" x14ac:dyDescent="0.25">
      <c r="A87" s="253" t="s">
        <v>331</v>
      </c>
      <c r="B87" s="27"/>
      <c r="C87" s="275"/>
      <c r="D87" s="275"/>
      <c r="E87" s="275"/>
      <c r="F87" s="17"/>
      <c r="G87" s="99">
        <f t="shared" ref="G87:I89" si="18">+B87</f>
        <v>0</v>
      </c>
      <c r="H87" s="99">
        <f t="shared" si="18"/>
        <v>0</v>
      </c>
      <c r="I87" s="99">
        <f t="shared" si="18"/>
        <v>0</v>
      </c>
      <c r="L87" s="641">
        <f t="shared" si="17"/>
        <v>0</v>
      </c>
    </row>
    <row r="88" spans="1:12" x14ac:dyDescent="0.25">
      <c r="A88" s="253" t="s">
        <v>332</v>
      </c>
      <c r="B88" s="27"/>
      <c r="C88" s="27"/>
      <c r="D88" s="27"/>
      <c r="F88" s="17"/>
      <c r="G88" s="99">
        <f t="shared" si="18"/>
        <v>0</v>
      </c>
      <c r="H88" s="99">
        <f t="shared" si="18"/>
        <v>0</v>
      </c>
      <c r="I88" s="99">
        <f t="shared" si="18"/>
        <v>0</v>
      </c>
      <c r="L88" s="641">
        <f t="shared" si="17"/>
        <v>0</v>
      </c>
    </row>
    <row r="89" spans="1:12" x14ac:dyDescent="0.25">
      <c r="A89" s="253" t="s">
        <v>333</v>
      </c>
      <c r="B89" s="27"/>
      <c r="C89" s="27"/>
      <c r="D89" s="27"/>
      <c r="F89" s="17"/>
      <c r="G89" s="99">
        <f t="shared" si="18"/>
        <v>0</v>
      </c>
      <c r="H89" s="99">
        <f t="shared" si="18"/>
        <v>0</v>
      </c>
      <c r="I89" s="99">
        <f t="shared" si="18"/>
        <v>0</v>
      </c>
      <c r="L89" s="641">
        <f t="shared" si="17"/>
        <v>0</v>
      </c>
    </row>
    <row r="90" spans="1:12" ht="27" thickBot="1" x14ac:dyDescent="0.3">
      <c r="A90" s="250" t="s">
        <v>757</v>
      </c>
      <c r="B90" s="251">
        <f>SUM(B87:B89)</f>
        <v>0</v>
      </c>
      <c r="C90" s="251">
        <f>SUM(C87:C89)</f>
        <v>0</v>
      </c>
      <c r="D90" s="251">
        <f>SUM(D87:D89)</f>
        <v>0</v>
      </c>
      <c r="E90" s="251">
        <f>SUM(E87:E89)</f>
        <v>0</v>
      </c>
      <c r="F90" s="16"/>
      <c r="G90" s="251">
        <f>SUM(G87:G89)</f>
        <v>0</v>
      </c>
      <c r="H90" s="251">
        <f>SUM(H87:H89)</f>
        <v>0</v>
      </c>
      <c r="I90" s="251">
        <f>SUM(I87:I89)</f>
        <v>0</v>
      </c>
      <c r="L90" s="641">
        <f t="shared" si="17"/>
        <v>0</v>
      </c>
    </row>
    <row r="91" spans="1:12" ht="13.8" thickTop="1" x14ac:dyDescent="0.25">
      <c r="A91" s="250"/>
      <c r="B91" s="505"/>
      <c r="C91" s="505"/>
      <c r="D91" s="505"/>
      <c r="E91" s="505"/>
      <c r="F91" s="16"/>
      <c r="G91" s="505"/>
      <c r="H91" s="505"/>
      <c r="I91" s="505"/>
      <c r="L91" s="576"/>
    </row>
    <row r="92" spans="1:12" ht="13.8" thickBot="1" x14ac:dyDescent="0.3">
      <c r="A92" s="250" t="s">
        <v>753</v>
      </c>
      <c r="B92" s="83">
        <f>+B84+B90</f>
        <v>0</v>
      </c>
      <c r="C92" s="83">
        <f t="shared" ref="C92:I92" si="19">+C84+C90</f>
        <v>0</v>
      </c>
      <c r="D92" s="83">
        <f t="shared" si="19"/>
        <v>0</v>
      </c>
      <c r="E92" s="83">
        <f t="shared" si="19"/>
        <v>0</v>
      </c>
      <c r="F92" s="16"/>
      <c r="G92" s="83">
        <f t="shared" si="19"/>
        <v>0</v>
      </c>
      <c r="H92" s="83">
        <f t="shared" si="19"/>
        <v>0</v>
      </c>
      <c r="I92" s="83">
        <f t="shared" si="19"/>
        <v>0</v>
      </c>
      <c r="L92" s="641">
        <f t="shared" si="17"/>
        <v>0</v>
      </c>
    </row>
    <row r="93" spans="1:12" ht="26.25" customHeight="1" thickTop="1" x14ac:dyDescent="0.25">
      <c r="A93" s="274"/>
      <c r="B93" s="239"/>
      <c r="C93" s="99"/>
      <c r="D93" s="99"/>
      <c r="E93" s="99"/>
      <c r="F93" s="16"/>
    </row>
    <row r="94" spans="1:12" x14ac:dyDescent="0.25">
      <c r="A94" s="173" t="s">
        <v>25</v>
      </c>
      <c r="B94" s="301"/>
      <c r="C94" s="166"/>
      <c r="D94" s="166"/>
      <c r="E94" s="167"/>
      <c r="F94" s="16"/>
    </row>
    <row r="95" spans="1:12" x14ac:dyDescent="0.25">
      <c r="A95" s="174" t="s">
        <v>26</v>
      </c>
      <c r="B95" s="465" t="e">
        <f>(B58-SUM(B13:B18)-B23)/(B27-SUM(B13:B18)-B23)</f>
        <v>#DIV/0!</v>
      </c>
      <c r="C95" s="465" t="e">
        <f t="shared" ref="C95:E95" si="20">(C58-SUM(C13:C18)-C23)/(C27-SUM(C13:C18)-C23)</f>
        <v>#DIV/0!</v>
      </c>
      <c r="D95" s="465" t="e">
        <f t="shared" si="20"/>
        <v>#DIV/0!</v>
      </c>
      <c r="E95" s="465" t="e">
        <f t="shared" si="20"/>
        <v>#DIV/0!</v>
      </c>
      <c r="F95" s="16"/>
      <c r="G95" s="435"/>
      <c r="H95" s="17"/>
      <c r="I95" s="17"/>
    </row>
    <row r="96" spans="1:12" x14ac:dyDescent="0.25">
      <c r="A96" s="174" t="s">
        <v>27</v>
      </c>
      <c r="B96" s="465" t="e">
        <f>(B64)/(B27-SUM(B13:B18)-B23)</f>
        <v>#DIV/0!</v>
      </c>
      <c r="C96" s="465" t="e">
        <f t="shared" ref="C96:E96" si="21">(C64)/(C27-SUM(C13:C18)-C23)</f>
        <v>#DIV/0!</v>
      </c>
      <c r="D96" s="465" t="e">
        <f t="shared" si="21"/>
        <v>#DIV/0!</v>
      </c>
      <c r="E96" s="465" t="e">
        <f t="shared" si="21"/>
        <v>#DIV/0!</v>
      </c>
      <c r="F96" s="16"/>
    </row>
    <row r="97" spans="1:6" x14ac:dyDescent="0.25">
      <c r="A97" s="174" t="s">
        <v>28</v>
      </c>
      <c r="B97" s="465" t="e">
        <f>SUM(B95:B96)</f>
        <v>#DIV/0!</v>
      </c>
      <c r="C97" s="465" t="e">
        <f t="shared" ref="C97:E97" si="22">SUM(C95:C96)</f>
        <v>#DIV/0!</v>
      </c>
      <c r="D97" s="465" t="e">
        <f t="shared" si="22"/>
        <v>#DIV/0!</v>
      </c>
      <c r="E97" s="465" t="e">
        <f t="shared" si="22"/>
        <v>#DIV/0!</v>
      </c>
      <c r="F97" s="16"/>
    </row>
    <row r="98" spans="1:6" x14ac:dyDescent="0.25">
      <c r="A98" s="174" t="s">
        <v>29</v>
      </c>
      <c r="B98" s="465" t="e">
        <f>B73/(B$27-SUM(B13:B18)-B23)</f>
        <v>#DIV/0!</v>
      </c>
      <c r="C98" s="465" t="e">
        <f t="shared" ref="C98:E98" si="23">C73/(C$27-SUM(C13:C18)-C23)</f>
        <v>#DIV/0!</v>
      </c>
      <c r="D98" s="465" t="e">
        <f t="shared" si="23"/>
        <v>#DIV/0!</v>
      </c>
      <c r="E98" s="465" t="e">
        <f t="shared" si="23"/>
        <v>#DIV/0!</v>
      </c>
      <c r="F98" s="16"/>
    </row>
    <row r="99" spans="1:6" x14ac:dyDescent="0.25">
      <c r="A99" s="175" t="s">
        <v>372</v>
      </c>
      <c r="B99" s="466" t="e">
        <f>B77/(B$27-SUM(B13:B18)-B23)</f>
        <v>#DIV/0!</v>
      </c>
      <c r="C99" s="466" t="e">
        <f t="shared" ref="C99:E99" si="24">C77/(C$27-SUM(C13:C18)-C23)</f>
        <v>#DIV/0!</v>
      </c>
      <c r="D99" s="466" t="e">
        <f t="shared" si="24"/>
        <v>#DIV/0!</v>
      </c>
      <c r="E99" s="466" t="e">
        <f t="shared" si="24"/>
        <v>#DIV/0!</v>
      </c>
      <c r="F99" s="16"/>
    </row>
    <row r="100" spans="1:6" x14ac:dyDescent="0.25">
      <c r="B100" s="26"/>
      <c r="C100" s="27"/>
      <c r="D100" s="27"/>
      <c r="E100" s="16"/>
      <c r="F100" s="16"/>
    </row>
    <row r="101" spans="1:6" x14ac:dyDescent="0.25">
      <c r="B101" s="26"/>
      <c r="C101" s="27"/>
      <c r="D101" s="27"/>
      <c r="E101" s="16"/>
      <c r="F101" s="16"/>
    </row>
    <row r="102" spans="1:6" x14ac:dyDescent="0.25">
      <c r="A102" s="693"/>
      <c r="D102" s="16"/>
      <c r="E102" s="16"/>
      <c r="F102" s="16"/>
    </row>
    <row r="103" spans="1:6" x14ac:dyDescent="0.25">
      <c r="A103" s="693"/>
      <c r="D103" s="16"/>
      <c r="E103" s="16"/>
      <c r="F103" s="16"/>
    </row>
    <row r="104" spans="1:6" x14ac:dyDescent="0.25">
      <c r="A104" s="693"/>
      <c r="D104" s="16"/>
      <c r="E104" s="16"/>
      <c r="F104" s="16"/>
    </row>
    <row r="105" spans="1:6" x14ac:dyDescent="0.25">
      <c r="D105" s="16"/>
      <c r="E105" s="16"/>
      <c r="F105" s="16"/>
    </row>
    <row r="106" spans="1:6" x14ac:dyDescent="0.25">
      <c r="D106" s="16"/>
      <c r="E106" s="16"/>
      <c r="F106" s="16"/>
    </row>
    <row r="107" spans="1:6" x14ac:dyDescent="0.25">
      <c r="D107" s="16"/>
      <c r="E107" s="16"/>
      <c r="F107" s="16"/>
    </row>
    <row r="108" spans="1:6" x14ac:dyDescent="0.25">
      <c r="D108" s="16"/>
      <c r="E108" s="16"/>
      <c r="F108" s="16"/>
    </row>
    <row r="109" spans="1:6" x14ac:dyDescent="0.25">
      <c r="D109" s="16"/>
      <c r="E109" s="16"/>
      <c r="F109" s="16"/>
    </row>
    <row r="110" spans="1:6" x14ac:dyDescent="0.25">
      <c r="D110" s="16"/>
      <c r="E110" s="16"/>
      <c r="F110" s="16"/>
    </row>
    <row r="111" spans="1:6" x14ac:dyDescent="0.25">
      <c r="D111" s="16"/>
      <c r="E111" s="16"/>
      <c r="F111" s="16"/>
    </row>
    <row r="112" spans="1:6" x14ac:dyDescent="0.25">
      <c r="D112" s="16"/>
      <c r="E112" s="16"/>
      <c r="F112" s="16"/>
    </row>
    <row r="113" spans="4:6" x14ac:dyDescent="0.25">
      <c r="D113" s="16"/>
      <c r="E113" s="16"/>
      <c r="F113" s="16"/>
    </row>
    <row r="114" spans="4:6" x14ac:dyDescent="0.25">
      <c r="D114" s="16"/>
      <c r="E114" s="16"/>
      <c r="F114" s="16"/>
    </row>
    <row r="115" spans="4:6" x14ac:dyDescent="0.25">
      <c r="D115" s="16"/>
      <c r="E115" s="16"/>
      <c r="F115" s="16"/>
    </row>
    <row r="116" spans="4:6" x14ac:dyDescent="0.25">
      <c r="D116" s="16"/>
      <c r="E116" s="16"/>
      <c r="F116" s="16"/>
    </row>
    <row r="117" spans="4:6" x14ac:dyDescent="0.25">
      <c r="D117" s="16"/>
      <c r="E117" s="16"/>
      <c r="F117" s="16"/>
    </row>
    <row r="118" spans="4:6" x14ac:dyDescent="0.25">
      <c r="D118" s="16"/>
      <c r="E118" s="16"/>
      <c r="F118" s="16"/>
    </row>
    <row r="119" spans="4:6" x14ac:dyDescent="0.25">
      <c r="D119" s="16"/>
      <c r="E119" s="16"/>
      <c r="F119" s="16"/>
    </row>
    <row r="120" spans="4:6" x14ac:dyDescent="0.25">
      <c r="D120" s="16"/>
      <c r="E120" s="16"/>
      <c r="F120" s="16"/>
    </row>
    <row r="121" spans="4:6" x14ac:dyDescent="0.25">
      <c r="D121" s="16"/>
      <c r="E121" s="16"/>
      <c r="F121" s="16"/>
    </row>
    <row r="122" spans="4:6" x14ac:dyDescent="0.25">
      <c r="D122" s="16"/>
      <c r="E122" s="16"/>
      <c r="F122" s="16"/>
    </row>
    <row r="123" spans="4:6" x14ac:dyDescent="0.25">
      <c r="D123" s="16"/>
      <c r="E123" s="16"/>
      <c r="F123" s="16"/>
    </row>
    <row r="124" spans="4:6" x14ac:dyDescent="0.25">
      <c r="D124" s="16"/>
      <c r="E124" s="17"/>
      <c r="F124" s="17"/>
    </row>
    <row r="125" spans="4:6" x14ac:dyDescent="0.25">
      <c r="D125" s="16"/>
      <c r="E125" s="17"/>
      <c r="F125" s="17"/>
    </row>
    <row r="126" spans="4:6" x14ac:dyDescent="0.25">
      <c r="D126" s="16"/>
      <c r="E126" s="17"/>
      <c r="F126" s="17"/>
    </row>
    <row r="127" spans="4:6" x14ac:dyDescent="0.25">
      <c r="D127" s="16"/>
      <c r="E127" s="17"/>
      <c r="F127" s="17"/>
    </row>
    <row r="128" spans="4:6" x14ac:dyDescent="0.25">
      <c r="D128" s="16"/>
      <c r="E128" s="17"/>
      <c r="F128" s="17"/>
    </row>
    <row r="129" spans="4:6" x14ac:dyDescent="0.25">
      <c r="D129" s="16"/>
      <c r="E129" s="17"/>
      <c r="F129" s="17"/>
    </row>
    <row r="130" spans="4:6" x14ac:dyDescent="0.25">
      <c r="D130" s="16"/>
      <c r="E130" s="17"/>
      <c r="F130" s="17"/>
    </row>
    <row r="131" spans="4:6" x14ac:dyDescent="0.25">
      <c r="D131" s="16"/>
      <c r="E131" s="17"/>
      <c r="F131" s="17"/>
    </row>
    <row r="132" spans="4:6" x14ac:dyDescent="0.25">
      <c r="D132" s="16"/>
      <c r="E132" s="17"/>
      <c r="F132" s="17"/>
    </row>
    <row r="133" spans="4:6" x14ac:dyDescent="0.25">
      <c r="D133" s="16"/>
      <c r="E133" s="17"/>
      <c r="F133" s="17"/>
    </row>
    <row r="134" spans="4:6" x14ac:dyDescent="0.25">
      <c r="D134" s="16"/>
      <c r="E134" s="17"/>
      <c r="F134" s="17"/>
    </row>
    <row r="135" spans="4:6" x14ac:dyDescent="0.25">
      <c r="D135" s="16"/>
      <c r="E135" s="17"/>
      <c r="F135" s="17"/>
    </row>
    <row r="136" spans="4:6" x14ac:dyDescent="0.25">
      <c r="D136" s="16"/>
      <c r="E136" s="17"/>
      <c r="F136" s="17"/>
    </row>
    <row r="137" spans="4:6" x14ac:dyDescent="0.25">
      <c r="D137" s="16"/>
      <c r="E137" s="17"/>
      <c r="F137" s="17"/>
    </row>
    <row r="138" spans="4:6" x14ac:dyDescent="0.25">
      <c r="D138" s="16"/>
      <c r="E138" s="17"/>
      <c r="F138" s="17"/>
    </row>
    <row r="139" spans="4:6" x14ac:dyDescent="0.25">
      <c r="D139" s="16"/>
      <c r="E139" s="17"/>
      <c r="F139" s="17"/>
    </row>
    <row r="140" spans="4:6" x14ac:dyDescent="0.25">
      <c r="D140" s="16"/>
      <c r="E140" s="17"/>
      <c r="F140" s="17"/>
    </row>
    <row r="141" spans="4:6" x14ac:dyDescent="0.25">
      <c r="D141" s="16"/>
      <c r="E141" s="17"/>
      <c r="F141" s="17"/>
    </row>
    <row r="142" spans="4:6" x14ac:dyDescent="0.25">
      <c r="D142" s="16"/>
      <c r="E142" s="17"/>
      <c r="F142" s="17"/>
    </row>
  </sheetData>
  <sheetProtection algorithmName="SHA-512" hashValue="xW4fZEq1vqQLu12SCGJ7cDQpuCq5bagGc71oNOBQlSmvlawHDDntmHZ5JSgMUAVG8xBBQjDb265jbUpsxNzIBA==" saltValue="Z1mZbt6zdc5/2kYae8ecLg==" spinCount="100000" sheet="1" formatCells="0" formatColumns="0" formatRows="0"/>
  <mergeCells count="3">
    <mergeCell ref="A2:J2"/>
    <mergeCell ref="C3:E3"/>
    <mergeCell ref="A4:J4"/>
  </mergeCells>
  <printOptions horizontalCentered="1"/>
  <pageMargins left="0" right="0" top="0" bottom="0" header="0.23" footer="0.17"/>
  <pageSetup scale="70" fitToHeight="3" orientation="landscape"/>
  <headerFooter alignWithMargins="0"/>
  <rowBreaks count="2" manualBreakCount="2">
    <brk id="68" max="16383" man="1"/>
    <brk id="93" max="16383" man="1"/>
  </rowBreaks>
  <legacy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6B579-E4EE-4243-A4C3-4EBB4530DF6A}">
  <sheetPr>
    <tabColor theme="8" tint="0.39997558519241921"/>
  </sheetPr>
  <dimension ref="A2:L142"/>
  <sheetViews>
    <sheetView workbookViewId="0"/>
  </sheetViews>
  <sheetFormatPr defaultColWidth="11.44140625" defaultRowHeight="13.2" x14ac:dyDescent="0.25"/>
  <cols>
    <col min="1" max="1" width="48.44140625" style="16" customWidth="1"/>
    <col min="2" max="2" width="15.44140625" style="16" customWidth="1"/>
    <col min="3" max="3" width="16" style="16" customWidth="1"/>
    <col min="4" max="4" width="12.6640625" style="26" customWidth="1"/>
    <col min="5" max="5" width="13.5546875" style="27" customWidth="1"/>
    <col min="6" max="6" width="5.6640625" style="27" customWidth="1"/>
    <col min="7" max="7" width="14" style="16" customWidth="1"/>
    <col min="8" max="8" width="15.6640625" style="16" bestFit="1" customWidth="1"/>
    <col min="9" max="9" width="16.5546875" style="16" bestFit="1" customWidth="1"/>
    <col min="10" max="10" width="12.33203125" style="16" bestFit="1" customWidth="1"/>
    <col min="11" max="16384" width="11.44140625" style="16"/>
  </cols>
  <sheetData>
    <row r="2" spans="1:12" ht="15" customHeight="1" x14ac:dyDescent="0.3">
      <c r="A2" s="1014">
        <f>+'Balance Sheet'!A1:E1</f>
        <v>0</v>
      </c>
      <c r="B2" s="1014"/>
      <c r="C2" s="1014"/>
      <c r="D2" s="1014"/>
      <c r="E2" s="1014"/>
      <c r="F2" s="1014"/>
      <c r="G2" s="1014"/>
      <c r="H2" s="1014"/>
      <c r="I2" s="1014"/>
      <c r="J2" s="1014"/>
    </row>
    <row r="3" spans="1:12" ht="15" customHeight="1" x14ac:dyDescent="0.3">
      <c r="B3" s="315" t="s">
        <v>371</v>
      </c>
      <c r="C3" s="1102"/>
      <c r="D3" s="1102"/>
      <c r="E3" s="1102"/>
      <c r="F3" s="314"/>
      <c r="G3" s="314"/>
      <c r="H3" s="314"/>
      <c r="I3" s="314"/>
      <c r="J3" s="314"/>
    </row>
    <row r="4" spans="1:12" ht="15" customHeight="1" x14ac:dyDescent="0.3">
      <c r="A4" s="1014" t="s">
        <v>47</v>
      </c>
      <c r="B4" s="1014"/>
      <c r="C4" s="1014"/>
      <c r="D4" s="1014"/>
      <c r="E4" s="1014"/>
      <c r="F4" s="1014"/>
      <c r="G4" s="1014"/>
      <c r="H4" s="1014"/>
      <c r="I4" s="1014"/>
      <c r="J4" s="1014"/>
    </row>
    <row r="5" spans="1:12" s="17" customFormat="1" ht="15" customHeight="1" x14ac:dyDescent="0.3">
      <c r="D5" s="6"/>
      <c r="E5" s="203" t="str">
        <f>CONCATENATE("Year To Date Through  ",'MCO ID &amp; Cross Checks'!F11, "  ",'MCO ID &amp; Cross Checks'!G11)</f>
        <v xml:space="preserve">Year To Date Through    </v>
      </c>
      <c r="F5" s="188"/>
      <c r="G5" s="188"/>
    </row>
    <row r="6" spans="1:12" s="17" customFormat="1" ht="15" customHeight="1" x14ac:dyDescent="0.3">
      <c r="B6" s="189"/>
      <c r="C6" s="795"/>
      <c r="D6" s="191"/>
      <c r="E6" s="188"/>
      <c r="F6" s="188"/>
      <c r="G6" s="188"/>
    </row>
    <row r="7" spans="1:12" x14ac:dyDescent="0.25">
      <c r="A7" s="26"/>
      <c r="B7" s="26"/>
      <c r="C7" s="26"/>
    </row>
    <row r="8" spans="1:12" ht="26.4" x14ac:dyDescent="0.25">
      <c r="B8" s="81" t="str">
        <f>+'Rev &amp; Exp All'!C7</f>
        <v>Select Prog</v>
      </c>
      <c r="C8" s="491" t="str">
        <f>+'Rev &amp; Exp All'!E7</f>
        <v>Select Prog</v>
      </c>
      <c r="D8" s="491" t="str">
        <f>+'Rev &amp; Exp All'!F7</f>
        <v>Select Prog</v>
      </c>
      <c r="E8" s="491" t="str">
        <f>+'Rev &amp; Exp All'!G7</f>
        <v>Select Prog Prior Year</v>
      </c>
      <c r="F8" s="797"/>
      <c r="G8" s="491" t="str">
        <f>+'Rev &amp; Exp All'!J7</f>
        <v>Select Prog Curr YTD</v>
      </c>
      <c r="H8" s="491" t="str">
        <f>+'Rev &amp; Exp All'!K7</f>
        <v>Select Prog Budget YTD</v>
      </c>
      <c r="I8" s="491" t="str">
        <f>+'Rev &amp; Exp All'!L7</f>
        <v>Select Prog Budg Annual</v>
      </c>
    </row>
    <row r="9" spans="1:12" x14ac:dyDescent="0.25">
      <c r="B9" s="100" t="str">
        <f>+'Rev &amp; Exp All'!C8</f>
        <v>YTD</v>
      </c>
      <c r="C9" s="82" t="str">
        <f>+'Rev &amp; Exp All'!E8</f>
        <v>YTD Budget</v>
      </c>
      <c r="D9" s="46" t="s">
        <v>86</v>
      </c>
      <c r="E9" s="46">
        <f>+'MCO ID &amp; Cross Checks'!D13</f>
        <v>0</v>
      </c>
      <c r="F9" s="16"/>
      <c r="G9" s="46" t="s">
        <v>120</v>
      </c>
      <c r="H9" s="46" t="s">
        <v>120</v>
      </c>
      <c r="I9" s="46" t="s">
        <v>120</v>
      </c>
      <c r="L9" s="638" t="s">
        <v>695</v>
      </c>
    </row>
    <row r="10" spans="1:12" x14ac:dyDescent="0.25">
      <c r="A10" s="51" t="s">
        <v>94</v>
      </c>
      <c r="B10" s="32"/>
      <c r="C10" s="27"/>
      <c r="D10" s="27"/>
      <c r="E10" s="16"/>
      <c r="F10" s="16"/>
    </row>
    <row r="11" spans="1:12" x14ac:dyDescent="0.25">
      <c r="A11" s="4" t="s">
        <v>167</v>
      </c>
      <c r="B11" s="26"/>
      <c r="C11" s="27"/>
      <c r="D11" s="27"/>
      <c r="F11" s="16"/>
      <c r="G11" s="177" t="e">
        <f t="shared" ref="G11:G26" si="0">+B11/$B$92</f>
        <v>#DIV/0!</v>
      </c>
      <c r="H11" s="177" t="e">
        <f t="shared" ref="H11:H26" si="1">+C11/$C$92</f>
        <v>#DIV/0!</v>
      </c>
      <c r="I11" s="177" t="e">
        <f t="shared" ref="I11:I26" si="2">+D11/$D$92</f>
        <v>#DIV/0!</v>
      </c>
      <c r="L11" s="641" t="e">
        <f>+G11-H11</f>
        <v>#DIV/0!</v>
      </c>
    </row>
    <row r="12" spans="1:12" x14ac:dyDescent="0.25">
      <c r="A12" s="4" t="s">
        <v>121</v>
      </c>
      <c r="B12" s="26"/>
      <c r="C12" s="27"/>
      <c r="D12" s="27"/>
      <c r="F12" s="16"/>
      <c r="G12" s="177" t="e">
        <f t="shared" si="0"/>
        <v>#DIV/0!</v>
      </c>
      <c r="H12" s="177" t="e">
        <f t="shared" si="1"/>
        <v>#DIV/0!</v>
      </c>
      <c r="I12" s="177" t="e">
        <f t="shared" si="2"/>
        <v>#DIV/0!</v>
      </c>
      <c r="L12" s="641" t="e">
        <f t="shared" ref="L12:L82" si="3">+G12-H12</f>
        <v>#DIV/0!</v>
      </c>
    </row>
    <row r="13" spans="1:12" x14ac:dyDescent="0.25">
      <c r="A13" s="4" t="s">
        <v>736</v>
      </c>
      <c r="B13" s="26"/>
      <c r="C13" s="27"/>
      <c r="D13" s="27"/>
      <c r="F13" s="16"/>
      <c r="G13" s="177" t="e">
        <f t="shared" si="0"/>
        <v>#DIV/0!</v>
      </c>
      <c r="H13" s="177" t="e">
        <f t="shared" si="1"/>
        <v>#DIV/0!</v>
      </c>
      <c r="I13" s="177" t="e">
        <f t="shared" si="2"/>
        <v>#DIV/0!</v>
      </c>
      <c r="L13" s="641" t="e">
        <f t="shared" si="3"/>
        <v>#DIV/0!</v>
      </c>
    </row>
    <row r="14" spans="1:12" x14ac:dyDescent="0.25">
      <c r="A14" s="4" t="s">
        <v>745</v>
      </c>
      <c r="B14" s="26"/>
      <c r="C14" s="27"/>
      <c r="D14" s="27"/>
      <c r="F14" s="16"/>
      <c r="G14" s="177" t="e">
        <f t="shared" si="0"/>
        <v>#DIV/0!</v>
      </c>
      <c r="H14" s="177" t="e">
        <f t="shared" si="1"/>
        <v>#DIV/0!</v>
      </c>
      <c r="I14" s="177" t="e">
        <f t="shared" si="2"/>
        <v>#DIV/0!</v>
      </c>
      <c r="L14" s="641" t="e">
        <f t="shared" si="3"/>
        <v>#DIV/0!</v>
      </c>
    </row>
    <row r="15" spans="1:12" ht="13.2" customHeight="1" x14ac:dyDescent="0.25">
      <c r="A15" s="659" t="s">
        <v>751</v>
      </c>
      <c r="B15" s="26"/>
      <c r="C15" s="27"/>
      <c r="D15" s="27"/>
      <c r="F15" s="16"/>
      <c r="G15" s="177" t="e">
        <f t="shared" si="0"/>
        <v>#DIV/0!</v>
      </c>
      <c r="H15" s="177" t="e">
        <f t="shared" si="1"/>
        <v>#DIV/0!</v>
      </c>
      <c r="I15" s="177" t="e">
        <f t="shared" si="2"/>
        <v>#DIV/0!</v>
      </c>
      <c r="L15" s="641" t="e">
        <f t="shared" si="3"/>
        <v>#DIV/0!</v>
      </c>
    </row>
    <row r="16" spans="1:12" x14ac:dyDescent="0.25">
      <c r="A16" s="49" t="s">
        <v>738</v>
      </c>
      <c r="B16" s="26"/>
      <c r="C16" s="27"/>
      <c r="D16" s="27"/>
      <c r="F16" s="16"/>
      <c r="G16" s="177" t="e">
        <f t="shared" si="0"/>
        <v>#DIV/0!</v>
      </c>
      <c r="H16" s="177" t="e">
        <f t="shared" si="1"/>
        <v>#DIV/0!</v>
      </c>
      <c r="I16" s="177" t="e">
        <f t="shared" si="2"/>
        <v>#DIV/0!</v>
      </c>
      <c r="L16" s="641" t="e">
        <f t="shared" si="3"/>
        <v>#DIV/0!</v>
      </c>
    </row>
    <row r="17" spans="1:12" s="30" customFormat="1" x14ac:dyDescent="0.25">
      <c r="A17" s="5" t="s">
        <v>735</v>
      </c>
      <c r="B17" s="26"/>
      <c r="C17" s="27"/>
      <c r="D17" s="27"/>
      <c r="E17" s="27"/>
      <c r="G17" s="177" t="e">
        <f t="shared" si="0"/>
        <v>#DIV/0!</v>
      </c>
      <c r="H17" s="177" t="e">
        <f t="shared" si="1"/>
        <v>#DIV/0!</v>
      </c>
      <c r="I17" s="177" t="e">
        <f t="shared" si="2"/>
        <v>#DIV/0!</v>
      </c>
      <c r="L17" s="641" t="e">
        <f t="shared" si="3"/>
        <v>#DIV/0!</v>
      </c>
    </row>
    <row r="18" spans="1:12" s="30" customFormat="1" x14ac:dyDescent="0.25">
      <c r="A18" s="5" t="s">
        <v>739</v>
      </c>
      <c r="B18" s="26"/>
      <c r="C18" s="27"/>
      <c r="D18" s="27"/>
      <c r="E18" s="27"/>
      <c r="G18" s="177" t="e">
        <f t="shared" si="0"/>
        <v>#DIV/0!</v>
      </c>
      <c r="H18" s="177" t="e">
        <f t="shared" si="1"/>
        <v>#DIV/0!</v>
      </c>
      <c r="I18" s="177" t="e">
        <f t="shared" si="2"/>
        <v>#DIV/0!</v>
      </c>
      <c r="L18" s="641" t="e">
        <f t="shared" si="3"/>
        <v>#DIV/0!</v>
      </c>
    </row>
    <row r="19" spans="1:12" x14ac:dyDescent="0.25">
      <c r="A19" s="6" t="s">
        <v>330</v>
      </c>
      <c r="B19" s="26"/>
      <c r="C19" s="27"/>
      <c r="D19" s="27"/>
      <c r="F19" s="16"/>
      <c r="G19" s="177" t="e">
        <f t="shared" si="0"/>
        <v>#DIV/0!</v>
      </c>
      <c r="H19" s="177" t="e">
        <f t="shared" si="1"/>
        <v>#DIV/0!</v>
      </c>
      <c r="I19" s="177" t="e">
        <f t="shared" si="2"/>
        <v>#DIV/0!</v>
      </c>
      <c r="L19" s="641" t="e">
        <f t="shared" si="3"/>
        <v>#DIV/0!</v>
      </c>
    </row>
    <row r="20" spans="1:12" s="17" customFormat="1" x14ac:dyDescent="0.25">
      <c r="A20" s="6" t="s">
        <v>329</v>
      </c>
      <c r="B20" s="26"/>
      <c r="C20" s="27"/>
      <c r="D20" s="27"/>
      <c r="E20" s="27"/>
      <c r="G20" s="177" t="e">
        <f t="shared" si="0"/>
        <v>#DIV/0!</v>
      </c>
      <c r="H20" s="177" t="e">
        <f t="shared" si="1"/>
        <v>#DIV/0!</v>
      </c>
      <c r="I20" s="177" t="e">
        <f t="shared" si="2"/>
        <v>#DIV/0!</v>
      </c>
      <c r="L20" s="641" t="e">
        <f t="shared" si="3"/>
        <v>#DIV/0!</v>
      </c>
    </row>
    <row r="21" spans="1:12" s="17" customFormat="1" x14ac:dyDescent="0.25">
      <c r="A21" s="253" t="s">
        <v>134</v>
      </c>
      <c r="B21" s="26"/>
      <c r="C21" s="27"/>
      <c r="D21" s="27"/>
      <c r="E21" s="27"/>
      <c r="G21" s="177" t="e">
        <f t="shared" si="0"/>
        <v>#DIV/0!</v>
      </c>
      <c r="H21" s="177" t="e">
        <f t="shared" si="1"/>
        <v>#DIV/0!</v>
      </c>
      <c r="I21" s="177" t="e">
        <f t="shared" si="2"/>
        <v>#DIV/0!</v>
      </c>
      <c r="L21" s="641" t="e">
        <f t="shared" si="3"/>
        <v>#DIV/0!</v>
      </c>
    </row>
    <row r="22" spans="1:12" x14ac:dyDescent="0.25">
      <c r="A22" s="4" t="s">
        <v>12</v>
      </c>
      <c r="B22" s="26"/>
      <c r="C22" s="27"/>
      <c r="D22" s="27"/>
      <c r="F22" s="16"/>
      <c r="G22" s="177" t="e">
        <f t="shared" si="0"/>
        <v>#DIV/0!</v>
      </c>
      <c r="H22" s="177" t="e">
        <f t="shared" si="1"/>
        <v>#DIV/0!</v>
      </c>
      <c r="I22" s="177" t="e">
        <f t="shared" si="2"/>
        <v>#DIV/0!</v>
      </c>
      <c r="L22" s="641" t="e">
        <f t="shared" si="3"/>
        <v>#DIV/0!</v>
      </c>
    </row>
    <row r="23" spans="1:12" x14ac:dyDescent="0.25">
      <c r="A23" s="171" t="s">
        <v>11</v>
      </c>
      <c r="B23" s="26"/>
      <c r="C23" s="27"/>
      <c r="D23" s="27"/>
      <c r="F23" s="16"/>
      <c r="G23" s="177" t="e">
        <f t="shared" si="0"/>
        <v>#DIV/0!</v>
      </c>
      <c r="H23" s="177" t="e">
        <f t="shared" si="1"/>
        <v>#DIV/0!</v>
      </c>
      <c r="I23" s="177" t="e">
        <f t="shared" si="2"/>
        <v>#DIV/0!</v>
      </c>
      <c r="L23" s="641" t="e">
        <f t="shared" si="3"/>
        <v>#DIV/0!</v>
      </c>
    </row>
    <row r="24" spans="1:12" x14ac:dyDescent="0.25">
      <c r="A24" s="172" t="s">
        <v>204</v>
      </c>
      <c r="B24" s="26"/>
      <c r="C24" s="27"/>
      <c r="D24" s="27"/>
      <c r="F24" s="16"/>
      <c r="G24" s="177" t="e">
        <f t="shared" si="0"/>
        <v>#DIV/0!</v>
      </c>
      <c r="H24" s="177" t="e">
        <f t="shared" si="1"/>
        <v>#DIV/0!</v>
      </c>
      <c r="I24" s="177" t="e">
        <f t="shared" si="2"/>
        <v>#DIV/0!</v>
      </c>
      <c r="L24" s="641" t="e">
        <f t="shared" si="3"/>
        <v>#DIV/0!</v>
      </c>
    </row>
    <row r="25" spans="1:12" x14ac:dyDescent="0.25">
      <c r="A25" s="172" t="s">
        <v>299</v>
      </c>
      <c r="B25" s="26"/>
      <c r="C25" s="27"/>
      <c r="D25" s="27"/>
      <c r="F25" s="16"/>
      <c r="G25" s="177" t="e">
        <f t="shared" si="0"/>
        <v>#DIV/0!</v>
      </c>
      <c r="H25" s="177" t="e">
        <f t="shared" si="1"/>
        <v>#DIV/0!</v>
      </c>
      <c r="I25" s="177" t="e">
        <f t="shared" si="2"/>
        <v>#DIV/0!</v>
      </c>
      <c r="L25" s="641" t="e">
        <f t="shared" si="3"/>
        <v>#DIV/0!</v>
      </c>
    </row>
    <row r="26" spans="1:12" x14ac:dyDescent="0.25">
      <c r="A26" s="171" t="s">
        <v>225</v>
      </c>
      <c r="B26" s="26"/>
      <c r="C26" s="27"/>
      <c r="D26" s="27"/>
      <c r="F26" s="16"/>
      <c r="G26" s="177" t="e">
        <f t="shared" si="0"/>
        <v>#DIV/0!</v>
      </c>
      <c r="H26" s="177" t="e">
        <f t="shared" si="1"/>
        <v>#DIV/0!</v>
      </c>
      <c r="I26" s="177" t="e">
        <f t="shared" si="2"/>
        <v>#DIV/0!</v>
      </c>
      <c r="L26" s="641" t="e">
        <f t="shared" si="3"/>
        <v>#DIV/0!</v>
      </c>
    </row>
    <row r="27" spans="1:12" x14ac:dyDescent="0.25">
      <c r="A27" s="4" t="s">
        <v>23</v>
      </c>
      <c r="B27" s="89">
        <f>SUM(B11:B26)</f>
        <v>0</v>
      </c>
      <c r="C27" s="89">
        <f>SUM(C11:C26)</f>
        <v>0</v>
      </c>
      <c r="D27" s="89">
        <f>SUM(D11:D26)</f>
        <v>0</v>
      </c>
      <c r="E27" s="89">
        <f>SUM(E11:E26)</f>
        <v>0</v>
      </c>
      <c r="F27" s="16"/>
      <c r="G27" s="179" t="e">
        <f>SUM(G11:G26)</f>
        <v>#DIV/0!</v>
      </c>
      <c r="H27" s="179" t="e">
        <f>SUM(H11:H26)</f>
        <v>#DIV/0!</v>
      </c>
      <c r="I27" s="179" t="e">
        <f>SUM(I11:I26)</f>
        <v>#DIV/0!</v>
      </c>
      <c r="L27" s="641" t="e">
        <f t="shared" si="3"/>
        <v>#DIV/0!</v>
      </c>
    </row>
    <row r="28" spans="1:12" x14ac:dyDescent="0.25">
      <c r="B28" s="26" t="s">
        <v>126</v>
      </c>
      <c r="C28" s="26" t="s">
        <v>126</v>
      </c>
      <c r="D28" s="26" t="s">
        <v>126</v>
      </c>
      <c r="E28" s="26" t="s">
        <v>126</v>
      </c>
      <c r="F28" s="16"/>
      <c r="G28" s="87"/>
      <c r="H28" s="87"/>
      <c r="I28" s="87"/>
      <c r="L28" s="576"/>
    </row>
    <row r="29" spans="1:12" x14ac:dyDescent="0.25">
      <c r="A29" s="51" t="s">
        <v>102</v>
      </c>
      <c r="B29" s="26"/>
      <c r="C29" s="27"/>
      <c r="D29" s="27"/>
      <c r="F29" s="16"/>
      <c r="G29" s="87"/>
      <c r="H29" s="87"/>
      <c r="I29" s="87"/>
      <c r="L29" s="576"/>
    </row>
    <row r="30" spans="1:12" x14ac:dyDescent="0.25">
      <c r="A30" s="3" t="s">
        <v>106</v>
      </c>
      <c r="B30" s="26"/>
      <c r="C30" s="27"/>
      <c r="D30" s="27"/>
      <c r="F30" s="16"/>
      <c r="G30" s="87"/>
      <c r="H30" s="87"/>
      <c r="I30" s="87"/>
      <c r="L30" s="576"/>
    </row>
    <row r="31" spans="1:12" x14ac:dyDescent="0.25">
      <c r="A31" s="94" t="s">
        <v>177</v>
      </c>
      <c r="B31" s="26"/>
      <c r="C31" s="27"/>
      <c r="D31" s="27"/>
      <c r="F31" s="16"/>
      <c r="G31" s="87"/>
      <c r="H31" s="87"/>
      <c r="I31" s="87"/>
      <c r="K31" s="57"/>
      <c r="L31" s="576"/>
    </row>
    <row r="32" spans="1:12" x14ac:dyDescent="0.25">
      <c r="A32" s="6" t="s">
        <v>129</v>
      </c>
      <c r="B32" s="26"/>
      <c r="C32" s="27"/>
      <c r="D32" s="27"/>
      <c r="F32" s="16"/>
      <c r="G32" s="177" t="e">
        <f t="shared" ref="G32:G40" si="4">+B32/$B$92</f>
        <v>#DIV/0!</v>
      </c>
      <c r="H32" s="177" t="e">
        <f t="shared" ref="H32:H40" si="5">+C32/$C$92</f>
        <v>#DIV/0!</v>
      </c>
      <c r="I32" s="177" t="e">
        <f t="shared" ref="I32:I40" si="6">+D32/$D$92</f>
        <v>#DIV/0!</v>
      </c>
      <c r="K32" s="17"/>
      <c r="L32" s="641" t="e">
        <f t="shared" si="3"/>
        <v>#DIV/0!</v>
      </c>
    </row>
    <row r="33" spans="1:12" x14ac:dyDescent="0.25">
      <c r="A33" s="6" t="s">
        <v>122</v>
      </c>
      <c r="B33" s="26"/>
      <c r="C33" s="27"/>
      <c r="D33" s="27"/>
      <c r="F33" s="16"/>
      <c r="G33" s="177" t="e">
        <f t="shared" si="4"/>
        <v>#DIV/0!</v>
      </c>
      <c r="H33" s="177" t="e">
        <f t="shared" si="5"/>
        <v>#DIV/0!</v>
      </c>
      <c r="I33" s="177" t="e">
        <f t="shared" si="6"/>
        <v>#DIV/0!</v>
      </c>
      <c r="K33" s="17"/>
      <c r="L33" s="641" t="e">
        <f t="shared" si="3"/>
        <v>#DIV/0!</v>
      </c>
    </row>
    <row r="34" spans="1:12" x14ac:dyDescent="0.25">
      <c r="A34" s="6" t="s">
        <v>478</v>
      </c>
      <c r="B34" s="26"/>
      <c r="C34" s="27"/>
      <c r="D34" s="27"/>
      <c r="F34" s="16"/>
      <c r="G34" s="177" t="e">
        <f t="shared" si="4"/>
        <v>#DIV/0!</v>
      </c>
      <c r="H34" s="177" t="e">
        <f t="shared" si="5"/>
        <v>#DIV/0!</v>
      </c>
      <c r="I34" s="177" t="e">
        <f t="shared" si="6"/>
        <v>#DIV/0!</v>
      </c>
      <c r="K34" s="17"/>
      <c r="L34" s="641" t="e">
        <f t="shared" si="3"/>
        <v>#DIV/0!</v>
      </c>
    </row>
    <row r="35" spans="1:12" x14ac:dyDescent="0.25">
      <c r="A35" s="5" t="s">
        <v>758</v>
      </c>
      <c r="B35" s="26"/>
      <c r="C35" s="27"/>
      <c r="D35" s="27"/>
      <c r="F35" s="16"/>
      <c r="G35" s="177" t="e">
        <f t="shared" si="4"/>
        <v>#DIV/0!</v>
      </c>
      <c r="H35" s="177" t="e">
        <f t="shared" si="5"/>
        <v>#DIV/0!</v>
      </c>
      <c r="I35" s="177" t="e">
        <f t="shared" si="6"/>
        <v>#DIV/0!</v>
      </c>
      <c r="K35" s="17"/>
      <c r="L35" s="641" t="e">
        <f t="shared" si="3"/>
        <v>#DIV/0!</v>
      </c>
    </row>
    <row r="36" spans="1:12" x14ac:dyDescent="0.25">
      <c r="A36" s="5" t="s">
        <v>759</v>
      </c>
      <c r="B36" s="26"/>
      <c r="C36" s="27"/>
      <c r="D36" s="27"/>
      <c r="F36" s="16"/>
      <c r="G36" s="177" t="e">
        <f t="shared" si="4"/>
        <v>#DIV/0!</v>
      </c>
      <c r="H36" s="177" t="e">
        <f t="shared" si="5"/>
        <v>#DIV/0!</v>
      </c>
      <c r="I36" s="177" t="e">
        <f t="shared" si="6"/>
        <v>#DIV/0!</v>
      </c>
      <c r="K36" s="17"/>
      <c r="L36" s="641" t="e">
        <f t="shared" si="3"/>
        <v>#DIV/0!</v>
      </c>
    </row>
    <row r="37" spans="1:12" x14ac:dyDescent="0.25">
      <c r="A37" s="4" t="s">
        <v>123</v>
      </c>
      <c r="B37" s="26"/>
      <c r="C37" s="27"/>
      <c r="D37" s="27"/>
      <c r="F37" s="16"/>
      <c r="G37" s="177" t="e">
        <f t="shared" si="4"/>
        <v>#DIV/0!</v>
      </c>
      <c r="H37" s="177" t="e">
        <f t="shared" si="5"/>
        <v>#DIV/0!</v>
      </c>
      <c r="I37" s="177" t="e">
        <f t="shared" si="6"/>
        <v>#DIV/0!</v>
      </c>
      <c r="K37" s="17"/>
      <c r="L37" s="641" t="e">
        <f t="shared" si="3"/>
        <v>#DIV/0!</v>
      </c>
    </row>
    <row r="38" spans="1:12" x14ac:dyDescent="0.25">
      <c r="A38" s="49" t="s">
        <v>616</v>
      </c>
      <c r="B38" s="26"/>
      <c r="C38" s="27"/>
      <c r="D38" s="27"/>
      <c r="F38" s="16"/>
      <c r="G38" s="177" t="e">
        <f t="shared" si="4"/>
        <v>#DIV/0!</v>
      </c>
      <c r="H38" s="177" t="e">
        <f t="shared" si="5"/>
        <v>#DIV/0!</v>
      </c>
      <c r="I38" s="177" t="e">
        <f t="shared" si="6"/>
        <v>#DIV/0!</v>
      </c>
      <c r="L38" s="641" t="e">
        <f t="shared" si="3"/>
        <v>#DIV/0!</v>
      </c>
    </row>
    <row r="39" spans="1:12" x14ac:dyDescent="0.25">
      <c r="A39" s="6" t="s">
        <v>242</v>
      </c>
      <c r="B39" s="26"/>
      <c r="C39" s="27"/>
      <c r="D39" s="27"/>
      <c r="F39" s="16"/>
      <c r="G39" s="177" t="e">
        <f t="shared" si="4"/>
        <v>#DIV/0!</v>
      </c>
      <c r="H39" s="177" t="e">
        <f t="shared" si="5"/>
        <v>#DIV/0!</v>
      </c>
      <c r="I39" s="177" t="e">
        <f t="shared" si="6"/>
        <v>#DIV/0!</v>
      </c>
      <c r="K39" s="17"/>
      <c r="L39" s="641" t="e">
        <f t="shared" si="3"/>
        <v>#DIV/0!</v>
      </c>
    </row>
    <row r="40" spans="1:12" x14ac:dyDescent="0.25">
      <c r="A40" s="6" t="s">
        <v>130</v>
      </c>
      <c r="B40" s="26"/>
      <c r="C40" s="27"/>
      <c r="D40" s="27"/>
      <c r="F40" s="16"/>
      <c r="G40" s="177" t="e">
        <f t="shared" si="4"/>
        <v>#DIV/0!</v>
      </c>
      <c r="H40" s="177" t="e">
        <f t="shared" si="5"/>
        <v>#DIV/0!</v>
      </c>
      <c r="I40" s="177" t="e">
        <f t="shared" si="6"/>
        <v>#DIV/0!</v>
      </c>
      <c r="L40" s="641" t="e">
        <f t="shared" si="3"/>
        <v>#DIV/0!</v>
      </c>
    </row>
    <row r="41" spans="1:12" x14ac:dyDescent="0.25">
      <c r="A41" s="6" t="s">
        <v>136</v>
      </c>
      <c r="B41" s="89">
        <f t="shared" ref="B41:I41" si="7">SUM(B32:B40)</f>
        <v>0</v>
      </c>
      <c r="C41" s="89">
        <f t="shared" si="7"/>
        <v>0</v>
      </c>
      <c r="D41" s="89">
        <f t="shared" si="7"/>
        <v>0</v>
      </c>
      <c r="E41" s="89">
        <f t="shared" si="7"/>
        <v>0</v>
      </c>
      <c r="F41" s="26"/>
      <c r="G41" s="179" t="e">
        <f t="shared" si="7"/>
        <v>#DIV/0!</v>
      </c>
      <c r="H41" s="179" t="e">
        <f t="shared" si="7"/>
        <v>#DIV/0!</v>
      </c>
      <c r="I41" s="179" t="e">
        <f t="shared" si="7"/>
        <v>#DIV/0!</v>
      </c>
      <c r="K41" s="17"/>
      <c r="L41" s="641" t="e">
        <f t="shared" si="3"/>
        <v>#DIV/0!</v>
      </c>
    </row>
    <row r="42" spans="1:12" x14ac:dyDescent="0.25">
      <c r="A42" s="94" t="s">
        <v>168</v>
      </c>
      <c r="B42" s="26"/>
      <c r="C42" s="27"/>
      <c r="D42" s="27"/>
      <c r="F42" s="16"/>
      <c r="G42" s="87"/>
      <c r="H42" s="87"/>
      <c r="I42" s="87"/>
      <c r="K42" s="60"/>
      <c r="L42" s="576"/>
    </row>
    <row r="43" spans="1:12" x14ac:dyDescent="0.25">
      <c r="A43" s="5" t="s">
        <v>432</v>
      </c>
      <c r="B43" s="26"/>
      <c r="C43" s="27"/>
      <c r="D43" s="27"/>
      <c r="F43" s="16"/>
      <c r="G43" s="177" t="e">
        <f t="shared" ref="G43:G52" si="8">+B43/$B$92</f>
        <v>#DIV/0!</v>
      </c>
      <c r="H43" s="177" t="e">
        <f t="shared" ref="H43:H52" si="9">+C43/$C$92</f>
        <v>#DIV/0!</v>
      </c>
      <c r="I43" s="177" t="e">
        <f t="shared" ref="I43:I52" si="10">+D43/$D$92</f>
        <v>#DIV/0!</v>
      </c>
      <c r="K43" s="60"/>
      <c r="L43" s="641" t="e">
        <f t="shared" si="3"/>
        <v>#DIV/0!</v>
      </c>
    </row>
    <row r="44" spans="1:12" x14ac:dyDescent="0.25">
      <c r="A44" s="170" t="s">
        <v>243</v>
      </c>
      <c r="B44" s="26"/>
      <c r="C44" s="27"/>
      <c r="D44" s="27"/>
      <c r="F44" s="16"/>
      <c r="G44" s="177" t="e">
        <f t="shared" si="8"/>
        <v>#DIV/0!</v>
      </c>
      <c r="H44" s="177" t="e">
        <f t="shared" si="9"/>
        <v>#DIV/0!</v>
      </c>
      <c r="I44" s="177" t="e">
        <f t="shared" si="10"/>
        <v>#DIV/0!</v>
      </c>
      <c r="K44" s="60"/>
      <c r="L44" s="641" t="e">
        <f t="shared" si="3"/>
        <v>#DIV/0!</v>
      </c>
    </row>
    <row r="45" spans="1:12" x14ac:dyDescent="0.25">
      <c r="A45" s="170" t="s">
        <v>244</v>
      </c>
      <c r="B45" s="26"/>
      <c r="C45" s="27"/>
      <c r="D45" s="27"/>
      <c r="F45" s="16"/>
      <c r="G45" s="177" t="e">
        <f t="shared" si="8"/>
        <v>#DIV/0!</v>
      </c>
      <c r="H45" s="177" t="e">
        <f t="shared" si="9"/>
        <v>#DIV/0!</v>
      </c>
      <c r="I45" s="177" t="e">
        <f t="shared" si="10"/>
        <v>#DIV/0!</v>
      </c>
      <c r="K45" s="60"/>
      <c r="L45" s="641" t="e">
        <f t="shared" si="3"/>
        <v>#DIV/0!</v>
      </c>
    </row>
    <row r="46" spans="1:12" x14ac:dyDescent="0.25">
      <c r="A46" s="170" t="s">
        <v>245</v>
      </c>
      <c r="B46" s="26"/>
      <c r="C46" s="27"/>
      <c r="D46" s="27"/>
      <c r="F46" s="16"/>
      <c r="G46" s="177" t="e">
        <f t="shared" si="8"/>
        <v>#DIV/0!</v>
      </c>
      <c r="H46" s="177" t="e">
        <f t="shared" si="9"/>
        <v>#DIV/0!</v>
      </c>
      <c r="I46" s="177" t="e">
        <f t="shared" si="10"/>
        <v>#DIV/0!</v>
      </c>
      <c r="K46" s="60"/>
      <c r="L46" s="641" t="e">
        <f t="shared" si="3"/>
        <v>#DIV/0!</v>
      </c>
    </row>
    <row r="47" spans="1:12" x14ac:dyDescent="0.25">
      <c r="A47" s="170" t="s">
        <v>246</v>
      </c>
      <c r="B47" s="26"/>
      <c r="C47" s="27"/>
      <c r="D47" s="27"/>
      <c r="F47" s="16"/>
      <c r="G47" s="177" t="e">
        <f t="shared" si="8"/>
        <v>#DIV/0!</v>
      </c>
      <c r="H47" s="177" t="e">
        <f t="shared" si="9"/>
        <v>#DIV/0!</v>
      </c>
      <c r="I47" s="177" t="e">
        <f t="shared" si="10"/>
        <v>#DIV/0!</v>
      </c>
      <c r="K47" s="60"/>
      <c r="L47" s="641" t="e">
        <f t="shared" si="3"/>
        <v>#DIV/0!</v>
      </c>
    </row>
    <row r="48" spans="1:12" x14ac:dyDescent="0.25">
      <c r="A48" s="6" t="s">
        <v>247</v>
      </c>
      <c r="B48" s="26"/>
      <c r="C48" s="27"/>
      <c r="D48" s="27"/>
      <c r="F48" s="16"/>
      <c r="G48" s="177" t="e">
        <f t="shared" si="8"/>
        <v>#DIV/0!</v>
      </c>
      <c r="H48" s="177" t="e">
        <f t="shared" si="9"/>
        <v>#DIV/0!</v>
      </c>
      <c r="I48" s="177" t="e">
        <f t="shared" si="10"/>
        <v>#DIV/0!</v>
      </c>
      <c r="K48" s="17"/>
      <c r="L48" s="641" t="e">
        <f t="shared" si="3"/>
        <v>#DIV/0!</v>
      </c>
    </row>
    <row r="49" spans="1:12" x14ac:dyDescent="0.25">
      <c r="A49" s="6" t="s">
        <v>248</v>
      </c>
      <c r="B49" s="26"/>
      <c r="C49" s="27"/>
      <c r="D49" s="27"/>
      <c r="F49" s="16"/>
      <c r="G49" s="177" t="e">
        <f t="shared" si="8"/>
        <v>#DIV/0!</v>
      </c>
      <c r="H49" s="177" t="e">
        <f t="shared" si="9"/>
        <v>#DIV/0!</v>
      </c>
      <c r="I49" s="177" t="e">
        <f t="shared" si="10"/>
        <v>#DIV/0!</v>
      </c>
      <c r="K49" s="17"/>
      <c r="L49" s="641" t="e">
        <f t="shared" si="3"/>
        <v>#DIV/0!</v>
      </c>
    </row>
    <row r="50" spans="1:12" x14ac:dyDescent="0.25">
      <c r="A50" s="6" t="s">
        <v>249</v>
      </c>
      <c r="B50" s="26"/>
      <c r="C50" s="27"/>
      <c r="D50" s="27"/>
      <c r="F50" s="16"/>
      <c r="G50" s="177" t="e">
        <f t="shared" si="8"/>
        <v>#DIV/0!</v>
      </c>
      <c r="H50" s="177" t="e">
        <f t="shared" si="9"/>
        <v>#DIV/0!</v>
      </c>
      <c r="I50" s="177" t="e">
        <f t="shared" si="10"/>
        <v>#DIV/0!</v>
      </c>
      <c r="K50" s="17"/>
      <c r="L50" s="641" t="e">
        <f t="shared" si="3"/>
        <v>#DIV/0!</v>
      </c>
    </row>
    <row r="51" spans="1:12" x14ac:dyDescent="0.25">
      <c r="A51" s="170" t="s">
        <v>132</v>
      </c>
      <c r="B51" s="26"/>
      <c r="C51" s="27"/>
      <c r="D51" s="27"/>
      <c r="F51" s="16"/>
      <c r="G51" s="177" t="e">
        <f t="shared" si="8"/>
        <v>#DIV/0!</v>
      </c>
      <c r="H51" s="177" t="e">
        <f t="shared" si="9"/>
        <v>#DIV/0!</v>
      </c>
      <c r="I51" s="177" t="e">
        <f t="shared" si="10"/>
        <v>#DIV/0!</v>
      </c>
      <c r="K51" s="17"/>
      <c r="L51" s="641" t="e">
        <f t="shared" si="3"/>
        <v>#DIV/0!</v>
      </c>
    </row>
    <row r="52" spans="1:12" x14ac:dyDescent="0.25">
      <c r="A52" s="6" t="s">
        <v>250</v>
      </c>
      <c r="B52" s="26"/>
      <c r="C52" s="27"/>
      <c r="D52" s="27"/>
      <c r="F52" s="16"/>
      <c r="G52" s="177" t="e">
        <f t="shared" si="8"/>
        <v>#DIV/0!</v>
      </c>
      <c r="H52" s="177" t="e">
        <f t="shared" si="9"/>
        <v>#DIV/0!</v>
      </c>
      <c r="I52" s="177" t="e">
        <f t="shared" si="10"/>
        <v>#DIV/0!</v>
      </c>
      <c r="K52" s="17"/>
      <c r="L52" s="641" t="e">
        <f t="shared" si="3"/>
        <v>#DIV/0!</v>
      </c>
    </row>
    <row r="53" spans="1:12" s="17" customFormat="1" hidden="1" x14ac:dyDescent="0.25">
      <c r="A53" s="6"/>
      <c r="B53" s="27"/>
      <c r="C53" s="27"/>
      <c r="D53" s="27"/>
      <c r="E53" s="27"/>
      <c r="G53" s="178"/>
      <c r="H53" s="178"/>
      <c r="I53" s="178"/>
      <c r="L53" s="664"/>
    </row>
    <row r="54" spans="1:12" x14ac:dyDescent="0.25">
      <c r="A54" s="6" t="s">
        <v>431</v>
      </c>
      <c r="B54" s="26"/>
      <c r="C54" s="27"/>
      <c r="D54" s="27"/>
      <c r="F54" s="16"/>
      <c r="G54" s="177" t="e">
        <f>+B54/$B$92</f>
        <v>#DIV/0!</v>
      </c>
      <c r="H54" s="177" t="e">
        <f>+C54/$C$92</f>
        <v>#DIV/0!</v>
      </c>
      <c r="I54" s="177" t="e">
        <f>+D54/$D$92</f>
        <v>#DIV/0!</v>
      </c>
      <c r="K54" s="17"/>
      <c r="L54" s="641" t="e">
        <f t="shared" si="3"/>
        <v>#DIV/0!</v>
      </c>
    </row>
    <row r="55" spans="1:12" x14ac:dyDescent="0.25">
      <c r="A55" s="6" t="s">
        <v>133</v>
      </c>
      <c r="B55" s="26"/>
      <c r="C55" s="27"/>
      <c r="D55" s="27"/>
      <c r="F55" s="16"/>
      <c r="G55" s="177" t="e">
        <f>+B55/$B$92</f>
        <v>#DIV/0!</v>
      </c>
      <c r="H55" s="177" t="e">
        <f>+C55/$C$92</f>
        <v>#DIV/0!</v>
      </c>
      <c r="I55" s="177" t="e">
        <f>+D55/$D$92</f>
        <v>#DIV/0!</v>
      </c>
      <c r="K55" s="17"/>
      <c r="L55" s="641" t="e">
        <f t="shared" si="3"/>
        <v>#DIV/0!</v>
      </c>
    </row>
    <row r="56" spans="1:12" x14ac:dyDescent="0.25">
      <c r="A56" s="6" t="s">
        <v>137</v>
      </c>
      <c r="B56" s="89">
        <f>SUM(B43:B55)</f>
        <v>0</v>
      </c>
      <c r="C56" s="89">
        <f>SUM(C43:C55)</f>
        <v>0</v>
      </c>
      <c r="D56" s="89">
        <f>SUM(D43:D55)</f>
        <v>0</v>
      </c>
      <c r="E56" s="89">
        <f>SUM(E43:E55)</f>
        <v>0</v>
      </c>
      <c r="F56" s="26"/>
      <c r="G56" s="179" t="e">
        <f>+B56/$B$92</f>
        <v>#DIV/0!</v>
      </c>
      <c r="H56" s="179" t="e">
        <f>+C56/$C$92</f>
        <v>#DIV/0!</v>
      </c>
      <c r="I56" s="179" t="e">
        <f>+D56/$D$92</f>
        <v>#DIV/0!</v>
      </c>
      <c r="K56" s="60"/>
      <c r="L56" s="641" t="e">
        <f t="shared" si="3"/>
        <v>#DIV/0!</v>
      </c>
    </row>
    <row r="57" spans="1:12" x14ac:dyDescent="0.25">
      <c r="A57" s="6" t="s">
        <v>135</v>
      </c>
      <c r="B57" s="26"/>
      <c r="C57" s="26"/>
      <c r="E57" s="26"/>
      <c r="F57" s="26"/>
      <c r="G57" s="177" t="e">
        <f>+B57/$B$92</f>
        <v>#DIV/0!</v>
      </c>
      <c r="H57" s="177" t="e">
        <f>+C57/$C$92</f>
        <v>#DIV/0!</v>
      </c>
      <c r="I57" s="177" t="e">
        <f>+D57/$D$92</f>
        <v>#DIV/0!</v>
      </c>
      <c r="K57" s="17"/>
      <c r="L57" s="641" t="e">
        <f t="shared" si="3"/>
        <v>#DIV/0!</v>
      </c>
    </row>
    <row r="58" spans="1:12" x14ac:dyDescent="0.25">
      <c r="A58" s="3" t="s">
        <v>96</v>
      </c>
      <c r="B58" s="89">
        <f>B41+B56+B57</f>
        <v>0</v>
      </c>
      <c r="C58" s="89">
        <f>C41+C56+C57</f>
        <v>0</v>
      </c>
      <c r="D58" s="89">
        <f>D41+D56+D57</f>
        <v>0</v>
      </c>
      <c r="E58" s="89">
        <f>E41+E56+E57</f>
        <v>0</v>
      </c>
      <c r="F58" s="16"/>
      <c r="G58" s="179" t="e">
        <f>+B58/$B$92</f>
        <v>#DIV/0!</v>
      </c>
      <c r="H58" s="179" t="e">
        <f>+C58/$C$92</f>
        <v>#DIV/0!</v>
      </c>
      <c r="I58" s="179" t="e">
        <f>+D58/$D$92</f>
        <v>#DIV/0!</v>
      </c>
      <c r="K58" s="57"/>
      <c r="L58" s="641" t="e">
        <f t="shared" si="3"/>
        <v>#DIV/0!</v>
      </c>
    </row>
    <row r="59" spans="1:12" x14ac:dyDescent="0.25">
      <c r="A59" s="15"/>
      <c r="B59" s="86"/>
      <c r="C59" s="86"/>
      <c r="D59" s="86"/>
      <c r="E59" s="86"/>
      <c r="F59" s="16"/>
      <c r="G59" s="87"/>
      <c r="H59" s="87"/>
      <c r="I59" s="87"/>
      <c r="L59" s="576"/>
    </row>
    <row r="60" spans="1:12" x14ac:dyDescent="0.25">
      <c r="A60" s="3" t="s">
        <v>105</v>
      </c>
      <c r="B60" s="86"/>
      <c r="C60" s="86"/>
      <c r="D60" s="86"/>
      <c r="E60" s="86"/>
      <c r="F60" s="16"/>
      <c r="G60" s="87"/>
      <c r="H60" s="87"/>
      <c r="I60" s="87"/>
      <c r="L60" s="576"/>
    </row>
    <row r="61" spans="1:12" x14ac:dyDescent="0.25">
      <c r="A61" s="4" t="s">
        <v>251</v>
      </c>
      <c r="B61" s="26"/>
      <c r="C61" s="27"/>
      <c r="D61" s="28"/>
      <c r="E61" s="28"/>
      <c r="F61" s="16"/>
      <c r="G61" s="177" t="e">
        <f>+B61/$B$92</f>
        <v>#DIV/0!</v>
      </c>
      <c r="H61" s="177" t="e">
        <f>+C61/$C$92</f>
        <v>#DIV/0!</v>
      </c>
      <c r="I61" s="177" t="e">
        <f>+D61/$D$92</f>
        <v>#DIV/0!</v>
      </c>
      <c r="L61" s="641" t="e">
        <f t="shared" si="3"/>
        <v>#DIV/0!</v>
      </c>
    </row>
    <row r="62" spans="1:12" x14ac:dyDescent="0.25">
      <c r="A62" t="s">
        <v>293</v>
      </c>
      <c r="B62" s="26"/>
      <c r="C62" s="27"/>
      <c r="D62" s="28"/>
      <c r="E62" s="28"/>
      <c r="F62" s="16"/>
      <c r="G62" s="177" t="e">
        <f>+B62/$B$92</f>
        <v>#DIV/0!</v>
      </c>
      <c r="H62" s="177" t="e">
        <f>+C62/$C$92</f>
        <v>#DIV/0!</v>
      </c>
      <c r="I62" s="177" t="e">
        <f>+D62/$D$92</f>
        <v>#DIV/0!</v>
      </c>
      <c r="L62" s="641" t="e">
        <f t="shared" si="3"/>
        <v>#DIV/0!</v>
      </c>
    </row>
    <row r="63" spans="1:12" x14ac:dyDescent="0.25">
      <c r="A63" s="4" t="s">
        <v>220</v>
      </c>
      <c r="B63" s="88">
        <f>-B71</f>
        <v>0</v>
      </c>
      <c r="C63" s="88">
        <f>-C71</f>
        <v>0</v>
      </c>
      <c r="D63" s="88">
        <f>-D71</f>
        <v>0</v>
      </c>
      <c r="E63" s="88">
        <f>-E71</f>
        <v>0</v>
      </c>
      <c r="F63" s="16"/>
      <c r="G63" s="177" t="e">
        <f>+B63/$B$92</f>
        <v>#DIV/0!</v>
      </c>
      <c r="H63" s="177" t="e">
        <f>+C63/$C$92</f>
        <v>#DIV/0!</v>
      </c>
      <c r="I63" s="177" t="e">
        <f>+D63/$D$92</f>
        <v>#DIV/0!</v>
      </c>
      <c r="L63" s="641" t="e">
        <f t="shared" si="3"/>
        <v>#DIV/0!</v>
      </c>
    </row>
    <row r="64" spans="1:12" x14ac:dyDescent="0.25">
      <c r="A64" s="3" t="s">
        <v>107</v>
      </c>
      <c r="B64" s="89">
        <f>SUM(B61:B63)</f>
        <v>0</v>
      </c>
      <c r="C64" s="89">
        <f>SUM(C61:C63)</f>
        <v>0</v>
      </c>
      <c r="D64" s="89">
        <f>SUM(D61:D63)</f>
        <v>0</v>
      </c>
      <c r="E64" s="89">
        <f>SUM(E61:E63)</f>
        <v>0</v>
      </c>
      <c r="F64" s="16"/>
      <c r="G64" s="179" t="e">
        <f>SUM(G61:G63)</f>
        <v>#DIV/0!</v>
      </c>
      <c r="H64" s="179" t="e">
        <f>SUM(H61:H63)</f>
        <v>#DIV/0!</v>
      </c>
      <c r="I64" s="179" t="e">
        <f>SUM(I61:I63)</f>
        <v>#DIV/0!</v>
      </c>
      <c r="L64" s="641" t="e">
        <f t="shared" si="3"/>
        <v>#DIV/0!</v>
      </c>
    </row>
    <row r="65" spans="1:12" x14ac:dyDescent="0.25">
      <c r="A65" s="15"/>
      <c r="B65" s="86"/>
      <c r="C65" s="86"/>
      <c r="D65" s="86"/>
      <c r="E65" s="86"/>
      <c r="F65" s="16"/>
      <c r="G65" s="85"/>
      <c r="H65" s="85"/>
      <c r="I65" s="85"/>
      <c r="L65" s="576"/>
    </row>
    <row r="66" spans="1:12" x14ac:dyDescent="0.25">
      <c r="A66" s="15" t="s">
        <v>777</v>
      </c>
      <c r="B66" s="86"/>
      <c r="C66" s="86"/>
      <c r="D66" s="86"/>
      <c r="E66" s="86"/>
      <c r="F66" s="16"/>
      <c r="G66" s="85"/>
      <c r="H66" s="85"/>
      <c r="I66" s="85"/>
      <c r="L66" s="576"/>
    </row>
    <row r="67" spans="1:12" x14ac:dyDescent="0.25">
      <c r="A67" s="30" t="s">
        <v>776</v>
      </c>
      <c r="B67" s="557"/>
      <c r="C67" s="557"/>
      <c r="D67" s="557"/>
      <c r="E67" s="557"/>
      <c r="F67" s="16"/>
      <c r="G67" s="698" t="e">
        <f>+B67/$B$92</f>
        <v>#DIV/0!</v>
      </c>
      <c r="H67" s="698" t="e">
        <f>+C67/$C$92</f>
        <v>#DIV/0!</v>
      </c>
      <c r="I67" s="698" t="e">
        <f>+D67/$D$92</f>
        <v>#DIV/0!</v>
      </c>
      <c r="L67" s="641" t="e">
        <f>+G67-H67</f>
        <v>#DIV/0!</v>
      </c>
    </row>
    <row r="68" spans="1:12" x14ac:dyDescent="0.25">
      <c r="A68" s="15"/>
      <c r="B68" s="86"/>
      <c r="C68" s="86"/>
      <c r="D68" s="86"/>
      <c r="E68" s="86"/>
      <c r="F68" s="16"/>
      <c r="G68" s="85"/>
      <c r="H68" s="85"/>
      <c r="I68" s="85"/>
      <c r="L68" s="576"/>
    </row>
    <row r="69" spans="1:12" x14ac:dyDescent="0.25">
      <c r="A69" s="51" t="s">
        <v>24</v>
      </c>
      <c r="B69" s="26"/>
      <c r="C69" s="27"/>
      <c r="D69" s="27"/>
      <c r="F69" s="16"/>
      <c r="G69" s="87"/>
      <c r="H69" s="87"/>
      <c r="I69" s="87"/>
      <c r="L69" s="576"/>
    </row>
    <row r="70" spans="1:12" x14ac:dyDescent="0.25">
      <c r="A70" s="4" t="s">
        <v>24</v>
      </c>
      <c r="B70" s="26"/>
      <c r="C70" s="26"/>
      <c r="E70" s="26"/>
      <c r="F70" s="16"/>
      <c r="G70" s="177" t="e">
        <f>+B70/$B$92</f>
        <v>#DIV/0!</v>
      </c>
      <c r="H70" s="177" t="e">
        <f>+C70/$C$92</f>
        <v>#DIV/0!</v>
      </c>
      <c r="I70" s="177" t="e">
        <f>+D70/$D$92</f>
        <v>#DIV/0!</v>
      </c>
      <c r="L70" s="641" t="e">
        <f t="shared" si="3"/>
        <v>#DIV/0!</v>
      </c>
    </row>
    <row r="71" spans="1:12" x14ac:dyDescent="0.25">
      <c r="A71" s="4" t="s">
        <v>213</v>
      </c>
      <c r="B71" s="27"/>
      <c r="C71" s="27"/>
      <c r="D71" s="27"/>
      <c r="F71" s="16"/>
      <c r="G71" s="177" t="e">
        <f t="shared" ref="G71:G72" si="11">+B71/$B$92</f>
        <v>#DIV/0!</v>
      </c>
      <c r="H71" s="177" t="e">
        <f t="shared" ref="H71:H72" si="12">+C71/$C$92</f>
        <v>#DIV/0!</v>
      </c>
      <c r="I71" s="177" t="e">
        <f t="shared" ref="I71:I72" si="13">+D71/$D$92</f>
        <v>#DIV/0!</v>
      </c>
      <c r="L71" s="641" t="e">
        <f t="shared" si="3"/>
        <v>#DIV/0!</v>
      </c>
    </row>
    <row r="72" spans="1:12" ht="14.25" customHeight="1" x14ac:dyDescent="0.25">
      <c r="A72" s="4" t="s">
        <v>214</v>
      </c>
      <c r="B72" s="26"/>
      <c r="C72" s="26"/>
      <c r="E72" s="26"/>
      <c r="F72" s="16"/>
      <c r="G72" s="177" t="e">
        <f t="shared" si="11"/>
        <v>#DIV/0!</v>
      </c>
      <c r="H72" s="177" t="e">
        <f t="shared" si="12"/>
        <v>#DIV/0!</v>
      </c>
      <c r="I72" s="177" t="e">
        <f t="shared" si="13"/>
        <v>#DIV/0!</v>
      </c>
      <c r="L72" s="641" t="e">
        <f t="shared" si="3"/>
        <v>#DIV/0!</v>
      </c>
    </row>
    <row r="73" spans="1:12" ht="14.25" customHeight="1" x14ac:dyDescent="0.25">
      <c r="A73" s="3" t="s">
        <v>95</v>
      </c>
      <c r="B73" s="89">
        <f>SUM(B70:B72)</f>
        <v>0</v>
      </c>
      <c r="C73" s="89">
        <f>SUM(C70:C72)</f>
        <v>0</v>
      </c>
      <c r="D73" s="89">
        <f>SUM(D70:D72)</f>
        <v>0</v>
      </c>
      <c r="E73" s="89">
        <f>SUM(E70:E72)</f>
        <v>0</v>
      </c>
      <c r="F73" s="16"/>
      <c r="G73" s="179" t="e">
        <f>SUM(G70:G72)</f>
        <v>#DIV/0!</v>
      </c>
      <c r="H73" s="179" t="e">
        <f>SUM(H70:H72)</f>
        <v>#DIV/0!</v>
      </c>
      <c r="I73" s="179" t="e">
        <f>SUM(I70:I72)</f>
        <v>#DIV/0!</v>
      </c>
      <c r="L73" s="641" t="e">
        <f t="shared" si="3"/>
        <v>#DIV/0!</v>
      </c>
    </row>
    <row r="74" spans="1:12" ht="14.25" customHeight="1" x14ac:dyDescent="0.25">
      <c r="A74" s="15"/>
      <c r="B74" s="150"/>
      <c r="C74" s="150"/>
      <c r="D74" s="150"/>
      <c r="E74" s="150"/>
      <c r="F74" s="16"/>
      <c r="G74" s="87"/>
      <c r="H74" s="87"/>
      <c r="I74" s="87"/>
      <c r="L74" s="576"/>
    </row>
    <row r="75" spans="1:12" ht="14.25" customHeight="1" x14ac:dyDescent="0.25">
      <c r="A75" s="3" t="s">
        <v>304</v>
      </c>
      <c r="B75" s="176">
        <f>+B58+B64+B73+B67</f>
        <v>0</v>
      </c>
      <c r="C75" s="176">
        <f t="shared" ref="C75:E75" si="14">+C58+C64+C73+C67</f>
        <v>0</v>
      </c>
      <c r="D75" s="176">
        <f t="shared" si="14"/>
        <v>0</v>
      </c>
      <c r="E75" s="176">
        <f t="shared" si="14"/>
        <v>0</v>
      </c>
      <c r="F75" s="16"/>
      <c r="G75" s="179" t="e">
        <f>+G58+G64+G73+G67</f>
        <v>#DIV/0!</v>
      </c>
      <c r="H75" s="179" t="e">
        <f t="shared" ref="H75:I75" si="15">+H58+H64+H73+H67</f>
        <v>#DIV/0!</v>
      </c>
      <c r="I75" s="179" t="e">
        <f t="shared" si="15"/>
        <v>#DIV/0!</v>
      </c>
      <c r="L75" s="641" t="e">
        <f t="shared" si="3"/>
        <v>#DIV/0!</v>
      </c>
    </row>
    <row r="76" spans="1:12" ht="14.25" customHeight="1" x14ac:dyDescent="0.25">
      <c r="A76" s="15"/>
      <c r="B76" s="86"/>
      <c r="C76" s="86"/>
      <c r="D76" s="86"/>
      <c r="E76" s="86"/>
      <c r="F76" s="16"/>
      <c r="G76" s="85"/>
      <c r="H76" s="85"/>
      <c r="I76" s="85"/>
      <c r="L76" s="576"/>
    </row>
    <row r="77" spans="1:12" ht="14.25" customHeight="1" x14ac:dyDescent="0.25">
      <c r="A77" s="3" t="s">
        <v>218</v>
      </c>
      <c r="B77" s="89">
        <f>+B27-B75</f>
        <v>0</v>
      </c>
      <c r="C77" s="89">
        <f>+C27-C75</f>
        <v>0</v>
      </c>
      <c r="D77" s="89">
        <f>+D27-D75</f>
        <v>0</v>
      </c>
      <c r="E77" s="89">
        <f>+E27-E75</f>
        <v>0</v>
      </c>
      <c r="F77" s="16"/>
      <c r="G77" s="179" t="e">
        <f>+G27-G75</f>
        <v>#DIV/0!</v>
      </c>
      <c r="H77" s="179" t="e">
        <f>+H27-H75</f>
        <v>#DIV/0!</v>
      </c>
      <c r="I77" s="179" t="e">
        <f>+I27-I75</f>
        <v>#DIV/0!</v>
      </c>
      <c r="L77" s="641" t="e">
        <f t="shared" si="3"/>
        <v>#DIV/0!</v>
      </c>
    </row>
    <row r="78" spans="1:12" ht="14.25" customHeight="1" x14ac:dyDescent="0.25">
      <c r="B78" s="26"/>
      <c r="C78" s="27"/>
      <c r="D78" s="27"/>
      <c r="F78" s="16"/>
      <c r="G78" s="87"/>
      <c r="H78" s="87"/>
      <c r="I78" s="87"/>
      <c r="L78" s="576"/>
    </row>
    <row r="79" spans="1:12" x14ac:dyDescent="0.25">
      <c r="A79" s="15"/>
      <c r="B79" s="69"/>
      <c r="C79" s="84"/>
      <c r="D79" s="84"/>
      <c r="E79" s="84"/>
      <c r="F79" s="16"/>
      <c r="L79" s="576"/>
    </row>
    <row r="80" spans="1:12" x14ac:dyDescent="0.25">
      <c r="A80" s="94" t="s">
        <v>754</v>
      </c>
      <c r="B80" s="27"/>
      <c r="C80" s="27"/>
      <c r="D80" s="27"/>
      <c r="F80" s="17"/>
      <c r="G80" s="27"/>
      <c r="H80" s="27"/>
      <c r="I80" s="27"/>
      <c r="L80" s="576"/>
    </row>
    <row r="81" spans="1:12" x14ac:dyDescent="0.25">
      <c r="A81" s="253" t="s">
        <v>331</v>
      </c>
      <c r="B81" s="27"/>
      <c r="C81" s="27"/>
      <c r="D81" s="27"/>
      <c r="F81" s="17"/>
      <c r="G81" s="99">
        <f t="shared" ref="G81:I83" si="16">+B81</f>
        <v>0</v>
      </c>
      <c r="H81" s="99">
        <f t="shared" si="16"/>
        <v>0</v>
      </c>
      <c r="I81" s="99">
        <f t="shared" si="16"/>
        <v>0</v>
      </c>
      <c r="L81" s="641">
        <f t="shared" si="3"/>
        <v>0</v>
      </c>
    </row>
    <row r="82" spans="1:12" x14ac:dyDescent="0.25">
      <c r="A82" s="253" t="s">
        <v>332</v>
      </c>
      <c r="B82" s="27"/>
      <c r="C82" s="27"/>
      <c r="D82" s="27"/>
      <c r="F82" s="17"/>
      <c r="G82" s="99">
        <f t="shared" si="16"/>
        <v>0</v>
      </c>
      <c r="H82" s="99">
        <f t="shared" si="16"/>
        <v>0</v>
      </c>
      <c r="I82" s="99">
        <f t="shared" si="16"/>
        <v>0</v>
      </c>
      <c r="L82" s="641">
        <f t="shared" si="3"/>
        <v>0</v>
      </c>
    </row>
    <row r="83" spans="1:12" x14ac:dyDescent="0.25">
      <c r="A83" s="253" t="s">
        <v>333</v>
      </c>
      <c r="B83" s="27"/>
      <c r="C83" s="27"/>
      <c r="D83" s="27"/>
      <c r="F83" s="17"/>
      <c r="G83" s="99">
        <f t="shared" si="16"/>
        <v>0</v>
      </c>
      <c r="H83" s="99">
        <f t="shared" si="16"/>
        <v>0</v>
      </c>
      <c r="I83" s="99">
        <f t="shared" si="16"/>
        <v>0</v>
      </c>
      <c r="L83" s="641">
        <f t="shared" ref="L83:L92" si="17">+G83-H83</f>
        <v>0</v>
      </c>
    </row>
    <row r="84" spans="1:12" ht="27" thickBot="1" x14ac:dyDescent="0.3">
      <c r="A84" s="93" t="s">
        <v>755</v>
      </c>
      <c r="B84" s="251">
        <f>SUM(B81:B83)</f>
        <v>0</v>
      </c>
      <c r="C84" s="251">
        <f>SUM(C81:C83)</f>
        <v>0</v>
      </c>
      <c r="D84" s="251">
        <f>SUM(D81:D83)</f>
        <v>0</v>
      </c>
      <c r="E84" s="251">
        <f>SUM(E81:E83)</f>
        <v>0</v>
      </c>
      <c r="F84" s="16"/>
      <c r="G84" s="251">
        <f>SUM(G81:G83)</f>
        <v>0</v>
      </c>
      <c r="H84" s="251">
        <f>SUM(H81:H83)</f>
        <v>0</v>
      </c>
      <c r="I84" s="251">
        <f>SUM(I81:I83)</f>
        <v>0</v>
      </c>
      <c r="L84" s="641">
        <f t="shared" si="17"/>
        <v>0</v>
      </c>
    </row>
    <row r="85" spans="1:12" ht="13.8" thickTop="1" x14ac:dyDescent="0.25">
      <c r="A85" s="4"/>
      <c r="B85" s="26"/>
      <c r="C85" s="27"/>
      <c r="D85" s="27"/>
      <c r="F85" s="16"/>
      <c r="L85" s="576"/>
    </row>
    <row r="86" spans="1:12" x14ac:dyDescent="0.25">
      <c r="A86" s="94" t="s">
        <v>756</v>
      </c>
      <c r="B86" s="249"/>
      <c r="C86" s="169"/>
      <c r="D86" s="169"/>
      <c r="E86" s="169"/>
      <c r="F86" s="17"/>
      <c r="G86" s="17"/>
      <c r="H86" s="17"/>
      <c r="I86" s="17"/>
      <c r="L86" s="576"/>
    </row>
    <row r="87" spans="1:12" x14ac:dyDescent="0.25">
      <c r="A87" s="253" t="s">
        <v>331</v>
      </c>
      <c r="B87" s="27"/>
      <c r="C87" s="275"/>
      <c r="D87" s="275"/>
      <c r="E87" s="275"/>
      <c r="F87" s="17"/>
      <c r="G87" s="99">
        <f t="shared" ref="G87:I89" si="18">+B87</f>
        <v>0</v>
      </c>
      <c r="H87" s="99">
        <f t="shared" si="18"/>
        <v>0</v>
      </c>
      <c r="I87" s="99">
        <f t="shared" si="18"/>
        <v>0</v>
      </c>
      <c r="L87" s="641">
        <f t="shared" si="17"/>
        <v>0</v>
      </c>
    </row>
    <row r="88" spans="1:12" x14ac:dyDescent="0.25">
      <c r="A88" s="253" t="s">
        <v>332</v>
      </c>
      <c r="B88" s="27"/>
      <c r="C88" s="27"/>
      <c r="D88" s="27"/>
      <c r="F88" s="17"/>
      <c r="G88" s="99">
        <f t="shared" si="18"/>
        <v>0</v>
      </c>
      <c r="H88" s="99">
        <f t="shared" si="18"/>
        <v>0</v>
      </c>
      <c r="I88" s="99">
        <f t="shared" si="18"/>
        <v>0</v>
      </c>
      <c r="L88" s="641">
        <f t="shared" si="17"/>
        <v>0</v>
      </c>
    </row>
    <row r="89" spans="1:12" x14ac:dyDescent="0.25">
      <c r="A89" s="253" t="s">
        <v>333</v>
      </c>
      <c r="B89" s="27"/>
      <c r="C89" s="27"/>
      <c r="D89" s="27"/>
      <c r="F89" s="17"/>
      <c r="G89" s="99">
        <f t="shared" si="18"/>
        <v>0</v>
      </c>
      <c r="H89" s="99">
        <f t="shared" si="18"/>
        <v>0</v>
      </c>
      <c r="I89" s="99">
        <f t="shared" si="18"/>
        <v>0</v>
      </c>
      <c r="L89" s="641">
        <f t="shared" si="17"/>
        <v>0</v>
      </c>
    </row>
    <row r="90" spans="1:12" ht="27" thickBot="1" x14ac:dyDescent="0.3">
      <c r="A90" s="250" t="s">
        <v>757</v>
      </c>
      <c r="B90" s="251">
        <f>SUM(B87:B89)</f>
        <v>0</v>
      </c>
      <c r="C90" s="251">
        <f>SUM(C87:C89)</f>
        <v>0</v>
      </c>
      <c r="D90" s="251">
        <f>SUM(D87:D89)</f>
        <v>0</v>
      </c>
      <c r="E90" s="251">
        <f>SUM(E87:E89)</f>
        <v>0</v>
      </c>
      <c r="F90" s="16"/>
      <c r="G90" s="251">
        <f>SUM(G87:G89)</f>
        <v>0</v>
      </c>
      <c r="H90" s="251">
        <f>SUM(H87:H89)</f>
        <v>0</v>
      </c>
      <c r="I90" s="251">
        <f>SUM(I87:I89)</f>
        <v>0</v>
      </c>
      <c r="L90" s="641">
        <f t="shared" si="17"/>
        <v>0</v>
      </c>
    </row>
    <row r="91" spans="1:12" ht="13.8" thickTop="1" x14ac:dyDescent="0.25">
      <c r="A91" s="250"/>
      <c r="B91" s="505"/>
      <c r="C91" s="505"/>
      <c r="D91" s="505"/>
      <c r="E91" s="505"/>
      <c r="F91" s="16"/>
      <c r="G91" s="505"/>
      <c r="H91" s="505"/>
      <c r="I91" s="505"/>
      <c r="L91" s="576"/>
    </row>
    <row r="92" spans="1:12" ht="13.8" thickBot="1" x14ac:dyDescent="0.3">
      <c r="A92" s="250" t="s">
        <v>753</v>
      </c>
      <c r="B92" s="83">
        <f>+B84+B90</f>
        <v>0</v>
      </c>
      <c r="C92" s="83">
        <f t="shared" ref="C92:I92" si="19">+C84+C90</f>
        <v>0</v>
      </c>
      <c r="D92" s="83">
        <f t="shared" si="19"/>
        <v>0</v>
      </c>
      <c r="E92" s="83">
        <f t="shared" si="19"/>
        <v>0</v>
      </c>
      <c r="F92" s="16"/>
      <c r="G92" s="83">
        <f t="shared" si="19"/>
        <v>0</v>
      </c>
      <c r="H92" s="83">
        <f t="shared" si="19"/>
        <v>0</v>
      </c>
      <c r="I92" s="83">
        <f t="shared" si="19"/>
        <v>0</v>
      </c>
      <c r="L92" s="641">
        <f t="shared" si="17"/>
        <v>0</v>
      </c>
    </row>
    <row r="93" spans="1:12" ht="26.25" customHeight="1" thickTop="1" x14ac:dyDescent="0.25">
      <c r="A93" s="274"/>
      <c r="B93" s="239"/>
      <c r="C93" s="99"/>
      <c r="D93" s="99"/>
      <c r="E93" s="99"/>
      <c r="F93" s="16"/>
    </row>
    <row r="94" spans="1:12" x14ac:dyDescent="0.25">
      <c r="A94" s="173" t="s">
        <v>25</v>
      </c>
      <c r="B94" s="301"/>
      <c r="C94" s="166"/>
      <c r="D94" s="166"/>
      <c r="E94" s="167"/>
      <c r="F94" s="16"/>
    </row>
    <row r="95" spans="1:12" x14ac:dyDescent="0.25">
      <c r="A95" s="174" t="s">
        <v>26</v>
      </c>
      <c r="B95" s="465" t="e">
        <f>(B58-SUM(B13:B18)-B23)/(B27-SUM(B13:B18)-B23)</f>
        <v>#DIV/0!</v>
      </c>
      <c r="C95" s="465" t="e">
        <f t="shared" ref="C95:E95" si="20">(C58-SUM(C13:C18)-C23)/(C27-SUM(C13:C18)-C23)</f>
        <v>#DIV/0!</v>
      </c>
      <c r="D95" s="465" t="e">
        <f t="shared" si="20"/>
        <v>#DIV/0!</v>
      </c>
      <c r="E95" s="465" t="e">
        <f t="shared" si="20"/>
        <v>#DIV/0!</v>
      </c>
      <c r="F95" s="16"/>
      <c r="G95" s="435"/>
      <c r="H95" s="17"/>
      <c r="I95" s="17"/>
    </row>
    <row r="96" spans="1:12" x14ac:dyDescent="0.25">
      <c r="A96" s="174" t="s">
        <v>27</v>
      </c>
      <c r="B96" s="465" t="e">
        <f>(B64)/(B27-SUM(B13:B18)-B23)</f>
        <v>#DIV/0!</v>
      </c>
      <c r="C96" s="465" t="e">
        <f t="shared" ref="C96:E96" si="21">(C64)/(C27-SUM(C13:C18)-C23)</f>
        <v>#DIV/0!</v>
      </c>
      <c r="D96" s="465" t="e">
        <f t="shared" si="21"/>
        <v>#DIV/0!</v>
      </c>
      <c r="E96" s="465" t="e">
        <f t="shared" si="21"/>
        <v>#DIV/0!</v>
      </c>
      <c r="F96" s="16"/>
    </row>
    <row r="97" spans="1:6" x14ac:dyDescent="0.25">
      <c r="A97" s="174" t="s">
        <v>28</v>
      </c>
      <c r="B97" s="465" t="e">
        <f>SUM(B95:B96)</f>
        <v>#DIV/0!</v>
      </c>
      <c r="C97" s="465" t="e">
        <f t="shared" ref="C97:E97" si="22">SUM(C95:C96)</f>
        <v>#DIV/0!</v>
      </c>
      <c r="D97" s="465" t="e">
        <f t="shared" si="22"/>
        <v>#DIV/0!</v>
      </c>
      <c r="E97" s="465" t="e">
        <f t="shared" si="22"/>
        <v>#DIV/0!</v>
      </c>
      <c r="F97" s="16"/>
    </row>
    <row r="98" spans="1:6" x14ac:dyDescent="0.25">
      <c r="A98" s="174" t="s">
        <v>29</v>
      </c>
      <c r="B98" s="465" t="e">
        <f>B73/(B$27-SUM(B13:B18)-B23)</f>
        <v>#DIV/0!</v>
      </c>
      <c r="C98" s="465" t="e">
        <f t="shared" ref="C98:E98" si="23">C73/(C$27-SUM(C13:C18)-C23)</f>
        <v>#DIV/0!</v>
      </c>
      <c r="D98" s="465" t="e">
        <f t="shared" si="23"/>
        <v>#DIV/0!</v>
      </c>
      <c r="E98" s="465" t="e">
        <f t="shared" si="23"/>
        <v>#DIV/0!</v>
      </c>
      <c r="F98" s="16"/>
    </row>
    <row r="99" spans="1:6" x14ac:dyDescent="0.25">
      <c r="A99" s="175" t="s">
        <v>372</v>
      </c>
      <c r="B99" s="466" t="e">
        <f>B77/(B$27-SUM(B13:B18)-B23)</f>
        <v>#DIV/0!</v>
      </c>
      <c r="C99" s="466" t="e">
        <f t="shared" ref="C99:E99" si="24">C77/(C$27-SUM(C13:C18)-C23)</f>
        <v>#DIV/0!</v>
      </c>
      <c r="D99" s="466" t="e">
        <f t="shared" si="24"/>
        <v>#DIV/0!</v>
      </c>
      <c r="E99" s="466" t="e">
        <f t="shared" si="24"/>
        <v>#DIV/0!</v>
      </c>
      <c r="F99" s="16"/>
    </row>
    <row r="100" spans="1:6" x14ac:dyDescent="0.25">
      <c r="B100" s="26"/>
      <c r="C100" s="27"/>
      <c r="D100" s="27"/>
      <c r="E100" s="16"/>
      <c r="F100" s="16"/>
    </row>
    <row r="101" spans="1:6" x14ac:dyDescent="0.25">
      <c r="B101" s="26"/>
      <c r="C101" s="27"/>
      <c r="D101" s="27"/>
      <c r="E101" s="16"/>
      <c r="F101" s="16"/>
    </row>
    <row r="102" spans="1:6" x14ac:dyDescent="0.25">
      <c r="A102" s="796"/>
      <c r="D102" s="16"/>
      <c r="E102" s="16"/>
      <c r="F102" s="16"/>
    </row>
    <row r="103" spans="1:6" x14ac:dyDescent="0.25">
      <c r="A103" s="796"/>
      <c r="D103" s="16"/>
      <c r="E103" s="16"/>
      <c r="F103" s="16"/>
    </row>
    <row r="104" spans="1:6" x14ac:dyDescent="0.25">
      <c r="A104" s="796"/>
      <c r="D104" s="16"/>
      <c r="E104" s="16"/>
      <c r="F104" s="16"/>
    </row>
    <row r="105" spans="1:6" x14ac:dyDescent="0.25">
      <c r="D105" s="16"/>
      <c r="E105" s="16"/>
      <c r="F105" s="16"/>
    </row>
    <row r="106" spans="1:6" x14ac:dyDescent="0.25">
      <c r="D106" s="16"/>
      <c r="E106" s="16"/>
      <c r="F106" s="16"/>
    </row>
    <row r="107" spans="1:6" x14ac:dyDescent="0.25">
      <c r="D107" s="16"/>
      <c r="E107" s="16"/>
      <c r="F107" s="16"/>
    </row>
    <row r="108" spans="1:6" x14ac:dyDescent="0.25">
      <c r="D108" s="16"/>
      <c r="E108" s="16"/>
      <c r="F108" s="16"/>
    </row>
    <row r="109" spans="1:6" x14ac:dyDescent="0.25">
      <c r="D109" s="16"/>
      <c r="E109" s="16"/>
      <c r="F109" s="16"/>
    </row>
    <row r="110" spans="1:6" x14ac:dyDescent="0.25">
      <c r="D110" s="16"/>
      <c r="E110" s="16"/>
      <c r="F110" s="16"/>
    </row>
    <row r="111" spans="1:6" x14ac:dyDescent="0.25">
      <c r="D111" s="16"/>
      <c r="E111" s="16"/>
      <c r="F111" s="16"/>
    </row>
    <row r="112" spans="1:6" x14ac:dyDescent="0.25">
      <c r="D112" s="16"/>
      <c r="E112" s="16"/>
      <c r="F112" s="16"/>
    </row>
    <row r="113" spans="4:6" x14ac:dyDescent="0.25">
      <c r="D113" s="16"/>
      <c r="E113" s="16"/>
      <c r="F113" s="16"/>
    </row>
    <row r="114" spans="4:6" x14ac:dyDescent="0.25">
      <c r="D114" s="16"/>
      <c r="E114" s="16"/>
      <c r="F114" s="16"/>
    </row>
    <row r="115" spans="4:6" x14ac:dyDescent="0.25">
      <c r="D115" s="16"/>
      <c r="E115" s="16"/>
      <c r="F115" s="16"/>
    </row>
    <row r="116" spans="4:6" x14ac:dyDescent="0.25">
      <c r="D116" s="16"/>
      <c r="E116" s="16"/>
      <c r="F116" s="16"/>
    </row>
    <row r="117" spans="4:6" x14ac:dyDescent="0.25">
      <c r="D117" s="16"/>
      <c r="E117" s="16"/>
      <c r="F117" s="16"/>
    </row>
    <row r="118" spans="4:6" x14ac:dyDescent="0.25">
      <c r="D118" s="16"/>
      <c r="E118" s="16"/>
      <c r="F118" s="16"/>
    </row>
    <row r="119" spans="4:6" x14ac:dyDescent="0.25">
      <c r="D119" s="16"/>
      <c r="E119" s="16"/>
      <c r="F119" s="16"/>
    </row>
    <row r="120" spans="4:6" x14ac:dyDescent="0.25">
      <c r="D120" s="16"/>
      <c r="E120" s="16"/>
      <c r="F120" s="16"/>
    </row>
    <row r="121" spans="4:6" x14ac:dyDescent="0.25">
      <c r="D121" s="16"/>
      <c r="E121" s="16"/>
      <c r="F121" s="16"/>
    </row>
    <row r="122" spans="4:6" x14ac:dyDescent="0.25">
      <c r="D122" s="16"/>
      <c r="E122" s="16"/>
      <c r="F122" s="16"/>
    </row>
    <row r="123" spans="4:6" x14ac:dyDescent="0.25">
      <c r="D123" s="16"/>
      <c r="E123" s="16"/>
      <c r="F123" s="16"/>
    </row>
    <row r="124" spans="4:6" x14ac:dyDescent="0.25">
      <c r="D124" s="16"/>
      <c r="E124" s="17"/>
      <c r="F124" s="17"/>
    </row>
    <row r="125" spans="4:6" x14ac:dyDescent="0.25">
      <c r="D125" s="16"/>
      <c r="E125" s="17"/>
      <c r="F125" s="17"/>
    </row>
    <row r="126" spans="4:6" x14ac:dyDescent="0.25">
      <c r="D126" s="16"/>
      <c r="E126" s="17"/>
      <c r="F126" s="17"/>
    </row>
    <row r="127" spans="4:6" x14ac:dyDescent="0.25">
      <c r="D127" s="16"/>
      <c r="E127" s="17"/>
      <c r="F127" s="17"/>
    </row>
    <row r="128" spans="4:6" x14ac:dyDescent="0.25">
      <c r="D128" s="16"/>
      <c r="E128" s="17"/>
      <c r="F128" s="17"/>
    </row>
    <row r="129" spans="4:6" x14ac:dyDescent="0.25">
      <c r="D129" s="16"/>
      <c r="E129" s="17"/>
      <c r="F129" s="17"/>
    </row>
    <row r="130" spans="4:6" x14ac:dyDescent="0.25">
      <c r="D130" s="16"/>
      <c r="E130" s="17"/>
      <c r="F130" s="17"/>
    </row>
    <row r="131" spans="4:6" x14ac:dyDescent="0.25">
      <c r="D131" s="16"/>
      <c r="E131" s="17"/>
      <c r="F131" s="17"/>
    </row>
    <row r="132" spans="4:6" x14ac:dyDescent="0.25">
      <c r="D132" s="16"/>
      <c r="E132" s="17"/>
      <c r="F132" s="17"/>
    </row>
    <row r="133" spans="4:6" x14ac:dyDescent="0.25">
      <c r="D133" s="16"/>
      <c r="E133" s="17"/>
      <c r="F133" s="17"/>
    </row>
    <row r="134" spans="4:6" x14ac:dyDescent="0.25">
      <c r="D134" s="16"/>
      <c r="E134" s="17"/>
      <c r="F134" s="17"/>
    </row>
    <row r="135" spans="4:6" x14ac:dyDescent="0.25">
      <c r="D135" s="16"/>
      <c r="E135" s="17"/>
      <c r="F135" s="17"/>
    </row>
    <row r="136" spans="4:6" x14ac:dyDescent="0.25">
      <c r="D136" s="16"/>
      <c r="E136" s="17"/>
      <c r="F136" s="17"/>
    </row>
    <row r="137" spans="4:6" x14ac:dyDescent="0.25">
      <c r="D137" s="16"/>
      <c r="E137" s="17"/>
      <c r="F137" s="17"/>
    </row>
    <row r="138" spans="4:6" x14ac:dyDescent="0.25">
      <c r="D138" s="16"/>
      <c r="E138" s="17"/>
      <c r="F138" s="17"/>
    </row>
    <row r="139" spans="4:6" x14ac:dyDescent="0.25">
      <c r="D139" s="16"/>
      <c r="E139" s="17"/>
      <c r="F139" s="17"/>
    </row>
    <row r="140" spans="4:6" x14ac:dyDescent="0.25">
      <c r="D140" s="16"/>
      <c r="E140" s="17"/>
      <c r="F140" s="17"/>
    </row>
    <row r="141" spans="4:6" x14ac:dyDescent="0.25">
      <c r="D141" s="16"/>
      <c r="E141" s="17"/>
      <c r="F141" s="17"/>
    </row>
    <row r="142" spans="4:6" x14ac:dyDescent="0.25">
      <c r="D142" s="16"/>
      <c r="E142" s="17"/>
      <c r="F142" s="17"/>
    </row>
  </sheetData>
  <sheetProtection algorithmName="SHA-512" hashValue="xW4fZEq1vqQLu12SCGJ7cDQpuCq5bagGc71oNOBQlSmvlawHDDntmHZ5JSgMUAVG8xBBQjDb265jbUpsxNzIBA==" saltValue="Z1mZbt6zdc5/2kYae8ecLg==" spinCount="100000" sheet="1" formatCells="0" formatColumns="0" formatRows="0"/>
  <mergeCells count="3">
    <mergeCell ref="A2:J2"/>
    <mergeCell ref="C3:E3"/>
    <mergeCell ref="A4:J4"/>
  </mergeCells>
  <printOptions horizontalCentered="1"/>
  <pageMargins left="0" right="0" top="0" bottom="0" header="0.23" footer="0.17"/>
  <pageSetup scale="70" fitToHeight="3" orientation="landscape"/>
  <headerFooter alignWithMargins="0"/>
  <rowBreaks count="2" manualBreakCount="2">
    <brk id="68" max="16383" man="1"/>
    <brk id="93" max="16383" man="1"/>
  </rowBreaks>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59999389629810485"/>
  </sheetPr>
  <dimension ref="A1:AD327"/>
  <sheetViews>
    <sheetView workbookViewId="0">
      <selection activeCell="B79" sqref="B79"/>
    </sheetView>
  </sheetViews>
  <sheetFormatPr defaultRowHeight="13.2" x14ac:dyDescent="0.25"/>
  <cols>
    <col min="1" max="1" width="70.33203125" bestFit="1" customWidth="1"/>
    <col min="2" max="2" width="15.6640625" customWidth="1"/>
    <col min="3" max="3" width="2.33203125" style="411" customWidth="1"/>
    <col min="4" max="4" width="15.6640625" customWidth="1"/>
    <col min="5" max="5" width="2.33203125" customWidth="1"/>
    <col min="6" max="6" width="15.5546875" customWidth="1"/>
    <col min="7" max="7" width="2.33203125" style="411" customWidth="1"/>
    <col min="8" max="9" width="15.6640625" customWidth="1"/>
    <col min="10" max="18" width="8.88671875" style="16"/>
    <col min="19" max="22" width="8.88671875" style="16" customWidth="1"/>
    <col min="23" max="26" width="8.88671875" style="16"/>
    <col min="27" max="28" width="0" style="16" hidden="1" customWidth="1"/>
    <col min="29" max="30" width="0" hidden="1" customWidth="1"/>
  </cols>
  <sheetData>
    <row r="1" spans="1:9" ht="15.6" x14ac:dyDescent="0.3">
      <c r="A1" s="1012">
        <f>+'MCO ID &amp; Cross Checks'!B1</f>
        <v>0</v>
      </c>
      <c r="B1" s="1012"/>
      <c r="C1" s="1012"/>
      <c r="D1" s="1012"/>
      <c r="E1" s="1012"/>
      <c r="F1" s="1012"/>
      <c r="G1" s="1012"/>
      <c r="H1" s="1012"/>
      <c r="I1" s="1012"/>
    </row>
    <row r="2" spans="1:9" ht="15.6" x14ac:dyDescent="0.3">
      <c r="A2" s="1011" t="s">
        <v>653</v>
      </c>
      <c r="B2" s="1011"/>
      <c r="C2" s="1011"/>
      <c r="D2" s="1011"/>
      <c r="E2" s="1011"/>
      <c r="F2" s="1011"/>
      <c r="G2" s="1011"/>
      <c r="H2" s="1011"/>
      <c r="I2" s="1011"/>
    </row>
    <row r="3" spans="1:9" ht="15.6" x14ac:dyDescent="0.3">
      <c r="A3" s="1013" t="str">
        <f>CONCATENATE("As Of  ",'MCO ID &amp; Cross Checks'!F11, "  ",'MCO ID &amp; Cross Checks'!G11)</f>
        <v xml:space="preserve">As Of    </v>
      </c>
      <c r="B3" s="1013"/>
      <c r="C3" s="1013"/>
      <c r="D3" s="1013"/>
      <c r="E3" s="1013"/>
      <c r="F3" s="1013"/>
      <c r="G3" s="1013"/>
      <c r="H3" s="1013"/>
      <c r="I3" s="1013"/>
    </row>
    <row r="4" spans="1:9" x14ac:dyDescent="0.25">
      <c r="A4" s="516"/>
      <c r="B4" s="514"/>
      <c r="H4" s="514"/>
      <c r="I4" s="514"/>
    </row>
    <row r="5" spans="1:9" x14ac:dyDescent="0.25">
      <c r="A5" s="517"/>
      <c r="B5" s="366"/>
      <c r="H5" s="515"/>
    </row>
    <row r="6" spans="1:9" ht="16.2" thickBot="1" x14ac:dyDescent="0.35">
      <c r="B6" s="518">
        <f>+'MCO ID &amp; Cross Checks'!B1</f>
        <v>0</v>
      </c>
      <c r="C6" s="519"/>
      <c r="D6" s="518" t="s">
        <v>692</v>
      </c>
      <c r="E6" s="520"/>
      <c r="F6" s="521" t="s">
        <v>654</v>
      </c>
      <c r="G6" s="522"/>
      <c r="H6" s="523" t="s">
        <v>655</v>
      </c>
      <c r="I6" s="524" t="s">
        <v>656</v>
      </c>
    </row>
    <row r="7" spans="1:9" x14ac:dyDescent="0.25">
      <c r="A7" s="1" t="s">
        <v>32</v>
      </c>
      <c r="B7" s="78"/>
      <c r="C7" s="513"/>
      <c r="D7" s="16"/>
      <c r="E7" s="16"/>
      <c r="F7" s="16"/>
      <c r="G7" s="513"/>
      <c r="H7" s="16"/>
      <c r="I7" s="366"/>
    </row>
    <row r="8" spans="1:9" x14ac:dyDescent="0.25">
      <c r="A8" t="s">
        <v>657</v>
      </c>
      <c r="B8" s="525">
        <f>+'Balance Sheet'!C8</f>
        <v>0</v>
      </c>
      <c r="C8" s="86"/>
      <c r="D8" s="26"/>
      <c r="E8" s="26"/>
      <c r="F8" s="26"/>
      <c r="G8" s="86"/>
      <c r="H8" s="526"/>
      <c r="I8" s="366">
        <f>+B8+D8+F8+H8</f>
        <v>0</v>
      </c>
    </row>
    <row r="9" spans="1:9" x14ac:dyDescent="0.25">
      <c r="A9" t="s">
        <v>270</v>
      </c>
      <c r="B9" s="525">
        <f>+'Balance Sheet'!C9</f>
        <v>0</v>
      </c>
      <c r="C9" s="86"/>
      <c r="D9" s="26"/>
      <c r="E9" s="26"/>
      <c r="F9" s="26"/>
      <c r="G9" s="86"/>
      <c r="H9" s="526"/>
      <c r="I9" s="366">
        <f t="shared" ref="I9:I23" si="0">+B9+D9+F9+H9</f>
        <v>0</v>
      </c>
    </row>
    <row r="10" spans="1:9" x14ac:dyDescent="0.25">
      <c r="A10" t="s">
        <v>139</v>
      </c>
      <c r="B10" s="525">
        <f>+'Balance Sheet'!C10</f>
        <v>0</v>
      </c>
      <c r="C10" s="86"/>
      <c r="D10" s="26"/>
      <c r="E10" s="26"/>
      <c r="F10" s="26"/>
      <c r="G10" s="86"/>
      <c r="H10" s="526"/>
      <c r="I10" s="366">
        <f t="shared" si="0"/>
        <v>0</v>
      </c>
    </row>
    <row r="11" spans="1:9" x14ac:dyDescent="0.25">
      <c r="A11" s="364" t="s">
        <v>658</v>
      </c>
      <c r="B11" s="525">
        <f>+'Balance Sheet'!C11</f>
        <v>0</v>
      </c>
      <c r="C11" s="86"/>
      <c r="D11" s="26"/>
      <c r="E11" s="26"/>
      <c r="F11" s="26"/>
      <c r="G11" s="86"/>
      <c r="H11" s="526"/>
      <c r="I11" s="366">
        <f t="shared" si="0"/>
        <v>0</v>
      </c>
    </row>
    <row r="12" spans="1:9" x14ac:dyDescent="0.25">
      <c r="A12" s="364" t="s">
        <v>659</v>
      </c>
      <c r="B12" s="525">
        <f>+'Balance Sheet'!C12</f>
        <v>0</v>
      </c>
      <c r="C12" s="86"/>
      <c r="D12" s="26"/>
      <c r="E12" s="26"/>
      <c r="F12" s="26"/>
      <c r="G12" s="86"/>
      <c r="H12" s="526"/>
      <c r="I12" s="366">
        <f t="shared" si="0"/>
        <v>0</v>
      </c>
    </row>
    <row r="13" spans="1:9" x14ac:dyDescent="0.25">
      <c r="A13" s="364" t="s">
        <v>660</v>
      </c>
      <c r="B13" s="525">
        <f>+'Balance Sheet'!C13</f>
        <v>0</v>
      </c>
      <c r="C13" s="86"/>
      <c r="D13" s="26"/>
      <c r="E13" s="26"/>
      <c r="F13" s="26"/>
      <c r="G13" s="86"/>
      <c r="H13" s="526"/>
      <c r="I13" s="366">
        <f t="shared" si="0"/>
        <v>0</v>
      </c>
    </row>
    <row r="14" spans="1:9" x14ac:dyDescent="0.25">
      <c r="A14" s="364" t="s">
        <v>661</v>
      </c>
      <c r="B14" s="525">
        <f>+'Balance Sheet'!C14</f>
        <v>0</v>
      </c>
      <c r="C14" s="86"/>
      <c r="D14" s="26"/>
      <c r="E14" s="26"/>
      <c r="F14" s="26"/>
      <c r="G14" s="86"/>
      <c r="H14" s="526"/>
      <c r="I14" s="366">
        <f t="shared" si="0"/>
        <v>0</v>
      </c>
    </row>
    <row r="15" spans="1:9" x14ac:dyDescent="0.25">
      <c r="A15" s="364" t="s">
        <v>662</v>
      </c>
      <c r="B15" s="525">
        <f>+'Balance Sheet'!C15</f>
        <v>0</v>
      </c>
      <c r="C15" s="86"/>
      <c r="D15" s="26"/>
      <c r="E15" s="26"/>
      <c r="F15" s="26"/>
      <c r="G15" s="86"/>
      <c r="H15" s="526"/>
      <c r="I15" s="366">
        <f t="shared" si="0"/>
        <v>0</v>
      </c>
    </row>
    <row r="16" spans="1:9" x14ac:dyDescent="0.25">
      <c r="A16" s="6" t="s">
        <v>663</v>
      </c>
      <c r="B16" s="525">
        <f>+'Balance Sheet'!C16</f>
        <v>0</v>
      </c>
      <c r="C16" s="86"/>
      <c r="D16" s="26"/>
      <c r="E16" s="26"/>
      <c r="F16" s="26"/>
      <c r="G16" s="86"/>
      <c r="H16" s="526"/>
      <c r="I16" s="366">
        <f t="shared" si="0"/>
        <v>0</v>
      </c>
    </row>
    <row r="17" spans="1:9" x14ac:dyDescent="0.25">
      <c r="A17" s="5" t="s">
        <v>664</v>
      </c>
      <c r="B17" s="525">
        <f>+'Balance Sheet'!C17</f>
        <v>0</v>
      </c>
      <c r="C17" s="86"/>
      <c r="D17" s="26"/>
      <c r="E17" s="26"/>
      <c r="F17" s="26"/>
      <c r="G17" s="86"/>
      <c r="H17" s="526"/>
      <c r="I17" s="366">
        <f t="shared" si="0"/>
        <v>0</v>
      </c>
    </row>
    <row r="18" spans="1:9" x14ac:dyDescent="0.25">
      <c r="A18" s="278" t="s">
        <v>665</v>
      </c>
      <c r="B18" s="525">
        <f>+'Balance Sheet'!C18</f>
        <v>0</v>
      </c>
      <c r="C18" s="86"/>
      <c r="D18" s="26"/>
      <c r="E18" s="26"/>
      <c r="F18" s="26"/>
      <c r="G18" s="86"/>
      <c r="H18" s="526"/>
      <c r="I18" s="366">
        <f>+B18+D18+F18+H18</f>
        <v>0</v>
      </c>
    </row>
    <row r="19" spans="1:9" x14ac:dyDescent="0.25">
      <c r="A19" s="278" t="s">
        <v>110</v>
      </c>
      <c r="B19" s="525">
        <f>+'Balance Sheet'!C19</f>
        <v>0</v>
      </c>
      <c r="C19" s="86"/>
      <c r="D19" s="26"/>
      <c r="E19" s="26"/>
      <c r="F19" s="26"/>
      <c r="G19" s="86"/>
      <c r="H19" s="526"/>
      <c r="I19" s="366">
        <f t="shared" si="0"/>
        <v>0</v>
      </c>
    </row>
    <row r="20" spans="1:9" x14ac:dyDescent="0.25">
      <c r="A20" s="364" t="s">
        <v>39</v>
      </c>
      <c r="B20" s="525">
        <f>+'Balance Sheet'!C20</f>
        <v>0</v>
      </c>
      <c r="C20" s="86"/>
      <c r="D20" s="26"/>
      <c r="E20" s="26"/>
      <c r="F20" s="26"/>
      <c r="G20" s="86"/>
      <c r="H20" s="526"/>
      <c r="I20" s="366">
        <f>+B20+D20+F20+H20</f>
        <v>0</v>
      </c>
    </row>
    <row r="21" spans="1:9" x14ac:dyDescent="0.25">
      <c r="A21" s="278" t="s">
        <v>51</v>
      </c>
      <c r="B21" s="525">
        <f>+'Balance Sheet'!C21</f>
        <v>0</v>
      </c>
      <c r="C21" s="86"/>
      <c r="D21" s="26"/>
      <c r="E21" s="26"/>
      <c r="F21" s="26"/>
      <c r="G21" s="86"/>
      <c r="H21" s="526"/>
      <c r="I21" s="366">
        <f t="shared" si="0"/>
        <v>0</v>
      </c>
    </row>
    <row r="22" spans="1:9" x14ac:dyDescent="0.25">
      <c r="A22" s="278" t="s">
        <v>93</v>
      </c>
      <c r="B22" s="525">
        <f>+'Balance Sheet'!C22</f>
        <v>0</v>
      </c>
      <c r="C22" s="86"/>
      <c r="D22" s="26"/>
      <c r="E22" s="26"/>
      <c r="F22" s="26"/>
      <c r="G22" s="86"/>
      <c r="H22" s="526"/>
      <c r="I22" s="366">
        <f t="shared" si="0"/>
        <v>0</v>
      </c>
    </row>
    <row r="23" spans="1:9" x14ac:dyDescent="0.25">
      <c r="A23" s="278" t="s">
        <v>666</v>
      </c>
      <c r="B23" s="525">
        <f>+'Balance Sheet'!C23</f>
        <v>0</v>
      </c>
      <c r="C23" s="86"/>
      <c r="D23" s="26"/>
      <c r="E23" s="26"/>
      <c r="F23" s="26"/>
      <c r="G23" s="86"/>
      <c r="H23" s="526"/>
      <c r="I23" s="366">
        <f t="shared" si="0"/>
        <v>0</v>
      </c>
    </row>
    <row r="24" spans="1:9" x14ac:dyDescent="0.25">
      <c r="A24" s="516" t="s">
        <v>44</v>
      </c>
      <c r="B24" s="527">
        <f>SUM(B8:B23)</f>
        <v>0</v>
      </c>
      <c r="C24" s="528"/>
      <c r="D24" s="527">
        <f>SUM(D8:D23)</f>
        <v>0</v>
      </c>
      <c r="E24" s="528"/>
      <c r="F24" s="527">
        <f>SUM(F8:F23)</f>
        <v>0</v>
      </c>
      <c r="G24" s="528"/>
      <c r="H24" s="527">
        <f>SUM(H8:H23)</f>
        <v>0</v>
      </c>
      <c r="I24" s="527">
        <f>SUM(I8:I23)</f>
        <v>0</v>
      </c>
    </row>
    <row r="25" spans="1:9" x14ac:dyDescent="0.25">
      <c r="B25" s="461"/>
      <c r="C25" s="529"/>
      <c r="D25" s="366"/>
      <c r="E25" s="366"/>
      <c r="F25" s="366"/>
      <c r="G25" s="529"/>
      <c r="H25" s="366"/>
      <c r="I25" s="366"/>
    </row>
    <row r="26" spans="1:9" x14ac:dyDescent="0.25">
      <c r="B26" s="461"/>
      <c r="C26" s="529"/>
      <c r="D26" s="366"/>
      <c r="E26" s="366"/>
      <c r="F26" s="366"/>
      <c r="G26" s="529"/>
      <c r="H26" s="366"/>
      <c r="I26" s="366"/>
    </row>
    <row r="27" spans="1:9" x14ac:dyDescent="0.25">
      <c r="A27" s="94" t="s">
        <v>397</v>
      </c>
      <c r="B27" s="461"/>
      <c r="C27" s="529"/>
      <c r="D27" s="366"/>
      <c r="E27" s="366"/>
      <c r="F27" s="366"/>
      <c r="G27" s="529"/>
      <c r="H27" s="366"/>
      <c r="I27" s="366"/>
    </row>
    <row r="28" spans="1:9" x14ac:dyDescent="0.25">
      <c r="A28" s="516" t="s">
        <v>45</v>
      </c>
      <c r="B28" s="461"/>
      <c r="C28" s="529"/>
      <c r="D28" s="366"/>
      <c r="E28" s="366"/>
      <c r="F28" s="366"/>
      <c r="G28" s="529"/>
      <c r="H28" s="366"/>
      <c r="I28" s="366"/>
    </row>
    <row r="29" spans="1:9" x14ac:dyDescent="0.25">
      <c r="A29" s="278" t="s">
        <v>291</v>
      </c>
      <c r="B29" s="365">
        <f>+'Balance Sheet'!C29</f>
        <v>0</v>
      </c>
      <c r="C29" s="86"/>
      <c r="D29" s="26"/>
      <c r="E29" s="26"/>
      <c r="F29" s="26"/>
      <c r="G29" s="86"/>
      <c r="H29" s="26"/>
      <c r="I29" s="366">
        <f t="shared" ref="I29:I41" si="1">+B29+D29+F29+H29</f>
        <v>0</v>
      </c>
    </row>
    <row r="30" spans="1:9" x14ac:dyDescent="0.25">
      <c r="A30" s="364" t="s">
        <v>256</v>
      </c>
      <c r="B30" s="365">
        <f>+'Balance Sheet'!C30</f>
        <v>0</v>
      </c>
      <c r="C30" s="86"/>
      <c r="D30" s="26"/>
      <c r="E30" s="26"/>
      <c r="F30" s="26"/>
      <c r="G30" s="86"/>
      <c r="H30" s="26"/>
      <c r="I30" s="366">
        <f t="shared" si="1"/>
        <v>0</v>
      </c>
    </row>
    <row r="31" spans="1:9" x14ac:dyDescent="0.25">
      <c r="A31" s="530" t="s">
        <v>667</v>
      </c>
      <c r="B31" s="365">
        <f>+'Balance Sheet'!C31</f>
        <v>0</v>
      </c>
      <c r="C31" s="86"/>
      <c r="D31" s="26"/>
      <c r="E31" s="26"/>
      <c r="F31" s="26"/>
      <c r="G31" s="86"/>
      <c r="H31" s="26"/>
      <c r="I31" s="366">
        <f t="shared" si="1"/>
        <v>0</v>
      </c>
    </row>
    <row r="32" spans="1:9" x14ac:dyDescent="0.25">
      <c r="A32" s="326" t="s">
        <v>398</v>
      </c>
      <c r="B32" s="365">
        <f>+'Balance Sheet'!C32</f>
        <v>0</v>
      </c>
      <c r="C32" s="86"/>
      <c r="D32" s="26"/>
      <c r="E32" s="26"/>
      <c r="F32" s="26"/>
      <c r="G32" s="86"/>
      <c r="H32" s="26"/>
      <c r="I32" s="366">
        <f>+B32+D32+F32+H32</f>
        <v>0</v>
      </c>
    </row>
    <row r="33" spans="1:9" x14ac:dyDescent="0.25">
      <c r="A33" s="530" t="s">
        <v>668</v>
      </c>
      <c r="B33" s="365">
        <f>+'Balance Sheet'!C33</f>
        <v>0</v>
      </c>
      <c r="C33" s="86"/>
      <c r="D33" s="26"/>
      <c r="E33" s="26"/>
      <c r="F33" s="26"/>
      <c r="G33" s="86"/>
      <c r="H33" s="26"/>
      <c r="I33" s="366">
        <f>+B33+D33+F33+H33</f>
        <v>0</v>
      </c>
    </row>
    <row r="34" spans="1:9" x14ac:dyDescent="0.25">
      <c r="A34" s="530" t="s">
        <v>114</v>
      </c>
      <c r="B34" s="365">
        <f>+'Balance Sheet'!C34</f>
        <v>0</v>
      </c>
      <c r="C34" s="86"/>
      <c r="D34" s="26"/>
      <c r="E34" s="26"/>
      <c r="F34" s="26"/>
      <c r="G34" s="86"/>
      <c r="H34" s="26"/>
      <c r="I34" s="366">
        <f t="shared" si="1"/>
        <v>0</v>
      </c>
    </row>
    <row r="35" spans="1:9" x14ac:dyDescent="0.25">
      <c r="A35" s="278" t="s">
        <v>116</v>
      </c>
      <c r="B35" s="365">
        <f>+'Balance Sheet'!C35</f>
        <v>0</v>
      </c>
      <c r="C35" s="86"/>
      <c r="D35" s="26"/>
      <c r="E35" s="26"/>
      <c r="F35" s="26"/>
      <c r="G35" s="86"/>
      <c r="H35" s="26"/>
      <c r="I35" s="366">
        <f t="shared" si="1"/>
        <v>0</v>
      </c>
    </row>
    <row r="36" spans="1:9" x14ac:dyDescent="0.25">
      <c r="A36" s="278" t="s">
        <v>117</v>
      </c>
      <c r="B36" s="365">
        <f>+'Balance Sheet'!C36</f>
        <v>0</v>
      </c>
      <c r="C36" s="86"/>
      <c r="D36" s="26"/>
      <c r="E36" s="26"/>
      <c r="F36" s="26"/>
      <c r="G36" s="86"/>
      <c r="H36" s="26"/>
      <c r="I36" s="366">
        <f t="shared" si="1"/>
        <v>0</v>
      </c>
    </row>
    <row r="37" spans="1:9" x14ac:dyDescent="0.25">
      <c r="A37" s="278" t="s">
        <v>115</v>
      </c>
      <c r="B37" s="365">
        <f>+'Balance Sheet'!C37</f>
        <v>0</v>
      </c>
      <c r="C37" s="86"/>
      <c r="D37" s="26"/>
      <c r="E37" s="26"/>
      <c r="F37" s="26"/>
      <c r="G37" s="86"/>
      <c r="H37" s="26"/>
      <c r="I37" s="366">
        <f t="shared" si="1"/>
        <v>0</v>
      </c>
    </row>
    <row r="38" spans="1:9" x14ac:dyDescent="0.25">
      <c r="A38" s="6" t="s">
        <v>254</v>
      </c>
      <c r="B38" s="365">
        <f>+'Balance Sheet'!C38</f>
        <v>0</v>
      </c>
      <c r="C38" s="86"/>
      <c r="D38" s="26"/>
      <c r="E38" s="26"/>
      <c r="F38" s="26"/>
      <c r="G38" s="86"/>
      <c r="H38" s="26"/>
      <c r="I38" s="366">
        <f t="shared" si="1"/>
        <v>0</v>
      </c>
    </row>
    <row r="39" spans="1:9" x14ac:dyDescent="0.25">
      <c r="A39" s="6" t="s">
        <v>255</v>
      </c>
      <c r="B39" s="365">
        <f>+'Balance Sheet'!C39</f>
        <v>0</v>
      </c>
      <c r="C39" s="86"/>
      <c r="D39" s="26"/>
      <c r="E39" s="26"/>
      <c r="F39" s="26"/>
      <c r="G39" s="86"/>
      <c r="H39" s="26"/>
      <c r="I39" s="366">
        <f t="shared" si="1"/>
        <v>0</v>
      </c>
    </row>
    <row r="40" spans="1:9" x14ac:dyDescent="0.25">
      <c r="A40" s="5" t="s">
        <v>760</v>
      </c>
      <c r="B40" s="365">
        <f>+'Balance Sheet'!C40</f>
        <v>0</v>
      </c>
      <c r="C40" s="86"/>
      <c r="D40" s="26"/>
      <c r="E40" s="26"/>
      <c r="F40" s="26"/>
      <c r="G40" s="86"/>
      <c r="H40" s="26"/>
      <c r="I40" s="366">
        <f t="shared" si="1"/>
        <v>0</v>
      </c>
    </row>
    <row r="41" spans="1:9" x14ac:dyDescent="0.25">
      <c r="A41" t="s">
        <v>52</v>
      </c>
      <c r="B41" s="365">
        <f>+'Balance Sheet'!C41</f>
        <v>0</v>
      </c>
      <c r="C41" s="86"/>
      <c r="D41" s="26"/>
      <c r="E41" s="26"/>
      <c r="F41" s="26"/>
      <c r="G41" s="86"/>
      <c r="H41" s="26"/>
      <c r="I41" s="366">
        <f t="shared" si="1"/>
        <v>0</v>
      </c>
    </row>
    <row r="42" spans="1:9" x14ac:dyDescent="0.25">
      <c r="A42" s="516" t="s">
        <v>669</v>
      </c>
      <c r="B42" s="527">
        <f>SUM(B29:B41)</f>
        <v>0</v>
      </c>
      <c r="C42" s="528"/>
      <c r="D42" s="527">
        <f>SUM(D29:D41)</f>
        <v>0</v>
      </c>
      <c r="E42" s="528"/>
      <c r="F42" s="527">
        <f>SUM(F29:F41)</f>
        <v>0</v>
      </c>
      <c r="G42" s="528"/>
      <c r="H42" s="527">
        <f>SUM(H29:H41)</f>
        <v>0</v>
      </c>
      <c r="I42" s="527">
        <f>SUM(I29:I41)</f>
        <v>0</v>
      </c>
    </row>
    <row r="43" spans="1:9" x14ac:dyDescent="0.25">
      <c r="B43" s="461"/>
      <c r="C43" s="529"/>
      <c r="D43" s="366"/>
      <c r="E43" s="366"/>
      <c r="F43" s="366"/>
      <c r="G43" s="529"/>
      <c r="H43" s="366"/>
      <c r="I43" s="366"/>
    </row>
    <row r="44" spans="1:9" ht="13.8" thickBot="1" x14ac:dyDescent="0.3">
      <c r="A44" s="1" t="s">
        <v>40</v>
      </c>
      <c r="B44" s="532">
        <f>B24+B42</f>
        <v>0</v>
      </c>
      <c r="C44" s="528"/>
      <c r="D44" s="532">
        <f>D24+D42</f>
        <v>0</v>
      </c>
      <c r="E44" s="528"/>
      <c r="F44" s="532">
        <f>F24+F42</f>
        <v>0</v>
      </c>
      <c r="G44" s="528"/>
      <c r="H44" s="532">
        <f>H24+H42</f>
        <v>0</v>
      </c>
      <c r="I44" s="532">
        <f>I24+I42</f>
        <v>0</v>
      </c>
    </row>
    <row r="45" spans="1:9" ht="13.8" thickTop="1" x14ac:dyDescent="0.25">
      <c r="B45" s="461"/>
      <c r="C45" s="529"/>
      <c r="D45" s="366"/>
      <c r="E45" s="366"/>
      <c r="F45" s="366"/>
      <c r="G45" s="529"/>
      <c r="H45" s="366"/>
      <c r="I45" s="366"/>
    </row>
    <row r="46" spans="1:9" x14ac:dyDescent="0.25">
      <c r="A46" s="1" t="s">
        <v>46</v>
      </c>
      <c r="B46" s="461"/>
      <c r="C46" s="529"/>
      <c r="D46" s="366"/>
      <c r="E46" s="366"/>
      <c r="F46" s="366"/>
      <c r="G46" s="529"/>
      <c r="H46" s="366"/>
      <c r="I46" s="366"/>
    </row>
    <row r="47" spans="1:9" x14ac:dyDescent="0.25">
      <c r="A47" s="516" t="s">
        <v>41</v>
      </c>
      <c r="B47" s="461"/>
      <c r="C47" s="529"/>
      <c r="D47" s="366"/>
      <c r="E47" s="366"/>
      <c r="F47" s="366"/>
      <c r="G47" s="529"/>
      <c r="H47" s="366"/>
      <c r="I47" s="366"/>
    </row>
    <row r="48" spans="1:9" x14ac:dyDescent="0.25">
      <c r="A48" s="278" t="s">
        <v>42</v>
      </c>
      <c r="B48" s="525">
        <f>+'Balance Sheet'!C48</f>
        <v>0</v>
      </c>
      <c r="C48" s="86"/>
      <c r="D48" s="26"/>
      <c r="E48" s="26"/>
      <c r="F48" s="26"/>
      <c r="G48" s="86"/>
      <c r="H48" s="26"/>
      <c r="I48" s="366">
        <f t="shared" ref="I48:I65" si="2">+B48+D48+F48+H48</f>
        <v>0</v>
      </c>
    </row>
    <row r="49" spans="1:9" x14ac:dyDescent="0.25">
      <c r="A49" s="278" t="s">
        <v>292</v>
      </c>
      <c r="B49" s="525">
        <f>+'Balance Sheet'!C49</f>
        <v>0</v>
      </c>
      <c r="C49" s="86"/>
      <c r="D49" s="26"/>
      <c r="E49" s="26"/>
      <c r="F49" s="26"/>
      <c r="G49" s="86"/>
      <c r="H49" s="26"/>
      <c r="I49" s="366">
        <f t="shared" si="2"/>
        <v>0</v>
      </c>
    </row>
    <row r="50" spans="1:9" x14ac:dyDescent="0.25">
      <c r="A50" s="6" t="s">
        <v>670</v>
      </c>
      <c r="B50" s="525">
        <f>+'Balance Sheet'!C50</f>
        <v>0</v>
      </c>
      <c r="C50" s="86"/>
      <c r="D50" s="26"/>
      <c r="E50" s="26"/>
      <c r="F50" s="26"/>
      <c r="G50" s="86"/>
      <c r="H50" s="26"/>
      <c r="I50" s="366">
        <f t="shared" si="2"/>
        <v>0</v>
      </c>
    </row>
    <row r="51" spans="1:9" x14ac:dyDescent="0.25">
      <c r="A51" s="6" t="s">
        <v>592</v>
      </c>
      <c r="B51" s="525">
        <f>+'Balance Sheet'!C51</f>
        <v>0</v>
      </c>
      <c r="C51" s="86"/>
      <c r="D51" s="26"/>
      <c r="E51" s="26"/>
      <c r="F51" s="26"/>
      <c r="G51" s="86"/>
      <c r="H51" s="26"/>
      <c r="I51" s="366">
        <f t="shared" si="2"/>
        <v>0</v>
      </c>
    </row>
    <row r="52" spans="1:9" x14ac:dyDescent="0.25">
      <c r="A52" s="278" t="s">
        <v>9</v>
      </c>
      <c r="B52" s="525">
        <f>+'Balance Sheet'!C52</f>
        <v>0</v>
      </c>
      <c r="C52" s="86"/>
      <c r="D52" s="26"/>
      <c r="E52" s="26"/>
      <c r="F52" s="26"/>
      <c r="G52" s="86"/>
      <c r="H52" s="26"/>
      <c r="I52" s="366">
        <f t="shared" si="2"/>
        <v>0</v>
      </c>
    </row>
    <row r="53" spans="1:9" x14ac:dyDescent="0.25">
      <c r="A53" s="278" t="s">
        <v>118</v>
      </c>
      <c r="B53" s="525">
        <f>+'Balance Sheet'!C53</f>
        <v>0</v>
      </c>
      <c r="C53" s="86"/>
      <c r="D53" s="26"/>
      <c r="E53" s="26"/>
      <c r="F53" s="26"/>
      <c r="G53" s="86"/>
      <c r="H53" s="26"/>
      <c r="I53" s="366">
        <f t="shared" si="2"/>
        <v>0</v>
      </c>
    </row>
    <row r="54" spans="1:9" x14ac:dyDescent="0.25">
      <c r="A54" s="278" t="s">
        <v>54</v>
      </c>
      <c r="B54" s="525">
        <f>+'Balance Sheet'!C54</f>
        <v>0</v>
      </c>
      <c r="C54" s="86"/>
      <c r="D54" s="26"/>
      <c r="E54" s="26"/>
      <c r="F54" s="26"/>
      <c r="G54" s="86"/>
      <c r="H54" s="26"/>
      <c r="I54" s="366">
        <f t="shared" si="2"/>
        <v>0</v>
      </c>
    </row>
    <row r="55" spans="1:9" x14ac:dyDescent="0.25">
      <c r="A55" s="278" t="s">
        <v>55</v>
      </c>
      <c r="B55" s="525">
        <f>+'Balance Sheet'!C55</f>
        <v>0</v>
      </c>
      <c r="C55" s="86"/>
      <c r="D55" s="26"/>
      <c r="E55" s="26"/>
      <c r="F55" s="26"/>
      <c r="G55" s="86"/>
      <c r="H55" s="26"/>
      <c r="I55" s="366">
        <f t="shared" si="2"/>
        <v>0</v>
      </c>
    </row>
    <row r="56" spans="1:9" x14ac:dyDescent="0.25">
      <c r="A56" s="5" t="s">
        <v>690</v>
      </c>
      <c r="B56" s="525">
        <f>+'Balance Sheet'!C56</f>
        <v>0</v>
      </c>
      <c r="C56" s="86"/>
      <c r="D56" s="26"/>
      <c r="E56" s="26"/>
      <c r="F56" s="26"/>
      <c r="G56" s="86"/>
      <c r="H56" s="26"/>
      <c r="I56" s="366">
        <f t="shared" si="2"/>
        <v>0</v>
      </c>
    </row>
    <row r="57" spans="1:9" x14ac:dyDescent="0.25">
      <c r="A57" s="5" t="s">
        <v>395</v>
      </c>
      <c r="B57" s="525">
        <f>+'Balance Sheet'!C57</f>
        <v>0</v>
      </c>
      <c r="C57" s="86"/>
      <c r="D57" s="26"/>
      <c r="E57" s="26"/>
      <c r="F57" s="26"/>
      <c r="G57" s="86"/>
      <c r="H57" s="26"/>
      <c r="I57" s="366">
        <f t="shared" si="2"/>
        <v>0</v>
      </c>
    </row>
    <row r="58" spans="1:9" x14ac:dyDescent="0.25">
      <c r="A58" s="278" t="s">
        <v>53</v>
      </c>
      <c r="B58" s="525">
        <f>+'Balance Sheet'!C58</f>
        <v>0</v>
      </c>
      <c r="C58" s="86"/>
      <c r="D58" s="26"/>
      <c r="E58" s="26"/>
      <c r="F58" s="26"/>
      <c r="G58" s="86"/>
      <c r="H58" s="26"/>
      <c r="I58" s="366">
        <f t="shared" si="2"/>
        <v>0</v>
      </c>
    </row>
    <row r="59" spans="1:9" x14ac:dyDescent="0.25">
      <c r="A59" s="6" t="s">
        <v>228</v>
      </c>
      <c r="B59" s="525">
        <f>+'Balance Sheet'!C59</f>
        <v>0</v>
      </c>
      <c r="C59" s="86"/>
      <c r="D59" s="26"/>
      <c r="E59" s="26"/>
      <c r="F59" s="26"/>
      <c r="G59" s="86"/>
      <c r="H59" s="26"/>
      <c r="I59" s="366">
        <f t="shared" si="2"/>
        <v>0</v>
      </c>
    </row>
    <row r="60" spans="1:9" x14ac:dyDescent="0.25">
      <c r="A60" s="5" t="s">
        <v>671</v>
      </c>
      <c r="B60" s="525">
        <f>+'Balance Sheet'!C60</f>
        <v>0</v>
      </c>
      <c r="C60" s="86"/>
      <c r="D60" s="26"/>
      <c r="E60" s="26"/>
      <c r="F60" s="26"/>
      <c r="G60" s="86"/>
      <c r="H60" s="26"/>
      <c r="I60" s="366">
        <f t="shared" si="2"/>
        <v>0</v>
      </c>
    </row>
    <row r="61" spans="1:9" x14ac:dyDescent="0.25">
      <c r="A61" s="278" t="s">
        <v>672</v>
      </c>
      <c r="B61" s="525">
        <f>+'Balance Sheet'!C61</f>
        <v>0</v>
      </c>
      <c r="C61" s="86"/>
      <c r="D61" s="26"/>
      <c r="E61" s="26"/>
      <c r="F61" s="26"/>
      <c r="G61" s="86"/>
      <c r="H61" s="26"/>
      <c r="I61" s="366">
        <f t="shared" si="2"/>
        <v>0</v>
      </c>
    </row>
    <row r="62" spans="1:9" x14ac:dyDescent="0.25">
      <c r="A62" s="278" t="s">
        <v>58</v>
      </c>
      <c r="B62" s="525">
        <f>+'Balance Sheet'!C62</f>
        <v>0</v>
      </c>
      <c r="C62" s="86"/>
      <c r="D62" s="26"/>
      <c r="E62" s="26"/>
      <c r="F62" s="26"/>
      <c r="G62" s="86"/>
      <c r="H62" s="26"/>
      <c r="I62" s="366">
        <f t="shared" si="2"/>
        <v>0</v>
      </c>
    </row>
    <row r="63" spans="1:9" x14ac:dyDescent="0.25">
      <c r="A63" s="278" t="s">
        <v>50</v>
      </c>
      <c r="B63" s="525">
        <f>+'Balance Sheet'!C63</f>
        <v>0</v>
      </c>
      <c r="C63" s="86"/>
      <c r="D63" s="26"/>
      <c r="E63" s="26"/>
      <c r="F63" s="26"/>
      <c r="G63" s="86"/>
      <c r="H63" s="26"/>
      <c r="I63" s="366">
        <f>+B63+D63+F63+H63</f>
        <v>0</v>
      </c>
    </row>
    <row r="64" spans="1:9" x14ac:dyDescent="0.25">
      <c r="A64" s="5" t="s">
        <v>765</v>
      </c>
      <c r="B64" s="525">
        <f>+'Balance Sheet'!C64</f>
        <v>0</v>
      </c>
      <c r="C64" s="86"/>
      <c r="D64" s="26"/>
      <c r="E64" s="26"/>
      <c r="F64" s="26"/>
      <c r="G64" s="86"/>
      <c r="H64" s="26"/>
      <c r="I64" s="366">
        <f>+B64+D64+F64+H64</f>
        <v>0</v>
      </c>
    </row>
    <row r="65" spans="1:9" x14ac:dyDescent="0.25">
      <c r="A65" t="s">
        <v>673</v>
      </c>
      <c r="B65" s="525">
        <f>+'Balance Sheet'!C65</f>
        <v>0</v>
      </c>
      <c r="C65" s="86"/>
      <c r="D65" s="26"/>
      <c r="E65" s="26"/>
      <c r="F65" s="26"/>
      <c r="G65" s="86"/>
      <c r="H65" s="26"/>
      <c r="I65" s="366">
        <f t="shared" si="2"/>
        <v>0</v>
      </c>
    </row>
    <row r="66" spans="1:9" x14ac:dyDescent="0.25">
      <c r="A66" s="516" t="s">
        <v>0</v>
      </c>
      <c r="B66" s="527">
        <f>SUM(B48:B65)</f>
        <v>0</v>
      </c>
      <c r="C66" s="528"/>
      <c r="D66" s="527">
        <f>SUM(D48:D65)</f>
        <v>0</v>
      </c>
      <c r="E66" s="528"/>
      <c r="F66" s="527">
        <f>SUM(F48:F65)</f>
        <v>0</v>
      </c>
      <c r="G66" s="528"/>
      <c r="H66" s="527">
        <f>SUM(H48:H65)</f>
        <v>0</v>
      </c>
      <c r="I66" s="527">
        <f>SUM(I48:I65)</f>
        <v>0</v>
      </c>
    </row>
    <row r="67" spans="1:9" x14ac:dyDescent="0.25">
      <c r="B67" s="461"/>
      <c r="C67" s="529"/>
      <c r="D67" s="366"/>
      <c r="E67" s="366"/>
      <c r="F67" s="366"/>
      <c r="G67" s="529"/>
      <c r="H67" s="366"/>
      <c r="I67" s="366"/>
    </row>
    <row r="68" spans="1:9" x14ac:dyDescent="0.25">
      <c r="A68" s="1" t="s">
        <v>1</v>
      </c>
      <c r="B68" s="461"/>
      <c r="C68" s="529"/>
      <c r="D68" s="366"/>
      <c r="E68" s="366"/>
      <c r="F68" s="366"/>
      <c r="G68" s="529"/>
      <c r="H68" s="366"/>
      <c r="I68" s="366"/>
    </row>
    <row r="69" spans="1:9" x14ac:dyDescent="0.25">
      <c r="A69" s="278" t="s">
        <v>10</v>
      </c>
      <c r="B69" s="525">
        <f>+'Balance Sheet'!C69</f>
        <v>0</v>
      </c>
      <c r="C69" s="86"/>
      <c r="D69" s="26"/>
      <c r="E69" s="26"/>
      <c r="F69" s="26"/>
      <c r="G69" s="86"/>
      <c r="H69" s="26"/>
      <c r="I69" s="366">
        <f>+B69+D69+F69+H69</f>
        <v>0</v>
      </c>
    </row>
    <row r="70" spans="1:9" x14ac:dyDescent="0.25">
      <c r="A70" s="278" t="s">
        <v>674</v>
      </c>
      <c r="B70" s="525">
        <f>+'Balance Sheet'!C70</f>
        <v>0</v>
      </c>
      <c r="C70" s="86"/>
      <c r="D70" s="26"/>
      <c r="E70" s="26"/>
      <c r="F70" s="26"/>
      <c r="G70" s="86"/>
      <c r="H70" s="26"/>
      <c r="I70" s="366">
        <f>+B70+D70+F70+H70</f>
        <v>0</v>
      </c>
    </row>
    <row r="71" spans="1:9" x14ac:dyDescent="0.25">
      <c r="A71" s="278" t="s">
        <v>675</v>
      </c>
      <c r="B71" s="525">
        <f>+'Balance Sheet'!C71</f>
        <v>0</v>
      </c>
      <c r="C71" s="86"/>
      <c r="D71" s="26"/>
      <c r="E71" s="26"/>
      <c r="F71" s="26"/>
      <c r="G71" s="86"/>
      <c r="H71" s="26"/>
      <c r="I71" s="366">
        <f>+B71+D71+F71+H71</f>
        <v>0</v>
      </c>
    </row>
    <row r="72" spans="1:9" x14ac:dyDescent="0.25">
      <c r="A72" s="5" t="s">
        <v>766</v>
      </c>
      <c r="B72" s="525">
        <f>+'Balance Sheet'!C72</f>
        <v>0</v>
      </c>
      <c r="C72" s="86"/>
      <c r="D72" s="26"/>
      <c r="E72" s="26"/>
      <c r="F72" s="26"/>
      <c r="G72" s="86"/>
      <c r="H72" s="26"/>
      <c r="I72" s="366">
        <f>+B72+D72+F72+H72</f>
        <v>0</v>
      </c>
    </row>
    <row r="73" spans="1:9" x14ac:dyDescent="0.25">
      <c r="A73" s="278" t="s">
        <v>676</v>
      </c>
      <c r="B73" s="525">
        <f>+'Balance Sheet'!C73</f>
        <v>0</v>
      </c>
      <c r="C73" s="86"/>
      <c r="D73" s="26"/>
      <c r="E73" s="26"/>
      <c r="F73" s="26"/>
      <c r="G73" s="86"/>
      <c r="H73" s="26"/>
      <c r="I73" s="366">
        <f>+B73+D73+F73+H73</f>
        <v>0</v>
      </c>
    </row>
    <row r="74" spans="1:9" x14ac:dyDescent="0.25">
      <c r="A74" s="516" t="s">
        <v>2</v>
      </c>
      <c r="B74" s="527">
        <f>SUM(B69:B73)</f>
        <v>0</v>
      </c>
      <c r="C74" s="528"/>
      <c r="D74" s="527">
        <f>SUM(D69:D73)</f>
        <v>0</v>
      </c>
      <c r="E74" s="528"/>
      <c r="F74" s="527">
        <f>SUM(F69:F73)</f>
        <v>0</v>
      </c>
      <c r="G74" s="528"/>
      <c r="H74" s="527">
        <f>SUM(H69:H73)</f>
        <v>0</v>
      </c>
      <c r="I74" s="527">
        <f>SUM(I69:I73)</f>
        <v>0</v>
      </c>
    </row>
    <row r="75" spans="1:9" x14ac:dyDescent="0.25">
      <c r="B75" s="461"/>
      <c r="C75" s="529"/>
      <c r="D75" s="366"/>
      <c r="E75" s="366"/>
      <c r="F75" s="366"/>
      <c r="G75" s="529"/>
      <c r="H75" s="366"/>
      <c r="I75" s="366"/>
    </row>
    <row r="76" spans="1:9" x14ac:dyDescent="0.25">
      <c r="A76" s="1" t="s">
        <v>3</v>
      </c>
      <c r="B76" s="533">
        <f>B66+B74</f>
        <v>0</v>
      </c>
      <c r="C76" s="528"/>
      <c r="D76" s="533">
        <f>D66+D74</f>
        <v>0</v>
      </c>
      <c r="E76" s="528"/>
      <c r="F76" s="533">
        <f>F66+F74</f>
        <v>0</v>
      </c>
      <c r="G76" s="528"/>
      <c r="H76" s="533">
        <f>H66+H74</f>
        <v>0</v>
      </c>
      <c r="I76" s="533">
        <f>I66+I74</f>
        <v>0</v>
      </c>
    </row>
    <row r="77" spans="1:9" x14ac:dyDescent="0.25">
      <c r="A77" s="1"/>
      <c r="B77" s="528"/>
      <c r="C77" s="529"/>
      <c r="D77" s="366"/>
      <c r="E77" s="366"/>
      <c r="F77" s="366"/>
      <c r="G77" s="529"/>
      <c r="H77" s="366"/>
      <c r="I77" s="366"/>
    </row>
    <row r="78" spans="1:9" x14ac:dyDescent="0.25">
      <c r="A78" s="1" t="s">
        <v>74</v>
      </c>
      <c r="B78" s="461"/>
      <c r="C78" s="529"/>
      <c r="D78" s="366"/>
      <c r="E78" s="366"/>
      <c r="F78" s="366"/>
      <c r="G78" s="529"/>
      <c r="H78" s="366"/>
      <c r="I78" s="366"/>
    </row>
    <row r="79" spans="1:9" x14ac:dyDescent="0.25">
      <c r="A79" s="331" t="s">
        <v>73</v>
      </c>
      <c r="B79" s="573"/>
      <c r="C79" s="86"/>
      <c r="D79" s="26"/>
      <c r="E79" s="26"/>
      <c r="F79" s="26"/>
      <c r="G79" s="86"/>
      <c r="H79" s="26"/>
      <c r="I79" s="366">
        <f>+B79+D79+F79+H79</f>
        <v>0</v>
      </c>
    </row>
    <row r="80" spans="1:9" x14ac:dyDescent="0.25">
      <c r="A80" s="49" t="s">
        <v>677</v>
      </c>
      <c r="B80" s="525">
        <f>+'Balance Sheet'!C80</f>
        <v>0</v>
      </c>
      <c r="C80" s="86"/>
      <c r="D80" s="26"/>
      <c r="E80" s="26"/>
      <c r="F80" s="26"/>
      <c r="G80" s="86"/>
      <c r="H80" s="26"/>
      <c r="I80" s="366">
        <f>+B80+D80+F80+H80</f>
        <v>0</v>
      </c>
    </row>
    <row r="81" spans="1:9" x14ac:dyDescent="0.25">
      <c r="A81" s="5" t="s">
        <v>732</v>
      </c>
      <c r="B81" s="525">
        <f>+'Balance Sheet'!C81</f>
        <v>0</v>
      </c>
      <c r="C81" s="86"/>
      <c r="D81" s="26"/>
      <c r="E81" s="26"/>
      <c r="F81" s="26"/>
      <c r="G81" s="86"/>
      <c r="H81" s="26"/>
      <c r="I81" s="366">
        <f>+B81+D81+F81+H81</f>
        <v>0</v>
      </c>
    </row>
    <row r="82" spans="1:9" x14ac:dyDescent="0.25">
      <c r="A82" s="331" t="s">
        <v>72</v>
      </c>
      <c r="B82" s="525">
        <f>+'Balance Sheet'!C82</f>
        <v>0</v>
      </c>
      <c r="C82" s="86"/>
      <c r="D82" s="26"/>
      <c r="E82" s="26"/>
      <c r="F82" s="26"/>
      <c r="G82" s="86"/>
      <c r="H82" s="26"/>
      <c r="I82" s="366">
        <f>+B82+D82+F82+H82</f>
        <v>0</v>
      </c>
    </row>
    <row r="83" spans="1:9" x14ac:dyDescent="0.25">
      <c r="A83" s="1" t="s">
        <v>75</v>
      </c>
      <c r="B83" s="527">
        <f>SUM(B79:B82)</f>
        <v>0</v>
      </c>
      <c r="C83" s="528"/>
      <c r="D83" s="527">
        <f>SUM(D79:D82)</f>
        <v>0</v>
      </c>
      <c r="E83" s="528"/>
      <c r="F83" s="527">
        <f>SUM(F79:F82)</f>
        <v>0</v>
      </c>
      <c r="G83" s="528"/>
      <c r="H83" s="527">
        <f>SUM(H79:H82)</f>
        <v>0</v>
      </c>
      <c r="I83" s="527">
        <f>SUM(I79:I82)</f>
        <v>0</v>
      </c>
    </row>
    <row r="84" spans="1:9" x14ac:dyDescent="0.25">
      <c r="A84" s="1"/>
      <c r="B84" s="461"/>
      <c r="C84" s="529"/>
      <c r="D84" s="366"/>
      <c r="E84" s="366"/>
      <c r="F84" s="366"/>
      <c r="G84" s="529"/>
      <c r="H84" s="366"/>
      <c r="I84" s="366"/>
    </row>
    <row r="85" spans="1:9" ht="13.8" thickBot="1" x14ac:dyDescent="0.3">
      <c r="A85" s="1" t="s">
        <v>76</v>
      </c>
      <c r="B85" s="534">
        <f>+B76+B83</f>
        <v>0</v>
      </c>
      <c r="C85" s="528"/>
      <c r="D85" s="534">
        <f>+D76+D83</f>
        <v>0</v>
      </c>
      <c r="E85" s="528"/>
      <c r="F85" s="534">
        <f>+F76+F83</f>
        <v>0</v>
      </c>
      <c r="G85" s="528"/>
      <c r="H85" s="534">
        <f>+H76+H83</f>
        <v>0</v>
      </c>
      <c r="I85" s="534">
        <f>+I76+I83</f>
        <v>0</v>
      </c>
    </row>
    <row r="86" spans="1:9" ht="13.8" thickTop="1" x14ac:dyDescent="0.25">
      <c r="B86" s="366"/>
      <c r="C86" s="529"/>
      <c r="D86" s="366"/>
      <c r="E86" s="366"/>
      <c r="F86" s="366"/>
      <c r="G86" s="529"/>
      <c r="H86" s="366"/>
      <c r="I86" s="366"/>
    </row>
    <row r="87" spans="1:9" x14ac:dyDescent="0.25">
      <c r="A87" s="16"/>
      <c r="B87" s="16"/>
      <c r="C87" s="513"/>
      <c r="D87" s="16"/>
      <c r="E87" s="16"/>
      <c r="F87" s="16"/>
      <c r="G87" s="513"/>
      <c r="H87" s="16"/>
      <c r="I87" s="16"/>
    </row>
    <row r="88" spans="1:9" x14ac:dyDescent="0.25">
      <c r="A88" s="513"/>
      <c r="B88" s="513"/>
      <c r="C88" s="513"/>
      <c r="D88" s="513"/>
      <c r="E88" s="513"/>
      <c r="F88" s="513"/>
      <c r="G88" s="513"/>
      <c r="H88" s="513"/>
      <c r="I88" s="513"/>
    </row>
    <row r="89" spans="1:9" x14ac:dyDescent="0.25">
      <c r="A89" s="513"/>
      <c r="B89" s="513"/>
      <c r="C89" s="513"/>
      <c r="D89" s="513"/>
      <c r="E89" s="513"/>
      <c r="F89" s="513"/>
      <c r="G89" s="513"/>
      <c r="H89" s="513"/>
      <c r="I89" s="513"/>
    </row>
    <row r="90" spans="1:9" x14ac:dyDescent="0.25">
      <c r="A90" s="16"/>
      <c r="B90" s="16"/>
      <c r="C90" s="513"/>
      <c r="D90" s="16"/>
      <c r="E90" s="16"/>
      <c r="F90" s="16"/>
      <c r="G90" s="513"/>
      <c r="H90" s="16"/>
      <c r="I90" s="16"/>
    </row>
    <row r="91" spans="1:9" x14ac:dyDescent="0.25">
      <c r="A91" s="16"/>
      <c r="B91" s="16"/>
      <c r="C91" s="513"/>
      <c r="D91" s="16"/>
      <c r="E91" s="16"/>
      <c r="F91" s="16"/>
      <c r="G91" s="513"/>
      <c r="H91" s="16"/>
      <c r="I91" s="16"/>
    </row>
    <row r="92" spans="1:9" x14ac:dyDescent="0.25">
      <c r="A92" s="16"/>
      <c r="B92" s="16"/>
      <c r="C92" s="513"/>
      <c r="D92" s="16"/>
      <c r="E92" s="16"/>
      <c r="F92" s="16"/>
      <c r="G92" s="513"/>
      <c r="H92" s="16"/>
      <c r="I92" s="16"/>
    </row>
    <row r="93" spans="1:9" x14ac:dyDescent="0.25">
      <c r="A93" s="16"/>
      <c r="B93" s="16"/>
      <c r="C93" s="513"/>
      <c r="D93" s="16"/>
      <c r="E93" s="16"/>
      <c r="F93" s="16"/>
      <c r="G93" s="513"/>
      <c r="H93" s="16"/>
      <c r="I93" s="16"/>
    </row>
    <row r="94" spans="1:9" x14ac:dyDescent="0.25">
      <c r="A94" s="16"/>
      <c r="B94" s="16"/>
      <c r="C94" s="513"/>
      <c r="D94" s="16"/>
      <c r="E94" s="16"/>
      <c r="F94" s="16"/>
      <c r="G94" s="513"/>
      <c r="H94" s="16"/>
      <c r="I94" s="16"/>
    </row>
    <row r="95" spans="1:9" x14ac:dyDescent="0.25">
      <c r="A95" s="16"/>
      <c r="B95" s="16"/>
      <c r="C95" s="513"/>
      <c r="D95" s="16"/>
      <c r="E95" s="16"/>
      <c r="F95" s="16"/>
      <c r="G95" s="513"/>
      <c r="H95" s="16"/>
      <c r="I95" s="16"/>
    </row>
    <row r="96" spans="1:9" x14ac:dyDescent="0.25">
      <c r="A96" s="16"/>
      <c r="B96" s="16"/>
      <c r="C96" s="513"/>
      <c r="D96" s="16"/>
      <c r="E96" s="16"/>
      <c r="F96" s="16"/>
      <c r="G96" s="513"/>
      <c r="H96" s="16"/>
      <c r="I96" s="16"/>
    </row>
    <row r="97" spans="1:9" x14ac:dyDescent="0.25">
      <c r="A97" s="16"/>
      <c r="B97" s="16"/>
      <c r="C97" s="513"/>
      <c r="D97" s="16"/>
      <c r="E97" s="16"/>
      <c r="F97" s="16"/>
      <c r="G97" s="513"/>
      <c r="H97" s="16"/>
      <c r="I97" s="16"/>
    </row>
    <row r="98" spans="1:9" x14ac:dyDescent="0.25">
      <c r="A98" s="16"/>
      <c r="B98" s="16"/>
      <c r="C98" s="513"/>
      <c r="D98" s="16"/>
      <c r="E98" s="16"/>
      <c r="F98" s="16"/>
      <c r="G98" s="513"/>
      <c r="H98" s="16"/>
      <c r="I98" s="16"/>
    </row>
    <row r="99" spans="1:9" x14ac:dyDescent="0.25">
      <c r="A99" s="16"/>
      <c r="B99" s="16"/>
      <c r="C99" s="513"/>
      <c r="D99" s="16"/>
      <c r="E99" s="16"/>
      <c r="F99" s="16"/>
      <c r="G99" s="513"/>
      <c r="H99" s="16"/>
      <c r="I99" s="16"/>
    </row>
    <row r="100" spans="1:9" x14ac:dyDescent="0.25">
      <c r="A100" s="16"/>
      <c r="B100" s="16"/>
      <c r="C100" s="513"/>
      <c r="D100" s="16"/>
      <c r="E100" s="16"/>
      <c r="F100" s="16"/>
      <c r="G100" s="513"/>
      <c r="H100" s="16"/>
      <c r="I100" s="16"/>
    </row>
    <row r="101" spans="1:9" x14ac:dyDescent="0.25">
      <c r="A101" s="16"/>
      <c r="B101" s="16"/>
      <c r="C101" s="513"/>
      <c r="D101" s="16"/>
      <c r="E101" s="16"/>
      <c r="F101" s="16"/>
      <c r="G101" s="513"/>
      <c r="H101" s="16"/>
      <c r="I101" s="16"/>
    </row>
    <row r="102" spans="1:9" x14ac:dyDescent="0.25">
      <c r="A102" s="16"/>
      <c r="B102" s="16"/>
      <c r="C102" s="513"/>
      <c r="D102" s="16"/>
      <c r="E102" s="16"/>
      <c r="F102" s="16"/>
      <c r="G102" s="513"/>
      <c r="H102" s="16"/>
      <c r="I102" s="16"/>
    </row>
    <row r="103" spans="1:9" x14ac:dyDescent="0.25">
      <c r="A103" s="16"/>
      <c r="B103" s="16"/>
      <c r="C103" s="513"/>
      <c r="D103" s="16"/>
      <c r="E103" s="16"/>
      <c r="F103" s="16"/>
      <c r="G103" s="513"/>
      <c r="H103" s="16"/>
      <c r="I103" s="16"/>
    </row>
    <row r="104" spans="1:9" x14ac:dyDescent="0.25">
      <c r="A104" s="16"/>
      <c r="B104" s="16"/>
      <c r="C104" s="513"/>
      <c r="D104" s="16"/>
      <c r="E104" s="16"/>
      <c r="F104" s="16"/>
      <c r="G104" s="513"/>
      <c r="H104" s="16"/>
      <c r="I104" s="16"/>
    </row>
    <row r="105" spans="1:9" x14ac:dyDescent="0.25">
      <c r="A105" s="16"/>
      <c r="B105" s="16"/>
      <c r="C105" s="513"/>
      <c r="D105" s="16"/>
      <c r="E105" s="16"/>
      <c r="F105" s="16"/>
      <c r="G105" s="513"/>
      <c r="H105" s="16"/>
      <c r="I105" s="16"/>
    </row>
    <row r="106" spans="1:9" x14ac:dyDescent="0.25">
      <c r="A106" s="16"/>
      <c r="B106" s="16"/>
      <c r="C106" s="513"/>
      <c r="D106" s="16"/>
      <c r="E106" s="16"/>
      <c r="F106" s="16"/>
      <c r="G106" s="513"/>
      <c r="H106" s="16"/>
      <c r="I106" s="16"/>
    </row>
    <row r="107" spans="1:9" x14ac:dyDescent="0.25">
      <c r="A107" s="16"/>
      <c r="B107" s="16"/>
      <c r="C107" s="513"/>
      <c r="D107" s="16"/>
      <c r="E107" s="16"/>
      <c r="F107" s="16"/>
      <c r="G107" s="513"/>
      <c r="H107" s="16"/>
      <c r="I107" s="16"/>
    </row>
    <row r="108" spans="1:9" x14ac:dyDescent="0.25">
      <c r="A108" s="16"/>
      <c r="B108" s="16"/>
      <c r="C108" s="513"/>
      <c r="D108" s="16"/>
      <c r="E108" s="16"/>
      <c r="F108" s="16"/>
      <c r="G108" s="513"/>
      <c r="H108" s="16"/>
      <c r="I108" s="16"/>
    </row>
    <row r="109" spans="1:9" x14ac:dyDescent="0.25">
      <c r="A109" s="16"/>
      <c r="B109" s="16"/>
      <c r="C109" s="513"/>
      <c r="D109" s="16"/>
      <c r="E109" s="16"/>
      <c r="F109" s="16"/>
      <c r="G109" s="513"/>
      <c r="H109" s="16"/>
      <c r="I109" s="16"/>
    </row>
    <row r="110" spans="1:9" x14ac:dyDescent="0.25">
      <c r="A110" s="16"/>
      <c r="B110" s="16"/>
      <c r="C110" s="513"/>
      <c r="D110" s="16"/>
      <c r="E110" s="16"/>
      <c r="F110" s="16"/>
      <c r="G110" s="513"/>
      <c r="H110" s="16"/>
      <c r="I110" s="16"/>
    </row>
    <row r="111" spans="1:9" x14ac:dyDescent="0.25">
      <c r="A111" s="16"/>
      <c r="B111" s="16"/>
      <c r="C111" s="513"/>
      <c r="D111" s="16"/>
      <c r="E111" s="16"/>
      <c r="F111" s="16"/>
      <c r="G111" s="513"/>
      <c r="H111" s="16"/>
      <c r="I111" s="16"/>
    </row>
    <row r="112" spans="1:9" x14ac:dyDescent="0.25">
      <c r="A112" s="16"/>
      <c r="B112" s="16"/>
      <c r="C112" s="513"/>
      <c r="D112" s="16"/>
      <c r="E112" s="16"/>
      <c r="F112" s="16"/>
      <c r="G112" s="513"/>
      <c r="H112" s="16"/>
      <c r="I112" s="16"/>
    </row>
    <row r="113" spans="1:9" x14ac:dyDescent="0.25">
      <c r="A113" s="16"/>
      <c r="B113" s="16"/>
      <c r="C113" s="513"/>
      <c r="D113" s="16"/>
      <c r="E113" s="16"/>
      <c r="F113" s="16"/>
      <c r="G113" s="513"/>
      <c r="H113" s="16"/>
      <c r="I113" s="16"/>
    </row>
    <row r="114" spans="1:9" x14ac:dyDescent="0.25">
      <c r="A114" s="16"/>
      <c r="B114" s="16"/>
      <c r="C114" s="513"/>
      <c r="D114" s="16"/>
      <c r="E114" s="16"/>
      <c r="F114" s="16"/>
      <c r="G114" s="513"/>
      <c r="H114" s="16"/>
      <c r="I114" s="16"/>
    </row>
    <row r="115" spans="1:9" x14ac:dyDescent="0.25">
      <c r="A115" s="16"/>
      <c r="B115" s="16"/>
      <c r="C115" s="513"/>
      <c r="D115" s="16"/>
      <c r="E115" s="16"/>
      <c r="F115" s="16"/>
      <c r="G115" s="513"/>
      <c r="H115" s="16"/>
      <c r="I115" s="16"/>
    </row>
    <row r="116" spans="1:9" x14ac:dyDescent="0.25">
      <c r="A116" s="16"/>
      <c r="B116" s="16"/>
      <c r="C116" s="513"/>
      <c r="D116" s="16"/>
      <c r="E116" s="16"/>
      <c r="F116" s="16"/>
      <c r="G116" s="513"/>
      <c r="H116" s="16"/>
      <c r="I116" s="16"/>
    </row>
    <row r="117" spans="1:9" x14ac:dyDescent="0.25">
      <c r="A117" s="16"/>
      <c r="B117" s="16"/>
      <c r="C117" s="513"/>
      <c r="D117" s="16"/>
      <c r="E117" s="16"/>
      <c r="F117" s="16"/>
      <c r="G117" s="513"/>
      <c r="H117" s="16"/>
      <c r="I117" s="16"/>
    </row>
    <row r="314" spans="27:30" x14ac:dyDescent="0.25">
      <c r="AA314" s="535"/>
      <c r="AC314" s="16"/>
      <c r="AD314" s="536"/>
    </row>
    <row r="315" spans="27:30" x14ac:dyDescent="0.25">
      <c r="AA315" s="537" t="s">
        <v>277</v>
      </c>
      <c r="AC315" s="16"/>
      <c r="AD315" s="16">
        <v>2016</v>
      </c>
    </row>
    <row r="316" spans="27:30" x14ac:dyDescent="0.25">
      <c r="AA316" s="537" t="s">
        <v>278</v>
      </c>
      <c r="AC316" s="16"/>
      <c r="AD316" s="16">
        <v>2017</v>
      </c>
    </row>
    <row r="317" spans="27:30" x14ac:dyDescent="0.25">
      <c r="AA317" s="537" t="s">
        <v>279</v>
      </c>
      <c r="AC317" s="16"/>
      <c r="AD317" s="16">
        <v>2018</v>
      </c>
    </row>
    <row r="318" spans="27:30" x14ac:dyDescent="0.25">
      <c r="AA318" s="537" t="s">
        <v>280</v>
      </c>
      <c r="AC318" s="16"/>
      <c r="AD318" s="16">
        <v>2019</v>
      </c>
    </row>
    <row r="319" spans="27:30" x14ac:dyDescent="0.25">
      <c r="AA319" s="537" t="s">
        <v>281</v>
      </c>
      <c r="AC319" s="16"/>
      <c r="AD319" s="16">
        <v>2020</v>
      </c>
    </row>
    <row r="320" spans="27:30" x14ac:dyDescent="0.25">
      <c r="AA320" s="537" t="s">
        <v>282</v>
      </c>
      <c r="AC320" s="16"/>
      <c r="AD320" s="16">
        <v>2021</v>
      </c>
    </row>
    <row r="321" spans="27:30" x14ac:dyDescent="0.25">
      <c r="AA321" s="537" t="s">
        <v>283</v>
      </c>
      <c r="AC321" s="16"/>
      <c r="AD321" s="16">
        <v>2022</v>
      </c>
    </row>
    <row r="322" spans="27:30" x14ac:dyDescent="0.25">
      <c r="AA322" s="537" t="s">
        <v>284</v>
      </c>
      <c r="AC322" s="16"/>
      <c r="AD322" s="16">
        <v>2023</v>
      </c>
    </row>
    <row r="323" spans="27:30" x14ac:dyDescent="0.25">
      <c r="AA323" s="537" t="s">
        <v>285</v>
      </c>
      <c r="AC323" s="16"/>
      <c r="AD323" s="16">
        <v>2024</v>
      </c>
    </row>
    <row r="324" spans="27:30" x14ac:dyDescent="0.25">
      <c r="AA324" s="537" t="s">
        <v>286</v>
      </c>
      <c r="AC324" s="16"/>
      <c r="AD324" s="16">
        <v>2025</v>
      </c>
    </row>
    <row r="325" spans="27:30" x14ac:dyDescent="0.25">
      <c r="AA325" s="537" t="s">
        <v>287</v>
      </c>
      <c r="AC325" s="16"/>
      <c r="AD325" s="16">
        <v>2026</v>
      </c>
    </row>
    <row r="326" spans="27:30" x14ac:dyDescent="0.25">
      <c r="AA326" s="537" t="s">
        <v>288</v>
      </c>
      <c r="AC326" s="16"/>
      <c r="AD326" s="16">
        <v>2027</v>
      </c>
    </row>
    <row r="327" spans="27:30" x14ac:dyDescent="0.25">
      <c r="AA327" s="537" t="s">
        <v>289</v>
      </c>
      <c r="AC327" s="16"/>
      <c r="AD327" s="16">
        <v>2028</v>
      </c>
    </row>
  </sheetData>
  <sheetProtection algorithmName="SHA-512" hashValue="3LjtgqI27pWrB63KXGHv4rXBR9sDHOkMQMjtwFGFqlrz84sJNXhy5bdVQRJnKGLt3KPLJNP4gzGRgsY/s8KHAw==" saltValue="B/5iYzWYEOtKBCJI3ENUiw==" spinCount="100000" sheet="1" formatCells="0" formatColumns="0" formatRows="0"/>
  <mergeCells count="3">
    <mergeCell ref="A2:I2"/>
    <mergeCell ref="A1:I1"/>
    <mergeCell ref="A3:I3"/>
  </mergeCells>
  <dataValidations count="1">
    <dataValidation allowBlank="1" showErrorMessage="1" promptTitle="Entity Name" prompt="Please Enter the Name of the Entity that includes the MCO in the consolidated reporting" sqref="A1" xr:uid="{00000000-0002-0000-0200-000000000000}"/>
  </dataValidations>
  <printOptions horizontalCentered="1"/>
  <pageMargins left="0" right="0" top="0.5" bottom="0" header="0" footer="0"/>
  <pageSetup scale="68" orientation="portrait" r:id="rId1"/>
  <headerFooter alignWithMargins="0"/>
  <rowBreaks count="1" manualBreakCount="1">
    <brk id="85" max="16383" man="1"/>
  </rowBreaks>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XFB427"/>
  <sheetViews>
    <sheetView topLeftCell="A8" zoomScale="130" zoomScaleNormal="130" workbookViewId="0">
      <selection activeCell="D31" sqref="D31"/>
    </sheetView>
  </sheetViews>
  <sheetFormatPr defaultColWidth="8.88671875" defaultRowHeight="13.2" x14ac:dyDescent="0.25"/>
  <cols>
    <col min="1" max="1" width="62.5546875" customWidth="1"/>
    <col min="2" max="2" width="15.109375" style="402" customWidth="1"/>
    <col min="3" max="3" width="15.109375" style="696" customWidth="1"/>
    <col min="4" max="4" width="59.5546875" customWidth="1"/>
    <col min="5" max="5" width="81.88671875" bestFit="1" customWidth="1"/>
    <col min="16382" max="16382" width="0" hidden="1" customWidth="1"/>
  </cols>
  <sheetData>
    <row r="1" spans="1:9" s="278" customFormat="1" ht="73.95" customHeight="1" x14ac:dyDescent="0.25">
      <c r="A1" s="1103" t="s">
        <v>886</v>
      </c>
      <c r="B1" s="1103"/>
      <c r="C1" s="1103"/>
      <c r="D1" s="1103"/>
      <c r="E1" s="410"/>
      <c r="F1" s="410"/>
    </row>
    <row r="2" spans="1:9" s="278" customFormat="1" x14ac:dyDescent="0.25">
      <c r="A2" s="410"/>
      <c r="B2" s="410"/>
      <c r="C2" s="410"/>
      <c r="D2" s="410"/>
      <c r="E2" s="410"/>
      <c r="F2" s="410"/>
    </row>
    <row r="3" spans="1:9" x14ac:dyDescent="0.25">
      <c r="A3" s="1097">
        <f>'MCO ID &amp; Cross Checks'!B1</f>
        <v>0</v>
      </c>
      <c r="B3" s="1097"/>
      <c r="C3" s="697"/>
      <c r="E3" s="1"/>
      <c r="F3" s="1"/>
      <c r="G3" s="1"/>
      <c r="H3" s="1"/>
      <c r="I3" s="1"/>
    </row>
    <row r="4" spans="1:9" x14ac:dyDescent="0.25">
      <c r="A4" s="1097" t="s">
        <v>584</v>
      </c>
      <c r="B4" s="1097"/>
      <c r="C4" s="697"/>
      <c r="E4" s="1"/>
      <c r="F4" s="1"/>
      <c r="G4" s="1"/>
      <c r="H4" s="1"/>
      <c r="I4" s="1"/>
    </row>
    <row r="5" spans="1:9" x14ac:dyDescent="0.25">
      <c r="A5" s="1097" t="str">
        <f>CONCATENATE("Year To Date Through  ",'MCO ID &amp; Cross Checks'!F11, "  ",'MCO ID &amp; Cross Checks'!G11)</f>
        <v xml:space="preserve">Year To Date Through    </v>
      </c>
      <c r="B5" s="1097"/>
      <c r="C5" s="697"/>
      <c r="E5" s="1"/>
      <c r="F5" s="1"/>
      <c r="G5" s="1"/>
      <c r="H5" s="1"/>
      <c r="I5" s="1"/>
    </row>
    <row r="6" spans="1:9" x14ac:dyDescent="0.25">
      <c r="A6" s="418" t="s">
        <v>585</v>
      </c>
      <c r="B6" s="419" t="s">
        <v>537</v>
      </c>
      <c r="C6" s="419" t="s">
        <v>537</v>
      </c>
    </row>
    <row r="7" spans="1:9" x14ac:dyDescent="0.25">
      <c r="B7" s="403"/>
      <c r="C7" s="403"/>
    </row>
    <row r="8" spans="1:9" x14ac:dyDescent="0.25">
      <c r="A8" s="1"/>
      <c r="B8" s="409" t="str">
        <f>IF('MCO ID &amp; Cross Checks'!D5="FCP","FCP ",(IF('MCO ID &amp; Cross Checks'!D5="FC","FC "," ")))</f>
        <v xml:space="preserve"> </v>
      </c>
      <c r="C8" s="409" t="str">
        <f>IF('MCO ID &amp; Cross Checks'!D6="FCP","FCP ",(IF('MCO ID &amp; Cross Checks'!D6="FC","FC "," ")))</f>
        <v xml:space="preserve"> </v>
      </c>
      <c r="D8" s="371" t="s">
        <v>628</v>
      </c>
      <c r="E8" s="406" t="s">
        <v>552</v>
      </c>
    </row>
    <row r="9" spans="1:9" x14ac:dyDescent="0.25">
      <c r="A9" s="1"/>
      <c r="B9" s="404"/>
      <c r="C9" s="404"/>
      <c r="D9" s="16"/>
      <c r="E9" s="16"/>
    </row>
    <row r="10" spans="1:9" x14ac:dyDescent="0.25">
      <c r="A10" s="1" t="s">
        <v>455</v>
      </c>
      <c r="B10" s="404"/>
      <c r="C10" s="404"/>
      <c r="D10" s="16"/>
      <c r="E10" s="16"/>
      <c r="F10" s="331"/>
    </row>
    <row r="11" spans="1:9" x14ac:dyDescent="0.25">
      <c r="A11" s="331" t="s">
        <v>619</v>
      </c>
      <c r="B11" s="613"/>
      <c r="C11" s="613"/>
      <c r="D11" s="16"/>
      <c r="E11" s="16"/>
    </row>
    <row r="12" spans="1:9" x14ac:dyDescent="0.25">
      <c r="A12" s="331" t="s">
        <v>620</v>
      </c>
      <c r="B12" s="613"/>
      <c r="C12" s="613"/>
      <c r="D12" s="16"/>
      <c r="E12" s="16"/>
    </row>
    <row r="13" spans="1:9" ht="26.4" x14ac:dyDescent="0.25">
      <c r="A13" s="367" t="s">
        <v>621</v>
      </c>
      <c r="B13" s="613"/>
      <c r="C13" s="613"/>
      <c r="D13" s="16"/>
      <c r="E13" s="16"/>
    </row>
    <row r="14" spans="1:9" ht="26.4" x14ac:dyDescent="0.25">
      <c r="A14" s="367" t="s">
        <v>752</v>
      </c>
      <c r="B14" s="613"/>
      <c r="C14" s="613"/>
      <c r="D14" s="16"/>
      <c r="E14" s="16"/>
    </row>
    <row r="15" spans="1:9" x14ac:dyDescent="0.25">
      <c r="A15" s="331" t="s">
        <v>622</v>
      </c>
      <c r="B15" s="613"/>
      <c r="C15" s="613"/>
      <c r="D15" s="16"/>
      <c r="E15" s="16"/>
    </row>
    <row r="16" spans="1:9" x14ac:dyDescent="0.25">
      <c r="A16" s="331" t="s">
        <v>623</v>
      </c>
      <c r="B16" s="613"/>
      <c r="C16" s="613"/>
      <c r="D16" s="16"/>
      <c r="E16" s="16"/>
    </row>
    <row r="17" spans="1:5" x14ac:dyDescent="0.25">
      <c r="A17" s="331" t="s">
        <v>476</v>
      </c>
      <c r="B17" s="617">
        <f>SUM(B11:B16)</f>
        <v>0</v>
      </c>
      <c r="C17" s="617">
        <f>SUM(C11:C16)</f>
        <v>0</v>
      </c>
      <c r="D17" s="16"/>
      <c r="E17" s="16"/>
    </row>
    <row r="18" spans="1:5" x14ac:dyDescent="0.25">
      <c r="A18" s="331"/>
      <c r="B18" s="616"/>
      <c r="C18" s="616"/>
      <c r="D18" s="16"/>
      <c r="E18" s="16"/>
    </row>
    <row r="19" spans="1:5" x14ac:dyDescent="0.25">
      <c r="A19" s="1" t="s">
        <v>577</v>
      </c>
      <c r="B19" s="616"/>
      <c r="C19" s="616"/>
      <c r="D19" s="16"/>
      <c r="E19" s="16"/>
    </row>
    <row r="20" spans="1:5" ht="26.4" x14ac:dyDescent="0.25">
      <c r="A20" s="367" t="s">
        <v>624</v>
      </c>
      <c r="B20" s="613"/>
      <c r="C20" s="613"/>
      <c r="D20" s="16"/>
      <c r="E20" s="16"/>
    </row>
    <row r="21" spans="1:5" s="278" customFormat="1" x14ac:dyDescent="0.25">
      <c r="A21" s="364" t="s">
        <v>479</v>
      </c>
      <c r="B21" s="614"/>
      <c r="C21" s="614"/>
      <c r="D21" s="90"/>
      <c r="E21" s="17"/>
    </row>
    <row r="22" spans="1:5" x14ac:dyDescent="0.25">
      <c r="A22" s="331" t="s">
        <v>539</v>
      </c>
      <c r="B22" s="613"/>
      <c r="C22" s="613"/>
      <c r="D22" s="16"/>
      <c r="E22" s="16"/>
    </row>
    <row r="23" spans="1:5" x14ac:dyDescent="0.25">
      <c r="A23" s="331" t="s">
        <v>578</v>
      </c>
      <c r="B23" s="613"/>
      <c r="C23" s="613"/>
      <c r="D23" s="16"/>
      <c r="E23" s="16"/>
    </row>
    <row r="24" spans="1:5" x14ac:dyDescent="0.25">
      <c r="A24" s="331" t="s">
        <v>625</v>
      </c>
      <c r="B24" s="613"/>
      <c r="C24" s="613"/>
      <c r="D24" s="16"/>
      <c r="E24" s="16"/>
    </row>
    <row r="25" spans="1:5" x14ac:dyDescent="0.25">
      <c r="A25" s="331" t="s">
        <v>626</v>
      </c>
      <c r="B25" s="613"/>
      <c r="C25" s="613"/>
      <c r="D25" s="16"/>
      <c r="E25" s="16"/>
    </row>
    <row r="26" spans="1:5" x14ac:dyDescent="0.25">
      <c r="A26" s="331" t="s">
        <v>627</v>
      </c>
      <c r="B26" s="615"/>
      <c r="C26" s="615"/>
      <c r="D26" s="16"/>
      <c r="E26" s="16"/>
    </row>
    <row r="27" spans="1:5" x14ac:dyDescent="0.25">
      <c r="A27" s="331" t="s">
        <v>476</v>
      </c>
      <c r="B27" s="627">
        <f>SUM(B20:B26)</f>
        <v>0</v>
      </c>
      <c r="C27" s="627">
        <f>SUM(C20:C26)</f>
        <v>0</v>
      </c>
      <c r="D27" s="16"/>
      <c r="E27" s="16"/>
    </row>
    <row r="28" spans="1:5" x14ac:dyDescent="0.25">
      <c r="D28" s="16"/>
      <c r="E28" s="16"/>
    </row>
    <row r="29" spans="1:5" x14ac:dyDescent="0.25">
      <c r="A29" s="1" t="s">
        <v>475</v>
      </c>
      <c r="B29" s="412" t="e">
        <f>+B17/B27</f>
        <v>#DIV/0!</v>
      </c>
      <c r="C29" s="412" t="e">
        <f>+C17/C27</f>
        <v>#DIV/0!</v>
      </c>
      <c r="D29" s="16"/>
      <c r="E29" s="16"/>
    </row>
    <row r="30" spans="1:5" x14ac:dyDescent="0.25">
      <c r="B30" s="408"/>
      <c r="C30" s="408"/>
      <c r="D30" s="16"/>
      <c r="E30" s="16"/>
    </row>
    <row r="31" spans="1:5" ht="26.4" x14ac:dyDescent="0.25">
      <c r="A31" s="628" t="s">
        <v>750</v>
      </c>
      <c r="B31" s="658" t="str">
        <f>+'Crediblity Adjustment '!C14</f>
        <v>non-credible</v>
      </c>
      <c r="C31" s="658" t="str">
        <f>+'Crediblity Adjustment '!G14</f>
        <v>non-credible</v>
      </c>
      <c r="D31" s="16"/>
      <c r="E31" s="16"/>
    </row>
    <row r="32" spans="1:5" x14ac:dyDescent="0.25">
      <c r="D32" s="16"/>
      <c r="E32" s="16"/>
    </row>
    <row r="33" spans="1:5" ht="13.8" thickBot="1" x14ac:dyDescent="0.3">
      <c r="A33" s="1" t="s">
        <v>477</v>
      </c>
      <c r="B33" s="629" t="e">
        <f>+B29+B31</f>
        <v>#DIV/0!</v>
      </c>
      <c r="C33" s="629" t="e">
        <f>+C29+C31</f>
        <v>#DIV/0!</v>
      </c>
      <c r="D33" s="16"/>
      <c r="E33" s="16"/>
    </row>
    <row r="34" spans="1:5" ht="13.8" thickTop="1" x14ac:dyDescent="0.25">
      <c r="D34" s="16"/>
      <c r="E34" s="16"/>
    </row>
    <row r="35" spans="1:5" x14ac:dyDescent="0.25">
      <c r="A35" s="1" t="s">
        <v>473</v>
      </c>
      <c r="B35" s="657">
        <f>+'Crediblity Adjustment '!C9</f>
        <v>0</v>
      </c>
      <c r="C35" s="657">
        <f>+'Crediblity Adjustment '!G9</f>
        <v>0</v>
      </c>
      <c r="D35" s="16"/>
      <c r="E35" s="16"/>
    </row>
    <row r="36" spans="1:5" ht="42.75" customHeight="1" x14ac:dyDescent="0.25">
      <c r="B36" s="630" t="str">
        <f>+IF(B27&lt;1," ",IF(B35&gt;1," ","ERROR, MM ENTRY REQUIRED"))</f>
        <v xml:space="preserve"> </v>
      </c>
      <c r="C36" s="630"/>
      <c r="D36" s="16"/>
      <c r="E36" s="16"/>
    </row>
    <row r="37" spans="1:5" x14ac:dyDescent="0.25">
      <c r="A37" s="1" t="s">
        <v>567</v>
      </c>
      <c r="B37" s="433"/>
      <c r="C37" s="694"/>
      <c r="D37" s="16"/>
      <c r="E37" s="16"/>
    </row>
    <row r="38" spans="1:5" x14ac:dyDescent="0.25">
      <c r="A38" s="407" t="s">
        <v>566</v>
      </c>
      <c r="B38" s="55"/>
      <c r="C38" s="55"/>
      <c r="D38" s="16"/>
      <c r="E38" s="16"/>
    </row>
    <row r="39" spans="1:5" x14ac:dyDescent="0.25">
      <c r="A39" s="631" t="s">
        <v>568</v>
      </c>
      <c r="B39" s="55"/>
      <c r="C39" s="55"/>
      <c r="D39" s="16"/>
      <c r="E39" s="16"/>
    </row>
    <row r="40" spans="1:5" x14ac:dyDescent="0.25">
      <c r="A40" s="401"/>
      <c r="D40" s="16"/>
      <c r="E40" s="16"/>
    </row>
    <row r="41" spans="1:5" x14ac:dyDescent="0.25">
      <c r="A41" s="1104" t="s">
        <v>579</v>
      </c>
      <c r="B41" s="1105"/>
      <c r="C41" s="1105"/>
      <c r="D41" s="16"/>
      <c r="E41" s="16"/>
    </row>
    <row r="42" spans="1:5" x14ac:dyDescent="0.25">
      <c r="A42" s="415" t="s">
        <v>582</v>
      </c>
      <c r="D42" s="16"/>
      <c r="E42" s="16"/>
    </row>
    <row r="43" spans="1:5" x14ac:dyDescent="0.25">
      <c r="A43" s="331" t="s">
        <v>573</v>
      </c>
      <c r="B43" s="618">
        <f>+B17</f>
        <v>0</v>
      </c>
      <c r="C43" s="618">
        <f>+C17</f>
        <v>0</v>
      </c>
      <c r="D43" s="16"/>
      <c r="E43" s="16"/>
    </row>
    <row r="44" spans="1:5" x14ac:dyDescent="0.25">
      <c r="A44" s="331" t="s">
        <v>580</v>
      </c>
      <c r="B44" s="902"/>
      <c r="C44" s="903"/>
      <c r="D44" s="30"/>
      <c r="E44" s="16"/>
    </row>
    <row r="45" spans="1:5" x14ac:dyDescent="0.25">
      <c r="A45" s="331" t="s">
        <v>481</v>
      </c>
      <c r="B45" s="619">
        <f>+B43-B44</f>
        <v>0</v>
      </c>
      <c r="C45" s="619">
        <f>+C43-C44</f>
        <v>0</v>
      </c>
      <c r="D45" s="16"/>
      <c r="E45" s="16"/>
    </row>
    <row r="46" spans="1:5" x14ac:dyDescent="0.25">
      <c r="A46" s="1" t="s">
        <v>629</v>
      </c>
      <c r="B46" s="73"/>
      <c r="C46" s="73"/>
      <c r="D46" s="16"/>
      <c r="E46" s="16"/>
    </row>
    <row r="47" spans="1:5" x14ac:dyDescent="0.25">
      <c r="A47" s="331" t="s">
        <v>569</v>
      </c>
      <c r="B47" s="620"/>
      <c r="C47" s="620"/>
      <c r="D47" s="16"/>
      <c r="E47" s="16"/>
    </row>
    <row r="48" spans="1:5" x14ac:dyDescent="0.25">
      <c r="A48" s="331" t="s">
        <v>570</v>
      </c>
      <c r="B48" s="620"/>
      <c r="C48" s="620"/>
      <c r="D48" s="16"/>
      <c r="E48" s="16"/>
    </row>
    <row r="49" spans="1:5" x14ac:dyDescent="0.25">
      <c r="A49" s="475" t="s">
        <v>631</v>
      </c>
      <c r="B49" s="620"/>
      <c r="C49" s="620"/>
      <c r="D49" s="16"/>
      <c r="E49" s="16"/>
    </row>
    <row r="50" spans="1:5" x14ac:dyDescent="0.25">
      <c r="A50" s="475" t="s">
        <v>632</v>
      </c>
      <c r="B50" s="620"/>
      <c r="C50" s="620"/>
      <c r="D50" s="16"/>
      <c r="E50" s="16"/>
    </row>
    <row r="51" spans="1:5" x14ac:dyDescent="0.25">
      <c r="A51" s="476" t="s">
        <v>633</v>
      </c>
      <c r="B51" s="620"/>
      <c r="C51" s="620"/>
      <c r="D51" s="16"/>
      <c r="E51" s="16"/>
    </row>
    <row r="52" spans="1:5" x14ac:dyDescent="0.25">
      <c r="A52" s="476" t="s">
        <v>634</v>
      </c>
      <c r="B52" s="620"/>
      <c r="C52" s="620"/>
      <c r="D52" s="16"/>
      <c r="E52" s="16"/>
    </row>
    <row r="53" spans="1:5" x14ac:dyDescent="0.25">
      <c r="A53" s="476" t="s">
        <v>635</v>
      </c>
      <c r="B53" s="620"/>
      <c r="C53" s="620"/>
      <c r="D53" s="16"/>
      <c r="E53" s="16"/>
    </row>
    <row r="54" spans="1:5" x14ac:dyDescent="0.25">
      <c r="A54" s="405" t="s">
        <v>571</v>
      </c>
      <c r="B54" s="621">
        <f>SUM(B47:B53)</f>
        <v>0</v>
      </c>
      <c r="C54" s="621">
        <f>SUM(C47:C53)</f>
        <v>0</v>
      </c>
      <c r="D54" s="16"/>
      <c r="E54" s="16"/>
    </row>
    <row r="55" spans="1:5" ht="13.8" thickBot="1" x14ac:dyDescent="0.3">
      <c r="A55" s="405" t="s">
        <v>581</v>
      </c>
      <c r="B55" s="622">
        <f>+B45-B54</f>
        <v>0</v>
      </c>
      <c r="C55" s="622">
        <f>+C45-C54</f>
        <v>0</v>
      </c>
      <c r="D55" s="16"/>
      <c r="E55" s="16"/>
    </row>
    <row r="56" spans="1:5" ht="48" customHeight="1" thickTop="1" x14ac:dyDescent="0.25">
      <c r="A56" s="405"/>
      <c r="B56" s="413" t="str">
        <f>IF(B43&gt;0,IF(ABS(B45-B54)&lt;5,"","ERROR, VARIANCE MUST BE RECONCILED"),"")</f>
        <v/>
      </c>
      <c r="C56" s="413"/>
      <c r="D56" s="420"/>
      <c r="E56" s="16"/>
    </row>
    <row r="57" spans="1:5" x14ac:dyDescent="0.25">
      <c r="A57" s="415" t="s">
        <v>583</v>
      </c>
      <c r="D57" s="16"/>
      <c r="E57" s="16"/>
    </row>
    <row r="58" spans="1:5" x14ac:dyDescent="0.25">
      <c r="A58" s="331" t="s">
        <v>572</v>
      </c>
      <c r="B58" s="618">
        <f>+B27</f>
        <v>0</v>
      </c>
      <c r="C58" s="618">
        <f>+C27</f>
        <v>0</v>
      </c>
      <c r="D58" s="16"/>
      <c r="E58" s="16"/>
    </row>
    <row r="59" spans="1:5" x14ac:dyDescent="0.25">
      <c r="A59" s="331" t="s">
        <v>574</v>
      </c>
      <c r="B59" s="904"/>
      <c r="C59" s="904"/>
      <c r="D59" s="16"/>
      <c r="E59" s="16"/>
    </row>
    <row r="60" spans="1:5" x14ac:dyDescent="0.25">
      <c r="A60" s="331" t="s">
        <v>481</v>
      </c>
      <c r="B60" s="619">
        <f>+B58-B59</f>
        <v>0</v>
      </c>
      <c r="C60" s="619">
        <f>+C58-C59</f>
        <v>0</v>
      </c>
      <c r="D60" s="16"/>
      <c r="E60" s="16"/>
    </row>
    <row r="61" spans="1:5" x14ac:dyDescent="0.25">
      <c r="A61" s="1" t="s">
        <v>629</v>
      </c>
      <c r="B61" s="73"/>
      <c r="C61" s="73"/>
      <c r="D61" s="16"/>
      <c r="E61" s="16"/>
    </row>
    <row r="62" spans="1:5" x14ac:dyDescent="0.25">
      <c r="A62" s="331" t="s">
        <v>575</v>
      </c>
      <c r="B62" s="354"/>
      <c r="C62" s="354"/>
      <c r="D62" s="16"/>
      <c r="E62" s="16"/>
    </row>
    <row r="63" spans="1:5" x14ac:dyDescent="0.25">
      <c r="A63" s="364" t="s">
        <v>576</v>
      </c>
      <c r="B63" s="354"/>
      <c r="C63" s="354"/>
      <c r="D63" s="16"/>
      <c r="E63" s="16"/>
    </row>
    <row r="64" spans="1:5" x14ac:dyDescent="0.25">
      <c r="A64" s="477" t="s">
        <v>631</v>
      </c>
      <c r="B64" s="354"/>
      <c r="C64" s="354"/>
      <c r="D64" s="16"/>
      <c r="E64" s="16"/>
    </row>
    <row r="65" spans="1:5" x14ac:dyDescent="0.25">
      <c r="A65" s="478" t="s">
        <v>632</v>
      </c>
      <c r="B65" s="354"/>
      <c r="C65" s="354"/>
      <c r="D65" s="16"/>
      <c r="E65" s="16"/>
    </row>
    <row r="66" spans="1:5" x14ac:dyDescent="0.25">
      <c r="A66" s="479" t="s">
        <v>633</v>
      </c>
      <c r="B66" s="354"/>
      <c r="C66" s="354"/>
      <c r="D66" s="16"/>
      <c r="E66" s="16"/>
    </row>
    <row r="67" spans="1:5" x14ac:dyDescent="0.25">
      <c r="A67" s="476" t="s">
        <v>634</v>
      </c>
      <c r="B67" s="354"/>
      <c r="C67" s="354"/>
      <c r="D67" s="16"/>
      <c r="E67" s="16"/>
    </row>
    <row r="68" spans="1:5" x14ac:dyDescent="0.25">
      <c r="A68" s="476" t="s">
        <v>635</v>
      </c>
      <c r="B68" s="354"/>
      <c r="C68" s="354"/>
      <c r="D68" s="16"/>
      <c r="E68" s="16"/>
    </row>
    <row r="69" spans="1:5" x14ac:dyDescent="0.25">
      <c r="A69" s="405" t="s">
        <v>571</v>
      </c>
      <c r="B69" s="623">
        <f>SUM(B62:B68)</f>
        <v>0</v>
      </c>
      <c r="C69" s="623">
        <f>SUM(C62:C68)</f>
        <v>0</v>
      </c>
      <c r="D69" s="16"/>
      <c r="E69" s="16"/>
    </row>
    <row r="70" spans="1:5" ht="13.8" thickBot="1" x14ac:dyDescent="0.3">
      <c r="A70" s="405" t="s">
        <v>581</v>
      </c>
      <c r="B70" s="624">
        <f>+B60-B69</f>
        <v>0</v>
      </c>
      <c r="C70" s="624">
        <f>+C60-C69</f>
        <v>0</v>
      </c>
      <c r="D70" s="16"/>
      <c r="E70" s="16"/>
    </row>
    <row r="71" spans="1:5" ht="51" customHeight="1" thickTop="1" x14ac:dyDescent="0.25">
      <c r="A71" s="405"/>
      <c r="B71" s="414" t="str">
        <f>IF(B58&gt;0,IF(ABS(B60-B69)&lt;5,"","ERROR, VARIANCE MUST BE RECONCILED"),"")</f>
        <v/>
      </c>
      <c r="C71" s="414"/>
      <c r="D71" s="16"/>
      <c r="E71" s="16"/>
    </row>
    <row r="72" spans="1:5" s="16" customFormat="1" x14ac:dyDescent="0.25">
      <c r="A72" s="15" t="s">
        <v>630</v>
      </c>
      <c r="B72" s="399"/>
      <c r="C72" s="694"/>
    </row>
    <row r="73" spans="1:5" s="16" customFormat="1" x14ac:dyDescent="0.25">
      <c r="B73" s="399"/>
      <c r="C73" s="694"/>
    </row>
    <row r="74" spans="1:5" s="16" customFormat="1" x14ac:dyDescent="0.25">
      <c r="B74" s="399"/>
      <c r="C74" s="694"/>
    </row>
    <row r="75" spans="1:5" s="16" customFormat="1" x14ac:dyDescent="0.25">
      <c r="B75" s="399"/>
      <c r="C75" s="694"/>
    </row>
    <row r="76" spans="1:5" s="16" customFormat="1" x14ac:dyDescent="0.25">
      <c r="B76" s="399"/>
      <c r="C76" s="694"/>
    </row>
    <row r="77" spans="1:5" s="16" customFormat="1" x14ac:dyDescent="0.25">
      <c r="B77" s="399"/>
      <c r="C77" s="694"/>
    </row>
    <row r="78" spans="1:5" s="16" customFormat="1" x14ac:dyDescent="0.25">
      <c r="B78" s="399"/>
      <c r="C78" s="694"/>
    </row>
    <row r="79" spans="1:5" s="16" customFormat="1" x14ac:dyDescent="0.25">
      <c r="B79" s="399"/>
      <c r="C79" s="694"/>
    </row>
    <row r="80" spans="1:5" s="16" customFormat="1" x14ac:dyDescent="0.25">
      <c r="B80" s="399"/>
      <c r="C80" s="694"/>
    </row>
    <row r="81" spans="2:3" s="16" customFormat="1" x14ac:dyDescent="0.25">
      <c r="B81" s="399"/>
      <c r="C81" s="694"/>
    </row>
    <row r="82" spans="2:3" s="16" customFormat="1" x14ac:dyDescent="0.25">
      <c r="B82" s="399"/>
      <c r="C82" s="694"/>
    </row>
    <row r="83" spans="2:3" s="16" customFormat="1" x14ac:dyDescent="0.25">
      <c r="B83" s="399"/>
      <c r="C83" s="694"/>
    </row>
    <row r="84" spans="2:3" s="16" customFormat="1" x14ac:dyDescent="0.25">
      <c r="B84" s="399"/>
      <c r="C84" s="694"/>
    </row>
    <row r="85" spans="2:3" s="16" customFormat="1" x14ac:dyDescent="0.25">
      <c r="B85" s="399"/>
      <c r="C85" s="694"/>
    </row>
    <row r="86" spans="2:3" s="16" customFormat="1" x14ac:dyDescent="0.25">
      <c r="B86" s="399"/>
      <c r="C86" s="694"/>
    </row>
    <row r="87" spans="2:3" s="16" customFormat="1" x14ac:dyDescent="0.25">
      <c r="B87" s="399"/>
      <c r="C87" s="694"/>
    </row>
    <row r="88" spans="2:3" s="16" customFormat="1" x14ac:dyDescent="0.25">
      <c r="B88" s="399"/>
      <c r="C88" s="694"/>
    </row>
    <row r="89" spans="2:3" s="16" customFormat="1" x14ac:dyDescent="0.25">
      <c r="B89" s="399"/>
      <c r="C89" s="694"/>
    </row>
    <row r="90" spans="2:3" s="16" customFormat="1" x14ac:dyDescent="0.25">
      <c r="B90" s="399"/>
      <c r="C90" s="694"/>
    </row>
    <row r="91" spans="2:3" s="16" customFormat="1" x14ac:dyDescent="0.25">
      <c r="B91" s="399"/>
      <c r="C91" s="694"/>
    </row>
    <row r="92" spans="2:3" s="16" customFormat="1" x14ac:dyDescent="0.25">
      <c r="B92" s="399"/>
      <c r="C92" s="694"/>
    </row>
    <row r="93" spans="2:3" s="16" customFormat="1" x14ac:dyDescent="0.25">
      <c r="B93" s="399"/>
      <c r="C93" s="694"/>
    </row>
    <row r="94" spans="2:3" s="16" customFormat="1" x14ac:dyDescent="0.25">
      <c r="B94" s="399"/>
      <c r="C94" s="694"/>
    </row>
    <row r="95" spans="2:3" s="16" customFormat="1" x14ac:dyDescent="0.25">
      <c r="B95" s="399"/>
      <c r="C95" s="694"/>
    </row>
    <row r="96" spans="2:3" s="16" customFormat="1" x14ac:dyDescent="0.25">
      <c r="B96" s="399"/>
      <c r="C96" s="694"/>
    </row>
    <row r="97" spans="2:3" s="16" customFormat="1" x14ac:dyDescent="0.25">
      <c r="B97" s="399"/>
      <c r="C97" s="694"/>
    </row>
    <row r="98" spans="2:3" s="16" customFormat="1" x14ac:dyDescent="0.25">
      <c r="B98" s="399"/>
      <c r="C98" s="694"/>
    </row>
    <row r="99" spans="2:3" s="16" customFormat="1" x14ac:dyDescent="0.25">
      <c r="B99" s="399"/>
      <c r="C99" s="694"/>
    </row>
    <row r="100" spans="2:3" s="16" customFormat="1" x14ac:dyDescent="0.25">
      <c r="B100" s="399"/>
      <c r="C100" s="694"/>
    </row>
    <row r="101" spans="2:3" s="16" customFormat="1" x14ac:dyDescent="0.25">
      <c r="B101" s="399"/>
      <c r="C101" s="694"/>
    </row>
    <row r="102" spans="2:3" s="16" customFormat="1" x14ac:dyDescent="0.25">
      <c r="B102" s="399"/>
      <c r="C102" s="694"/>
    </row>
    <row r="103" spans="2:3" s="16" customFormat="1" x14ac:dyDescent="0.25">
      <c r="B103" s="399"/>
      <c r="C103" s="694"/>
    </row>
    <row r="104" spans="2:3" s="16" customFormat="1" x14ac:dyDescent="0.25">
      <c r="B104" s="399"/>
      <c r="C104" s="694"/>
    </row>
    <row r="105" spans="2:3" s="16" customFormat="1" x14ac:dyDescent="0.25">
      <c r="B105" s="399"/>
      <c r="C105" s="694"/>
    </row>
    <row r="106" spans="2:3" s="16" customFormat="1" x14ac:dyDescent="0.25">
      <c r="B106" s="399"/>
      <c r="C106" s="694"/>
    </row>
    <row r="107" spans="2:3" s="16" customFormat="1" x14ac:dyDescent="0.25">
      <c r="B107" s="399"/>
      <c r="C107" s="694"/>
    </row>
    <row r="108" spans="2:3" s="16" customFormat="1" x14ac:dyDescent="0.25">
      <c r="B108" s="399"/>
      <c r="C108" s="694"/>
    </row>
    <row r="109" spans="2:3" s="16" customFormat="1" x14ac:dyDescent="0.25">
      <c r="B109" s="399"/>
      <c r="C109" s="694"/>
    </row>
    <row r="110" spans="2:3" s="16" customFormat="1" x14ac:dyDescent="0.25">
      <c r="B110" s="399"/>
      <c r="C110" s="694"/>
    </row>
    <row r="111" spans="2:3" s="16" customFormat="1" x14ac:dyDescent="0.25">
      <c r="B111" s="399"/>
      <c r="C111" s="694"/>
    </row>
    <row r="112" spans="2:3" s="16" customFormat="1" x14ac:dyDescent="0.25">
      <c r="B112" s="399"/>
      <c r="C112" s="694"/>
    </row>
    <row r="113" spans="2:3" s="16" customFormat="1" x14ac:dyDescent="0.25">
      <c r="B113" s="399"/>
      <c r="C113" s="694"/>
    </row>
    <row r="114" spans="2:3" s="16" customFormat="1" x14ac:dyDescent="0.25">
      <c r="B114" s="399"/>
      <c r="C114" s="694"/>
    </row>
    <row r="115" spans="2:3" s="16" customFormat="1" x14ac:dyDescent="0.25">
      <c r="B115" s="399"/>
      <c r="C115" s="694"/>
    </row>
    <row r="116" spans="2:3" s="16" customFormat="1" x14ac:dyDescent="0.25">
      <c r="B116" s="399"/>
      <c r="C116" s="694"/>
    </row>
    <row r="117" spans="2:3" s="16" customFormat="1" x14ac:dyDescent="0.25">
      <c r="B117" s="399"/>
      <c r="C117" s="694"/>
    </row>
    <row r="118" spans="2:3" s="16" customFormat="1" x14ac:dyDescent="0.25">
      <c r="B118" s="399"/>
      <c r="C118" s="694"/>
    </row>
    <row r="119" spans="2:3" s="16" customFormat="1" x14ac:dyDescent="0.25">
      <c r="B119" s="399"/>
      <c r="C119" s="694"/>
    </row>
    <row r="120" spans="2:3" s="16" customFormat="1" x14ac:dyDescent="0.25">
      <c r="B120" s="399"/>
      <c r="C120" s="694"/>
    </row>
    <row r="121" spans="2:3" s="16" customFormat="1" x14ac:dyDescent="0.25">
      <c r="B121" s="399"/>
      <c r="C121" s="694"/>
    </row>
    <row r="122" spans="2:3" s="16" customFormat="1" x14ac:dyDescent="0.25">
      <c r="B122" s="399"/>
      <c r="C122" s="694"/>
    </row>
    <row r="123" spans="2:3" s="16" customFormat="1" x14ac:dyDescent="0.25">
      <c r="B123" s="399"/>
      <c r="C123" s="694"/>
    </row>
    <row r="124" spans="2:3" s="16" customFormat="1" x14ac:dyDescent="0.25">
      <c r="B124" s="399"/>
      <c r="C124" s="694"/>
    </row>
    <row r="125" spans="2:3" s="16" customFormat="1" x14ac:dyDescent="0.25">
      <c r="B125" s="399"/>
      <c r="C125" s="694"/>
    </row>
    <row r="126" spans="2:3" s="16" customFormat="1" x14ac:dyDescent="0.25">
      <c r="B126" s="399"/>
      <c r="C126" s="694"/>
    </row>
    <row r="127" spans="2:3" s="16" customFormat="1" x14ac:dyDescent="0.25">
      <c r="B127" s="399"/>
      <c r="C127" s="694"/>
    </row>
    <row r="128" spans="2:3" s="16" customFormat="1" x14ac:dyDescent="0.25">
      <c r="B128" s="399"/>
      <c r="C128" s="694"/>
    </row>
    <row r="129" spans="2:3" s="16" customFormat="1" x14ac:dyDescent="0.25">
      <c r="B129" s="399"/>
      <c r="C129" s="694"/>
    </row>
    <row r="130" spans="2:3" s="16" customFormat="1" x14ac:dyDescent="0.25">
      <c r="B130" s="399"/>
      <c r="C130" s="694"/>
    </row>
    <row r="131" spans="2:3" s="16" customFormat="1" x14ac:dyDescent="0.25">
      <c r="B131" s="399"/>
      <c r="C131" s="694"/>
    </row>
    <row r="132" spans="2:3" s="16" customFormat="1" x14ac:dyDescent="0.25">
      <c r="B132" s="399"/>
      <c r="C132" s="694"/>
    </row>
    <row r="133" spans="2:3" s="16" customFormat="1" x14ac:dyDescent="0.25">
      <c r="B133" s="399"/>
      <c r="C133" s="694"/>
    </row>
    <row r="134" spans="2:3" s="16" customFormat="1" x14ac:dyDescent="0.25">
      <c r="B134" s="399"/>
      <c r="C134" s="694"/>
    </row>
    <row r="135" spans="2:3" s="16" customFormat="1" x14ac:dyDescent="0.25">
      <c r="B135" s="399"/>
      <c r="C135" s="694"/>
    </row>
    <row r="136" spans="2:3" s="16" customFormat="1" x14ac:dyDescent="0.25">
      <c r="B136" s="399"/>
      <c r="C136" s="694"/>
    </row>
    <row r="137" spans="2:3" s="16" customFormat="1" x14ac:dyDescent="0.25">
      <c r="B137" s="399"/>
      <c r="C137" s="694"/>
    </row>
    <row r="138" spans="2:3" s="16" customFormat="1" x14ac:dyDescent="0.25">
      <c r="B138" s="399"/>
      <c r="C138" s="694"/>
    </row>
    <row r="139" spans="2:3" s="16" customFormat="1" x14ac:dyDescent="0.25">
      <c r="B139" s="399"/>
      <c r="C139" s="694"/>
    </row>
    <row r="140" spans="2:3" s="16" customFormat="1" x14ac:dyDescent="0.25">
      <c r="B140" s="399"/>
      <c r="C140" s="694"/>
    </row>
    <row r="141" spans="2:3" s="16" customFormat="1" x14ac:dyDescent="0.25">
      <c r="B141" s="399"/>
      <c r="C141" s="694"/>
    </row>
    <row r="142" spans="2:3" s="16" customFormat="1" x14ac:dyDescent="0.25">
      <c r="B142" s="399"/>
      <c r="C142" s="694"/>
    </row>
    <row r="143" spans="2:3" s="16" customFormat="1" x14ac:dyDescent="0.25">
      <c r="B143" s="399"/>
      <c r="C143" s="694"/>
    </row>
    <row r="144" spans="2:3" s="16" customFormat="1" x14ac:dyDescent="0.25">
      <c r="B144" s="399"/>
      <c r="C144" s="694"/>
    </row>
    <row r="145" spans="2:3" s="16" customFormat="1" x14ac:dyDescent="0.25">
      <c r="B145" s="399"/>
      <c r="C145" s="694"/>
    </row>
    <row r="146" spans="2:3" s="16" customFormat="1" x14ac:dyDescent="0.25">
      <c r="B146" s="399"/>
      <c r="C146" s="694"/>
    </row>
    <row r="147" spans="2:3" s="16" customFormat="1" x14ac:dyDescent="0.25">
      <c r="B147" s="399"/>
      <c r="C147" s="694"/>
    </row>
    <row r="148" spans="2:3" s="16" customFormat="1" x14ac:dyDescent="0.25">
      <c r="B148" s="399"/>
      <c r="C148" s="694"/>
    </row>
    <row r="149" spans="2:3" s="16" customFormat="1" x14ac:dyDescent="0.25">
      <c r="B149" s="399"/>
      <c r="C149" s="694"/>
    </row>
    <row r="150" spans="2:3" s="16" customFormat="1" x14ac:dyDescent="0.25">
      <c r="B150" s="399"/>
      <c r="C150" s="694"/>
    </row>
    <row r="151" spans="2:3" s="16" customFormat="1" x14ac:dyDescent="0.25">
      <c r="B151" s="399"/>
      <c r="C151" s="694"/>
    </row>
    <row r="152" spans="2:3" s="16" customFormat="1" x14ac:dyDescent="0.25">
      <c r="B152" s="399"/>
      <c r="C152" s="694"/>
    </row>
    <row r="153" spans="2:3" s="16" customFormat="1" x14ac:dyDescent="0.25">
      <c r="B153" s="399"/>
      <c r="C153" s="694"/>
    </row>
    <row r="154" spans="2:3" s="16" customFormat="1" x14ac:dyDescent="0.25">
      <c r="B154" s="399"/>
      <c r="C154" s="694"/>
    </row>
    <row r="155" spans="2:3" s="16" customFormat="1" x14ac:dyDescent="0.25">
      <c r="B155" s="399"/>
      <c r="C155" s="694"/>
    </row>
    <row r="156" spans="2:3" s="16" customFormat="1" x14ac:dyDescent="0.25">
      <c r="B156" s="399"/>
      <c r="C156" s="694"/>
    </row>
    <row r="157" spans="2:3" s="16" customFormat="1" x14ac:dyDescent="0.25">
      <c r="B157" s="399"/>
      <c r="C157" s="694"/>
    </row>
    <row r="158" spans="2:3" s="16" customFormat="1" x14ac:dyDescent="0.25">
      <c r="B158" s="399"/>
      <c r="C158" s="694"/>
    </row>
    <row r="159" spans="2:3" s="16" customFormat="1" x14ac:dyDescent="0.25">
      <c r="B159" s="399"/>
      <c r="C159" s="694"/>
    </row>
    <row r="160" spans="2:3" s="16" customFormat="1" x14ac:dyDescent="0.25">
      <c r="B160" s="399"/>
      <c r="C160" s="694"/>
    </row>
    <row r="161" spans="2:3" s="16" customFormat="1" x14ac:dyDescent="0.25">
      <c r="B161" s="399"/>
      <c r="C161" s="694"/>
    </row>
    <row r="162" spans="2:3" s="16" customFormat="1" x14ac:dyDescent="0.25">
      <c r="B162" s="399"/>
      <c r="C162" s="694"/>
    </row>
    <row r="163" spans="2:3" s="16" customFormat="1" x14ac:dyDescent="0.25">
      <c r="B163" s="399"/>
      <c r="C163" s="694"/>
    </row>
    <row r="164" spans="2:3" s="16" customFormat="1" x14ac:dyDescent="0.25">
      <c r="B164" s="399"/>
      <c r="C164" s="694"/>
    </row>
    <row r="165" spans="2:3" s="16" customFormat="1" x14ac:dyDescent="0.25">
      <c r="B165" s="399"/>
      <c r="C165" s="694"/>
    </row>
    <row r="166" spans="2:3" s="16" customFormat="1" x14ac:dyDescent="0.25">
      <c r="B166" s="399"/>
      <c r="C166" s="694"/>
    </row>
    <row r="167" spans="2:3" s="16" customFormat="1" x14ac:dyDescent="0.25">
      <c r="B167" s="399"/>
      <c r="C167" s="694"/>
    </row>
    <row r="168" spans="2:3" s="16" customFormat="1" x14ac:dyDescent="0.25">
      <c r="B168" s="399"/>
      <c r="C168" s="694"/>
    </row>
    <row r="169" spans="2:3" s="16" customFormat="1" x14ac:dyDescent="0.25">
      <c r="B169" s="399"/>
      <c r="C169" s="694"/>
    </row>
    <row r="170" spans="2:3" s="16" customFormat="1" x14ac:dyDescent="0.25">
      <c r="B170" s="399"/>
      <c r="C170" s="694"/>
    </row>
    <row r="171" spans="2:3" s="16" customFormat="1" x14ac:dyDescent="0.25">
      <c r="B171" s="399"/>
      <c r="C171" s="694"/>
    </row>
    <row r="172" spans="2:3" s="16" customFormat="1" x14ac:dyDescent="0.25">
      <c r="B172" s="399"/>
      <c r="C172" s="694"/>
    </row>
    <row r="173" spans="2:3" s="16" customFormat="1" x14ac:dyDescent="0.25">
      <c r="B173" s="399"/>
      <c r="C173" s="694"/>
    </row>
    <row r="174" spans="2:3" s="16" customFormat="1" x14ac:dyDescent="0.25">
      <c r="B174" s="399"/>
      <c r="C174" s="694"/>
    </row>
    <row r="175" spans="2:3" s="16" customFormat="1" x14ac:dyDescent="0.25">
      <c r="B175" s="399"/>
      <c r="C175" s="694"/>
    </row>
    <row r="176" spans="2:3" s="16" customFormat="1" x14ac:dyDescent="0.25">
      <c r="B176" s="399"/>
      <c r="C176" s="694"/>
    </row>
    <row r="177" spans="2:3" s="16" customFormat="1" x14ac:dyDescent="0.25">
      <c r="B177" s="399"/>
      <c r="C177" s="694"/>
    </row>
    <row r="178" spans="2:3" s="16" customFormat="1" x14ac:dyDescent="0.25">
      <c r="B178" s="399"/>
      <c r="C178" s="694"/>
    </row>
    <row r="179" spans="2:3" s="16" customFormat="1" x14ac:dyDescent="0.25">
      <c r="B179" s="399"/>
      <c r="C179" s="694"/>
    </row>
    <row r="180" spans="2:3" s="16" customFormat="1" x14ac:dyDescent="0.25">
      <c r="B180" s="399"/>
      <c r="C180" s="694"/>
    </row>
    <row r="181" spans="2:3" s="16" customFormat="1" x14ac:dyDescent="0.25">
      <c r="B181" s="399"/>
      <c r="C181" s="694"/>
    </row>
    <row r="182" spans="2:3" s="16" customFormat="1" x14ac:dyDescent="0.25">
      <c r="B182" s="399"/>
      <c r="C182" s="694"/>
    </row>
    <row r="183" spans="2:3" s="16" customFormat="1" x14ac:dyDescent="0.25">
      <c r="B183" s="399"/>
      <c r="C183" s="694"/>
    </row>
    <row r="184" spans="2:3" s="16" customFormat="1" x14ac:dyDescent="0.25">
      <c r="B184" s="399"/>
      <c r="C184" s="694"/>
    </row>
    <row r="185" spans="2:3" s="16" customFormat="1" x14ac:dyDescent="0.25">
      <c r="B185" s="399"/>
      <c r="C185" s="694"/>
    </row>
    <row r="186" spans="2:3" s="16" customFormat="1" x14ac:dyDescent="0.25">
      <c r="B186" s="399"/>
      <c r="C186" s="694"/>
    </row>
    <row r="187" spans="2:3" s="16" customFormat="1" x14ac:dyDescent="0.25">
      <c r="B187" s="399"/>
      <c r="C187" s="694"/>
    </row>
    <row r="188" spans="2:3" s="16" customFormat="1" x14ac:dyDescent="0.25">
      <c r="B188" s="399"/>
      <c r="C188" s="694"/>
    </row>
    <row r="189" spans="2:3" s="16" customFormat="1" x14ac:dyDescent="0.25">
      <c r="B189" s="399"/>
      <c r="C189" s="694"/>
    </row>
    <row r="190" spans="2:3" s="16" customFormat="1" x14ac:dyDescent="0.25">
      <c r="B190" s="399"/>
      <c r="C190" s="694"/>
    </row>
    <row r="191" spans="2:3" s="16" customFormat="1" x14ac:dyDescent="0.25">
      <c r="B191" s="399"/>
      <c r="C191" s="694"/>
    </row>
    <row r="192" spans="2:3" s="16" customFormat="1" x14ac:dyDescent="0.25">
      <c r="B192" s="399"/>
      <c r="C192" s="694"/>
    </row>
    <row r="193" spans="2:3" s="16" customFormat="1" x14ac:dyDescent="0.25">
      <c r="B193" s="399"/>
      <c r="C193" s="694"/>
    </row>
    <row r="194" spans="2:3" s="16" customFormat="1" x14ac:dyDescent="0.25">
      <c r="B194" s="399"/>
      <c r="C194" s="694"/>
    </row>
    <row r="195" spans="2:3" s="16" customFormat="1" x14ac:dyDescent="0.25">
      <c r="B195" s="399"/>
      <c r="C195" s="694"/>
    </row>
    <row r="196" spans="2:3" s="16" customFormat="1" x14ac:dyDescent="0.25">
      <c r="B196" s="399"/>
      <c r="C196" s="694"/>
    </row>
    <row r="197" spans="2:3" s="16" customFormat="1" x14ac:dyDescent="0.25">
      <c r="B197" s="399"/>
      <c r="C197" s="694"/>
    </row>
    <row r="198" spans="2:3" s="16" customFormat="1" x14ac:dyDescent="0.25">
      <c r="B198" s="399"/>
      <c r="C198" s="694"/>
    </row>
    <row r="199" spans="2:3" s="16" customFormat="1" x14ac:dyDescent="0.25">
      <c r="B199" s="399"/>
      <c r="C199" s="694"/>
    </row>
    <row r="200" spans="2:3" s="16" customFormat="1" x14ac:dyDescent="0.25">
      <c r="B200" s="399"/>
      <c r="C200" s="694"/>
    </row>
    <row r="201" spans="2:3" s="16" customFormat="1" x14ac:dyDescent="0.25">
      <c r="B201" s="399"/>
      <c r="C201" s="694"/>
    </row>
    <row r="202" spans="2:3" s="16" customFormat="1" x14ac:dyDescent="0.25">
      <c r="B202" s="399"/>
      <c r="C202" s="694"/>
    </row>
    <row r="203" spans="2:3" s="16" customFormat="1" x14ac:dyDescent="0.25">
      <c r="B203" s="399"/>
      <c r="C203" s="694"/>
    </row>
    <row r="204" spans="2:3" s="16" customFormat="1" x14ac:dyDescent="0.25">
      <c r="B204" s="399"/>
      <c r="C204" s="694"/>
    </row>
    <row r="205" spans="2:3" s="16" customFormat="1" x14ac:dyDescent="0.25">
      <c r="B205" s="399"/>
      <c r="C205" s="694"/>
    </row>
    <row r="206" spans="2:3" s="16" customFormat="1" x14ac:dyDescent="0.25">
      <c r="B206" s="399"/>
      <c r="C206" s="694"/>
    </row>
    <row r="207" spans="2:3" s="16" customFormat="1" x14ac:dyDescent="0.25">
      <c r="B207" s="399"/>
      <c r="C207" s="694"/>
    </row>
    <row r="208" spans="2:3" s="16" customFormat="1" x14ac:dyDescent="0.25">
      <c r="B208" s="399"/>
      <c r="C208" s="694"/>
    </row>
    <row r="209" spans="2:3" s="16" customFormat="1" x14ac:dyDescent="0.25">
      <c r="B209" s="399"/>
      <c r="C209" s="694"/>
    </row>
    <row r="210" spans="2:3" s="16" customFormat="1" x14ac:dyDescent="0.25">
      <c r="B210" s="399"/>
      <c r="C210" s="694"/>
    </row>
    <row r="211" spans="2:3" s="16" customFormat="1" x14ac:dyDescent="0.25">
      <c r="B211" s="399"/>
      <c r="C211" s="694"/>
    </row>
    <row r="212" spans="2:3" s="16" customFormat="1" x14ac:dyDescent="0.25">
      <c r="B212" s="399"/>
      <c r="C212" s="694"/>
    </row>
    <row r="213" spans="2:3" s="16" customFormat="1" x14ac:dyDescent="0.25">
      <c r="B213" s="399"/>
      <c r="C213" s="694"/>
    </row>
    <row r="214" spans="2:3" s="16" customFormat="1" x14ac:dyDescent="0.25">
      <c r="B214" s="399"/>
      <c r="C214" s="694"/>
    </row>
    <row r="215" spans="2:3" s="16" customFormat="1" x14ac:dyDescent="0.25">
      <c r="B215" s="399"/>
      <c r="C215" s="694"/>
    </row>
    <row r="216" spans="2:3" s="16" customFormat="1" x14ac:dyDescent="0.25">
      <c r="B216" s="399"/>
      <c r="C216" s="694"/>
    </row>
    <row r="217" spans="2:3" s="16" customFormat="1" x14ac:dyDescent="0.25">
      <c r="B217" s="399"/>
      <c r="C217" s="694"/>
    </row>
    <row r="218" spans="2:3" s="16" customFormat="1" x14ac:dyDescent="0.25">
      <c r="B218" s="399"/>
      <c r="C218" s="694"/>
    </row>
    <row r="219" spans="2:3" s="16" customFormat="1" x14ac:dyDescent="0.25">
      <c r="B219" s="399"/>
      <c r="C219" s="694"/>
    </row>
    <row r="220" spans="2:3" s="16" customFormat="1" x14ac:dyDescent="0.25">
      <c r="B220" s="399"/>
      <c r="C220" s="694"/>
    </row>
    <row r="221" spans="2:3" s="16" customFormat="1" x14ac:dyDescent="0.25">
      <c r="B221" s="399"/>
      <c r="C221" s="694"/>
    </row>
    <row r="222" spans="2:3" s="16" customFormat="1" x14ac:dyDescent="0.25">
      <c r="B222" s="399"/>
      <c r="C222" s="694"/>
    </row>
    <row r="223" spans="2:3" s="16" customFormat="1" x14ac:dyDescent="0.25">
      <c r="B223" s="399"/>
      <c r="C223" s="694"/>
    </row>
    <row r="224" spans="2:3" s="16" customFormat="1" x14ac:dyDescent="0.25">
      <c r="B224" s="399"/>
      <c r="C224" s="694"/>
    </row>
    <row r="225" spans="2:3" s="16" customFormat="1" x14ac:dyDescent="0.25">
      <c r="B225" s="399"/>
      <c r="C225" s="694"/>
    </row>
    <row r="226" spans="2:3" s="16" customFormat="1" x14ac:dyDescent="0.25">
      <c r="B226" s="399"/>
      <c r="C226" s="694"/>
    </row>
    <row r="227" spans="2:3" s="16" customFormat="1" x14ac:dyDescent="0.25">
      <c r="B227" s="399"/>
      <c r="C227" s="694"/>
    </row>
    <row r="228" spans="2:3" s="16" customFormat="1" x14ac:dyDescent="0.25">
      <c r="B228" s="399"/>
      <c r="C228" s="694"/>
    </row>
    <row r="229" spans="2:3" s="16" customFormat="1" x14ac:dyDescent="0.25">
      <c r="B229" s="399"/>
      <c r="C229" s="694"/>
    </row>
    <row r="230" spans="2:3" s="16" customFormat="1" x14ac:dyDescent="0.25">
      <c r="B230" s="399"/>
      <c r="C230" s="694"/>
    </row>
    <row r="231" spans="2:3" s="16" customFormat="1" x14ac:dyDescent="0.25">
      <c r="B231" s="399"/>
      <c r="C231" s="694"/>
    </row>
    <row r="232" spans="2:3" s="16" customFormat="1" x14ac:dyDescent="0.25">
      <c r="B232" s="399"/>
      <c r="C232" s="694"/>
    </row>
    <row r="233" spans="2:3" s="16" customFormat="1" x14ac:dyDescent="0.25">
      <c r="B233" s="399"/>
      <c r="C233" s="694"/>
    </row>
    <row r="234" spans="2:3" s="16" customFormat="1" x14ac:dyDescent="0.25">
      <c r="B234" s="399"/>
      <c r="C234" s="694"/>
    </row>
    <row r="235" spans="2:3" s="16" customFormat="1" x14ac:dyDescent="0.25">
      <c r="B235" s="399"/>
      <c r="C235" s="694"/>
    </row>
    <row r="236" spans="2:3" s="16" customFormat="1" x14ac:dyDescent="0.25">
      <c r="B236" s="399"/>
      <c r="C236" s="694"/>
    </row>
    <row r="237" spans="2:3" s="16" customFormat="1" x14ac:dyDescent="0.25">
      <c r="B237" s="399"/>
      <c r="C237" s="694"/>
    </row>
    <row r="238" spans="2:3" s="16" customFormat="1" x14ac:dyDescent="0.25">
      <c r="B238" s="399"/>
      <c r="C238" s="694"/>
    </row>
    <row r="239" spans="2:3" s="16" customFormat="1" x14ac:dyDescent="0.25">
      <c r="B239" s="399"/>
      <c r="C239" s="694"/>
    </row>
    <row r="240" spans="2:3" s="16" customFormat="1" x14ac:dyDescent="0.25">
      <c r="B240" s="399"/>
      <c r="C240" s="694"/>
    </row>
    <row r="241" spans="2:3" s="16" customFormat="1" x14ac:dyDescent="0.25">
      <c r="B241" s="399"/>
      <c r="C241" s="694"/>
    </row>
    <row r="242" spans="2:3" s="16" customFormat="1" x14ac:dyDescent="0.25">
      <c r="B242" s="399"/>
      <c r="C242" s="694"/>
    </row>
    <row r="243" spans="2:3" s="16" customFormat="1" x14ac:dyDescent="0.25">
      <c r="B243" s="399"/>
      <c r="C243" s="694"/>
    </row>
    <row r="244" spans="2:3" s="16" customFormat="1" x14ac:dyDescent="0.25">
      <c r="B244" s="399"/>
      <c r="C244" s="694"/>
    </row>
    <row r="245" spans="2:3" s="16" customFormat="1" x14ac:dyDescent="0.25">
      <c r="B245" s="399"/>
      <c r="C245" s="694"/>
    </row>
    <row r="246" spans="2:3" s="16" customFormat="1" x14ac:dyDescent="0.25">
      <c r="B246" s="399"/>
      <c r="C246" s="694"/>
    </row>
    <row r="247" spans="2:3" s="16" customFormat="1" x14ac:dyDescent="0.25">
      <c r="B247" s="399"/>
      <c r="C247" s="694"/>
    </row>
    <row r="248" spans="2:3" s="16" customFormat="1" x14ac:dyDescent="0.25">
      <c r="B248" s="399"/>
      <c r="C248" s="694"/>
    </row>
    <row r="249" spans="2:3" s="16" customFormat="1" x14ac:dyDescent="0.25">
      <c r="B249" s="399"/>
      <c r="C249" s="694"/>
    </row>
    <row r="250" spans="2:3" s="16" customFormat="1" x14ac:dyDescent="0.25">
      <c r="B250" s="399"/>
      <c r="C250" s="694"/>
    </row>
    <row r="251" spans="2:3" s="16" customFormat="1" x14ac:dyDescent="0.25">
      <c r="B251" s="399"/>
      <c r="C251" s="694"/>
    </row>
    <row r="252" spans="2:3" s="16" customFormat="1" x14ac:dyDescent="0.25">
      <c r="B252" s="399"/>
      <c r="C252" s="694"/>
    </row>
    <row r="253" spans="2:3" s="16" customFormat="1" x14ac:dyDescent="0.25">
      <c r="B253" s="399"/>
      <c r="C253" s="694"/>
    </row>
    <row r="254" spans="2:3" s="16" customFormat="1" x14ac:dyDescent="0.25">
      <c r="B254" s="399"/>
      <c r="C254" s="694"/>
    </row>
    <row r="255" spans="2:3" s="16" customFormat="1" x14ac:dyDescent="0.25">
      <c r="B255" s="399"/>
      <c r="C255" s="694"/>
    </row>
    <row r="256" spans="2:3" s="16" customFormat="1" x14ac:dyDescent="0.25">
      <c r="B256" s="399"/>
      <c r="C256" s="694"/>
    </row>
    <row r="257" spans="2:3" s="16" customFormat="1" x14ac:dyDescent="0.25">
      <c r="B257" s="399"/>
      <c r="C257" s="694"/>
    </row>
    <row r="258" spans="2:3" s="16" customFormat="1" x14ac:dyDescent="0.25">
      <c r="B258" s="399"/>
      <c r="C258" s="694"/>
    </row>
    <row r="259" spans="2:3" s="16" customFormat="1" x14ac:dyDescent="0.25">
      <c r="B259" s="399"/>
      <c r="C259" s="694"/>
    </row>
    <row r="260" spans="2:3" s="16" customFormat="1" x14ac:dyDescent="0.25">
      <c r="B260" s="399"/>
      <c r="C260" s="694"/>
    </row>
    <row r="261" spans="2:3" s="16" customFormat="1" x14ac:dyDescent="0.25">
      <c r="B261" s="399"/>
      <c r="C261" s="694"/>
    </row>
    <row r="262" spans="2:3" s="16" customFormat="1" x14ac:dyDescent="0.25">
      <c r="B262" s="399"/>
      <c r="C262" s="694"/>
    </row>
    <row r="263" spans="2:3" s="16" customFormat="1" x14ac:dyDescent="0.25">
      <c r="B263" s="399"/>
      <c r="C263" s="694"/>
    </row>
    <row r="264" spans="2:3" s="16" customFormat="1" x14ac:dyDescent="0.25">
      <c r="B264" s="399"/>
      <c r="C264" s="694"/>
    </row>
    <row r="265" spans="2:3" s="16" customFormat="1" x14ac:dyDescent="0.25">
      <c r="B265" s="399"/>
      <c r="C265" s="694"/>
    </row>
    <row r="266" spans="2:3" s="16" customFormat="1" x14ac:dyDescent="0.25">
      <c r="B266" s="399"/>
      <c r="C266" s="694"/>
    </row>
    <row r="267" spans="2:3" s="16" customFormat="1" x14ac:dyDescent="0.25">
      <c r="B267" s="399"/>
      <c r="C267" s="694"/>
    </row>
    <row r="268" spans="2:3" s="16" customFormat="1" x14ac:dyDescent="0.25">
      <c r="B268" s="399"/>
      <c r="C268" s="694"/>
    </row>
    <row r="269" spans="2:3" s="16" customFormat="1" x14ac:dyDescent="0.25">
      <c r="B269" s="399"/>
      <c r="C269" s="694"/>
    </row>
    <row r="270" spans="2:3" s="16" customFormat="1" x14ac:dyDescent="0.25">
      <c r="B270" s="399"/>
      <c r="C270" s="694"/>
    </row>
    <row r="271" spans="2:3" s="16" customFormat="1" x14ac:dyDescent="0.25">
      <c r="B271" s="399"/>
      <c r="C271" s="694"/>
    </row>
    <row r="272" spans="2:3" s="16" customFormat="1" x14ac:dyDescent="0.25">
      <c r="B272" s="399"/>
      <c r="C272" s="694"/>
    </row>
    <row r="273" spans="2:3" s="16" customFormat="1" x14ac:dyDescent="0.25">
      <c r="B273" s="399"/>
      <c r="C273" s="694"/>
    </row>
    <row r="274" spans="2:3" s="16" customFormat="1" x14ac:dyDescent="0.25">
      <c r="B274" s="399"/>
      <c r="C274" s="694"/>
    </row>
    <row r="275" spans="2:3" s="16" customFormat="1" x14ac:dyDescent="0.25">
      <c r="B275" s="399"/>
      <c r="C275" s="694"/>
    </row>
    <row r="276" spans="2:3" s="16" customFormat="1" x14ac:dyDescent="0.25">
      <c r="B276" s="399"/>
      <c r="C276" s="694"/>
    </row>
    <row r="277" spans="2:3" s="16" customFormat="1" x14ac:dyDescent="0.25">
      <c r="B277" s="399"/>
      <c r="C277" s="694"/>
    </row>
    <row r="278" spans="2:3" s="16" customFormat="1" x14ac:dyDescent="0.25">
      <c r="B278" s="399"/>
      <c r="C278" s="694"/>
    </row>
    <row r="279" spans="2:3" s="16" customFormat="1" x14ac:dyDescent="0.25">
      <c r="B279" s="399"/>
      <c r="C279" s="694"/>
    </row>
    <row r="280" spans="2:3" s="16" customFormat="1" x14ac:dyDescent="0.25">
      <c r="B280" s="399"/>
      <c r="C280" s="694"/>
    </row>
    <row r="281" spans="2:3" s="16" customFormat="1" x14ac:dyDescent="0.25">
      <c r="B281" s="399"/>
      <c r="C281" s="694"/>
    </row>
    <row r="282" spans="2:3" s="16" customFormat="1" x14ac:dyDescent="0.25">
      <c r="B282" s="399"/>
      <c r="C282" s="694"/>
    </row>
    <row r="283" spans="2:3" s="16" customFormat="1" x14ac:dyDescent="0.25">
      <c r="B283" s="399"/>
      <c r="C283" s="694"/>
    </row>
    <row r="284" spans="2:3" s="16" customFormat="1" x14ac:dyDescent="0.25">
      <c r="B284" s="399"/>
      <c r="C284" s="694"/>
    </row>
    <row r="285" spans="2:3" s="16" customFormat="1" x14ac:dyDescent="0.25">
      <c r="B285" s="399"/>
      <c r="C285" s="694"/>
    </row>
    <row r="286" spans="2:3" s="16" customFormat="1" x14ac:dyDescent="0.25">
      <c r="B286" s="399"/>
      <c r="C286" s="694"/>
    </row>
    <row r="287" spans="2:3" s="16" customFormat="1" x14ac:dyDescent="0.25">
      <c r="B287" s="399"/>
      <c r="C287" s="694"/>
    </row>
    <row r="288" spans="2:3" s="16" customFormat="1" x14ac:dyDescent="0.25">
      <c r="B288" s="399"/>
      <c r="C288" s="694"/>
    </row>
    <row r="289" spans="2:3" s="16" customFormat="1" x14ac:dyDescent="0.25">
      <c r="B289" s="399"/>
      <c r="C289" s="694"/>
    </row>
    <row r="290" spans="2:3" s="16" customFormat="1" x14ac:dyDescent="0.25">
      <c r="B290" s="399"/>
      <c r="C290" s="694"/>
    </row>
    <row r="291" spans="2:3" s="16" customFormat="1" x14ac:dyDescent="0.25">
      <c r="B291" s="399"/>
      <c r="C291" s="694"/>
    </row>
    <row r="292" spans="2:3" s="16" customFormat="1" x14ac:dyDescent="0.25">
      <c r="B292" s="399"/>
      <c r="C292" s="694"/>
    </row>
    <row r="293" spans="2:3" s="16" customFormat="1" x14ac:dyDescent="0.25">
      <c r="B293" s="399"/>
      <c r="C293" s="694"/>
    </row>
    <row r="294" spans="2:3" s="16" customFormat="1" x14ac:dyDescent="0.25">
      <c r="B294" s="399"/>
      <c r="C294" s="694"/>
    </row>
    <row r="295" spans="2:3" s="16" customFormat="1" x14ac:dyDescent="0.25">
      <c r="B295" s="399"/>
      <c r="C295" s="694"/>
    </row>
    <row r="296" spans="2:3" s="16" customFormat="1" x14ac:dyDescent="0.25">
      <c r="B296" s="399"/>
      <c r="C296" s="694"/>
    </row>
    <row r="297" spans="2:3" s="16" customFormat="1" x14ac:dyDescent="0.25">
      <c r="B297" s="399"/>
      <c r="C297" s="694"/>
    </row>
    <row r="298" spans="2:3" s="16" customFormat="1" x14ac:dyDescent="0.25">
      <c r="B298" s="399"/>
      <c r="C298" s="694"/>
    </row>
    <row r="299" spans="2:3" s="16" customFormat="1" x14ac:dyDescent="0.25">
      <c r="B299" s="399"/>
      <c r="C299" s="694"/>
    </row>
    <row r="300" spans="2:3" s="16" customFormat="1" x14ac:dyDescent="0.25">
      <c r="B300" s="399"/>
      <c r="C300" s="694"/>
    </row>
    <row r="301" spans="2:3" s="16" customFormat="1" x14ac:dyDescent="0.25">
      <c r="B301" s="399"/>
      <c r="C301" s="694"/>
    </row>
    <row r="302" spans="2:3" s="16" customFormat="1" x14ac:dyDescent="0.25">
      <c r="B302" s="399"/>
      <c r="C302" s="694"/>
    </row>
    <row r="303" spans="2:3" s="16" customFormat="1" x14ac:dyDescent="0.25">
      <c r="B303" s="399"/>
      <c r="C303" s="694"/>
    </row>
    <row r="304" spans="2:3" s="16" customFormat="1" x14ac:dyDescent="0.25">
      <c r="B304" s="399"/>
      <c r="C304" s="694"/>
    </row>
    <row r="305" spans="2:3" s="16" customFormat="1" x14ac:dyDescent="0.25">
      <c r="B305" s="399"/>
      <c r="C305" s="694"/>
    </row>
    <row r="306" spans="2:3" s="16" customFormat="1" x14ac:dyDescent="0.25">
      <c r="B306" s="399"/>
      <c r="C306" s="694"/>
    </row>
    <row r="307" spans="2:3" s="16" customFormat="1" x14ac:dyDescent="0.25">
      <c r="B307" s="399"/>
      <c r="C307" s="694"/>
    </row>
    <row r="308" spans="2:3" s="16" customFormat="1" x14ac:dyDescent="0.25">
      <c r="B308" s="399"/>
      <c r="C308" s="694"/>
    </row>
    <row r="309" spans="2:3" s="16" customFormat="1" x14ac:dyDescent="0.25">
      <c r="B309" s="399"/>
      <c r="C309" s="694"/>
    </row>
    <row r="310" spans="2:3" s="16" customFormat="1" x14ac:dyDescent="0.25">
      <c r="B310" s="399"/>
      <c r="C310" s="694"/>
    </row>
    <row r="311" spans="2:3" s="16" customFormat="1" x14ac:dyDescent="0.25">
      <c r="B311" s="399"/>
      <c r="C311" s="694"/>
    </row>
    <row r="312" spans="2:3" s="16" customFormat="1" x14ac:dyDescent="0.25">
      <c r="B312" s="399"/>
      <c r="C312" s="694"/>
    </row>
    <row r="313" spans="2:3" s="16" customFormat="1" x14ac:dyDescent="0.25">
      <c r="B313" s="399"/>
      <c r="C313" s="694"/>
    </row>
    <row r="314" spans="2:3" s="16" customFormat="1" x14ac:dyDescent="0.25">
      <c r="B314" s="399"/>
      <c r="C314" s="694"/>
    </row>
    <row r="315" spans="2:3" s="16" customFormat="1" x14ac:dyDescent="0.25">
      <c r="B315" s="399"/>
      <c r="C315" s="694"/>
    </row>
    <row r="316" spans="2:3" s="16" customFormat="1" x14ac:dyDescent="0.25">
      <c r="B316" s="399"/>
      <c r="C316" s="694"/>
    </row>
    <row r="317" spans="2:3" s="16" customFormat="1" x14ac:dyDescent="0.25">
      <c r="B317" s="399"/>
      <c r="C317" s="694"/>
    </row>
    <row r="318" spans="2:3" s="16" customFormat="1" x14ac:dyDescent="0.25">
      <c r="B318" s="399"/>
      <c r="C318" s="694"/>
    </row>
    <row r="319" spans="2:3" s="16" customFormat="1" x14ac:dyDescent="0.25">
      <c r="B319" s="399"/>
      <c r="C319" s="694"/>
    </row>
    <row r="320" spans="2:3" s="16" customFormat="1" x14ac:dyDescent="0.25">
      <c r="B320" s="399"/>
      <c r="C320" s="694"/>
    </row>
    <row r="321" spans="2:3" s="16" customFormat="1" x14ac:dyDescent="0.25">
      <c r="B321" s="399"/>
      <c r="C321" s="694"/>
    </row>
    <row r="322" spans="2:3" s="16" customFormat="1" x14ac:dyDescent="0.25">
      <c r="B322" s="399"/>
      <c r="C322" s="694"/>
    </row>
    <row r="323" spans="2:3" s="16" customFormat="1" x14ac:dyDescent="0.25">
      <c r="B323" s="399"/>
      <c r="C323" s="694"/>
    </row>
    <row r="324" spans="2:3" s="16" customFormat="1" x14ac:dyDescent="0.25">
      <c r="B324" s="399"/>
      <c r="C324" s="694"/>
    </row>
    <row r="325" spans="2:3" s="16" customFormat="1" x14ac:dyDescent="0.25">
      <c r="B325" s="399"/>
      <c r="C325" s="694"/>
    </row>
    <row r="326" spans="2:3" s="16" customFormat="1" x14ac:dyDescent="0.25">
      <c r="B326" s="399"/>
      <c r="C326" s="694"/>
    </row>
    <row r="327" spans="2:3" s="16" customFormat="1" x14ac:dyDescent="0.25">
      <c r="B327" s="399"/>
      <c r="C327" s="694"/>
    </row>
    <row r="328" spans="2:3" s="16" customFormat="1" x14ac:dyDescent="0.25">
      <c r="B328" s="399"/>
      <c r="C328" s="694"/>
    </row>
    <row r="329" spans="2:3" s="16" customFormat="1" x14ac:dyDescent="0.25">
      <c r="B329" s="399"/>
      <c r="C329" s="694"/>
    </row>
    <row r="330" spans="2:3" s="16" customFormat="1" x14ac:dyDescent="0.25">
      <c r="B330" s="399"/>
      <c r="C330" s="694"/>
    </row>
    <row r="331" spans="2:3" s="16" customFormat="1" x14ac:dyDescent="0.25">
      <c r="B331" s="399"/>
      <c r="C331" s="694"/>
    </row>
    <row r="332" spans="2:3" s="16" customFormat="1" x14ac:dyDescent="0.25">
      <c r="B332" s="399"/>
      <c r="C332" s="694"/>
    </row>
    <row r="333" spans="2:3" s="16" customFormat="1" x14ac:dyDescent="0.25">
      <c r="B333" s="399"/>
      <c r="C333" s="694"/>
    </row>
    <row r="334" spans="2:3" s="16" customFormat="1" x14ac:dyDescent="0.25">
      <c r="B334" s="399"/>
      <c r="C334" s="694"/>
    </row>
    <row r="335" spans="2:3" s="16" customFormat="1" x14ac:dyDescent="0.25">
      <c r="B335" s="399"/>
      <c r="C335" s="694"/>
    </row>
    <row r="336" spans="2:3" s="16" customFormat="1" x14ac:dyDescent="0.25">
      <c r="B336" s="399"/>
      <c r="C336" s="694"/>
    </row>
    <row r="337" spans="2:3" s="16" customFormat="1" x14ac:dyDescent="0.25">
      <c r="B337" s="399"/>
      <c r="C337" s="694"/>
    </row>
    <row r="338" spans="2:3" s="16" customFormat="1" x14ac:dyDescent="0.25">
      <c r="B338" s="399"/>
      <c r="C338" s="694"/>
    </row>
    <row r="339" spans="2:3" s="16" customFormat="1" x14ac:dyDescent="0.25">
      <c r="B339" s="399"/>
      <c r="C339" s="694"/>
    </row>
    <row r="340" spans="2:3" s="16" customFormat="1" x14ac:dyDescent="0.25">
      <c r="B340" s="399"/>
      <c r="C340" s="694"/>
    </row>
    <row r="341" spans="2:3" s="16" customFormat="1" x14ac:dyDescent="0.25">
      <c r="B341" s="399"/>
      <c r="C341" s="694"/>
    </row>
    <row r="342" spans="2:3" s="16" customFormat="1" x14ac:dyDescent="0.25">
      <c r="B342" s="399"/>
      <c r="C342" s="694"/>
    </row>
    <row r="343" spans="2:3" s="16" customFormat="1" x14ac:dyDescent="0.25">
      <c r="B343" s="399"/>
      <c r="C343" s="694"/>
    </row>
    <row r="344" spans="2:3" s="16" customFormat="1" x14ac:dyDescent="0.25">
      <c r="B344" s="399"/>
      <c r="C344" s="694"/>
    </row>
    <row r="345" spans="2:3" s="16" customFormat="1" x14ac:dyDescent="0.25">
      <c r="B345" s="399"/>
      <c r="C345" s="694"/>
    </row>
    <row r="346" spans="2:3" s="16" customFormat="1" x14ac:dyDescent="0.25">
      <c r="B346" s="399"/>
      <c r="C346" s="694"/>
    </row>
    <row r="347" spans="2:3" s="16" customFormat="1" x14ac:dyDescent="0.25">
      <c r="B347" s="399"/>
      <c r="C347" s="694"/>
    </row>
    <row r="348" spans="2:3" s="16" customFormat="1" x14ac:dyDescent="0.25">
      <c r="B348" s="399"/>
      <c r="C348" s="694"/>
    </row>
    <row r="349" spans="2:3" s="16" customFormat="1" x14ac:dyDescent="0.25">
      <c r="B349" s="399"/>
      <c r="C349" s="694"/>
    </row>
    <row r="350" spans="2:3" s="16" customFormat="1" x14ac:dyDescent="0.25">
      <c r="B350" s="399"/>
      <c r="C350" s="694"/>
    </row>
    <row r="351" spans="2:3" s="16" customFormat="1" x14ac:dyDescent="0.25">
      <c r="B351" s="399"/>
      <c r="C351" s="694"/>
    </row>
    <row r="352" spans="2:3" s="16" customFormat="1" x14ac:dyDescent="0.25">
      <c r="B352" s="399"/>
      <c r="C352" s="694"/>
    </row>
    <row r="353" spans="2:3" s="16" customFormat="1" x14ac:dyDescent="0.25">
      <c r="B353" s="399"/>
      <c r="C353" s="694"/>
    </row>
    <row r="354" spans="2:3" s="16" customFormat="1" x14ac:dyDescent="0.25">
      <c r="B354" s="399"/>
      <c r="C354" s="694"/>
    </row>
    <row r="355" spans="2:3" s="16" customFormat="1" x14ac:dyDescent="0.25">
      <c r="B355" s="399"/>
      <c r="C355" s="694"/>
    </row>
    <row r="356" spans="2:3" s="16" customFormat="1" x14ac:dyDescent="0.25">
      <c r="B356" s="399"/>
      <c r="C356" s="694"/>
    </row>
    <row r="357" spans="2:3" s="16" customFormat="1" x14ac:dyDescent="0.25">
      <c r="B357" s="399"/>
      <c r="C357" s="694"/>
    </row>
    <row r="358" spans="2:3" s="16" customFormat="1" x14ac:dyDescent="0.25">
      <c r="B358" s="399"/>
      <c r="C358" s="694"/>
    </row>
    <row r="359" spans="2:3" s="16" customFormat="1" x14ac:dyDescent="0.25">
      <c r="B359" s="399"/>
      <c r="C359" s="694"/>
    </row>
    <row r="360" spans="2:3" s="16" customFormat="1" x14ac:dyDescent="0.25">
      <c r="B360" s="399"/>
      <c r="C360" s="694"/>
    </row>
    <row r="361" spans="2:3" s="16" customFormat="1" x14ac:dyDescent="0.25">
      <c r="B361" s="399"/>
      <c r="C361" s="694"/>
    </row>
    <row r="362" spans="2:3" s="16" customFormat="1" x14ac:dyDescent="0.25">
      <c r="B362" s="399"/>
      <c r="C362" s="694"/>
    </row>
    <row r="363" spans="2:3" s="16" customFormat="1" x14ac:dyDescent="0.25">
      <c r="B363" s="399"/>
      <c r="C363" s="694"/>
    </row>
    <row r="364" spans="2:3" s="16" customFormat="1" x14ac:dyDescent="0.25">
      <c r="B364" s="399"/>
      <c r="C364" s="694"/>
    </row>
    <row r="365" spans="2:3" s="16" customFormat="1" x14ac:dyDescent="0.25">
      <c r="B365" s="399"/>
      <c r="C365" s="694"/>
    </row>
    <row r="366" spans="2:3" s="16" customFormat="1" x14ac:dyDescent="0.25">
      <c r="B366" s="399"/>
      <c r="C366" s="694"/>
    </row>
    <row r="367" spans="2:3" s="16" customFormat="1" x14ac:dyDescent="0.25">
      <c r="B367" s="399"/>
      <c r="C367" s="694"/>
    </row>
    <row r="368" spans="2:3" s="16" customFormat="1" x14ac:dyDescent="0.25">
      <c r="B368" s="399"/>
      <c r="C368" s="694"/>
    </row>
    <row r="369" spans="2:3" s="16" customFormat="1" x14ac:dyDescent="0.25">
      <c r="B369" s="399"/>
      <c r="C369" s="694"/>
    </row>
    <row r="370" spans="2:3" s="16" customFormat="1" x14ac:dyDescent="0.25">
      <c r="B370" s="399"/>
      <c r="C370" s="694"/>
    </row>
    <row r="371" spans="2:3" s="16" customFormat="1" x14ac:dyDescent="0.25">
      <c r="B371" s="399"/>
      <c r="C371" s="694"/>
    </row>
    <row r="372" spans="2:3" s="16" customFormat="1" x14ac:dyDescent="0.25">
      <c r="B372" s="399"/>
      <c r="C372" s="694"/>
    </row>
    <row r="373" spans="2:3" s="16" customFormat="1" x14ac:dyDescent="0.25">
      <c r="B373" s="399"/>
      <c r="C373" s="694"/>
    </row>
    <row r="374" spans="2:3" s="16" customFormat="1" x14ac:dyDescent="0.25">
      <c r="B374" s="399"/>
      <c r="C374" s="694"/>
    </row>
    <row r="375" spans="2:3" s="16" customFormat="1" x14ac:dyDescent="0.25">
      <c r="B375" s="399"/>
      <c r="C375" s="694"/>
    </row>
    <row r="376" spans="2:3" s="16" customFormat="1" x14ac:dyDescent="0.25">
      <c r="B376" s="399"/>
      <c r="C376" s="694"/>
    </row>
    <row r="377" spans="2:3" s="16" customFormat="1" x14ac:dyDescent="0.25">
      <c r="B377" s="399"/>
      <c r="C377" s="694"/>
    </row>
    <row r="378" spans="2:3" s="16" customFormat="1" x14ac:dyDescent="0.25">
      <c r="B378" s="399"/>
      <c r="C378" s="694"/>
    </row>
    <row r="379" spans="2:3" s="16" customFormat="1" x14ac:dyDescent="0.25">
      <c r="B379" s="399"/>
      <c r="C379" s="694"/>
    </row>
    <row r="380" spans="2:3" s="16" customFormat="1" x14ac:dyDescent="0.25">
      <c r="B380" s="399"/>
      <c r="C380" s="694"/>
    </row>
    <row r="381" spans="2:3" s="16" customFormat="1" x14ac:dyDescent="0.25">
      <c r="B381" s="399"/>
      <c r="C381" s="694"/>
    </row>
    <row r="382" spans="2:3" s="16" customFormat="1" x14ac:dyDescent="0.25">
      <c r="B382" s="399"/>
      <c r="C382" s="694"/>
    </row>
    <row r="383" spans="2:3" s="16" customFormat="1" x14ac:dyDescent="0.25">
      <c r="B383" s="399"/>
      <c r="C383" s="694"/>
    </row>
    <row r="384" spans="2:3" s="16" customFormat="1" x14ac:dyDescent="0.25">
      <c r="B384" s="399"/>
      <c r="C384" s="694"/>
    </row>
    <row r="385" spans="2:3" s="16" customFormat="1" x14ac:dyDescent="0.25">
      <c r="B385" s="399"/>
      <c r="C385" s="694"/>
    </row>
    <row r="386" spans="2:3" s="16" customFormat="1" x14ac:dyDescent="0.25">
      <c r="B386" s="399"/>
      <c r="C386" s="694"/>
    </row>
    <row r="387" spans="2:3" s="16" customFormat="1" x14ac:dyDescent="0.25">
      <c r="B387" s="399"/>
      <c r="C387" s="694"/>
    </row>
    <row r="388" spans="2:3" s="16" customFormat="1" x14ac:dyDescent="0.25">
      <c r="B388" s="399"/>
      <c r="C388" s="694"/>
    </row>
    <row r="389" spans="2:3" s="16" customFormat="1" x14ac:dyDescent="0.25">
      <c r="B389" s="399"/>
      <c r="C389" s="694"/>
    </row>
    <row r="390" spans="2:3" s="16" customFormat="1" x14ac:dyDescent="0.25">
      <c r="B390" s="399"/>
      <c r="C390" s="694"/>
    </row>
    <row r="391" spans="2:3" s="16" customFormat="1" x14ac:dyDescent="0.25">
      <c r="B391" s="399"/>
      <c r="C391" s="694"/>
    </row>
    <row r="392" spans="2:3" s="16" customFormat="1" x14ac:dyDescent="0.25">
      <c r="B392" s="399"/>
      <c r="C392" s="694"/>
    </row>
    <row r="393" spans="2:3" s="16" customFormat="1" x14ac:dyDescent="0.25">
      <c r="B393" s="399"/>
      <c r="C393" s="694"/>
    </row>
    <row r="394" spans="2:3" s="16" customFormat="1" x14ac:dyDescent="0.25">
      <c r="B394" s="399"/>
      <c r="C394" s="694"/>
    </row>
    <row r="395" spans="2:3" s="16" customFormat="1" x14ac:dyDescent="0.25">
      <c r="B395" s="399"/>
      <c r="C395" s="694"/>
    </row>
    <row r="396" spans="2:3" s="16" customFormat="1" x14ac:dyDescent="0.25">
      <c r="B396" s="399"/>
      <c r="C396" s="694"/>
    </row>
    <row r="397" spans="2:3" s="16" customFormat="1" x14ac:dyDescent="0.25">
      <c r="B397" s="399"/>
      <c r="C397" s="694"/>
    </row>
    <row r="398" spans="2:3" s="16" customFormat="1" x14ac:dyDescent="0.25">
      <c r="B398" s="399"/>
      <c r="C398" s="694"/>
    </row>
    <row r="399" spans="2:3" s="16" customFormat="1" x14ac:dyDescent="0.25">
      <c r="B399" s="399"/>
      <c r="C399" s="694"/>
    </row>
    <row r="400" spans="2:3" s="16" customFormat="1" x14ac:dyDescent="0.25">
      <c r="B400" s="399"/>
      <c r="C400" s="694"/>
    </row>
    <row r="401" spans="2:3" s="16" customFormat="1" x14ac:dyDescent="0.25">
      <c r="B401" s="399"/>
      <c r="C401" s="694"/>
    </row>
    <row r="402" spans="2:3" s="16" customFormat="1" x14ac:dyDescent="0.25">
      <c r="B402" s="399"/>
      <c r="C402" s="694"/>
    </row>
    <row r="403" spans="2:3" s="16" customFormat="1" x14ac:dyDescent="0.25">
      <c r="B403" s="399"/>
      <c r="C403" s="694"/>
    </row>
    <row r="404" spans="2:3" s="16" customFormat="1" x14ac:dyDescent="0.25">
      <c r="B404" s="399"/>
      <c r="C404" s="694"/>
    </row>
    <row r="405" spans="2:3" s="16" customFormat="1" x14ac:dyDescent="0.25">
      <c r="B405" s="399"/>
      <c r="C405" s="694"/>
    </row>
    <row r="406" spans="2:3" s="16" customFormat="1" x14ac:dyDescent="0.25">
      <c r="B406" s="399"/>
      <c r="C406" s="694"/>
    </row>
    <row r="407" spans="2:3" s="16" customFormat="1" x14ac:dyDescent="0.25">
      <c r="B407" s="399"/>
      <c r="C407" s="694"/>
    </row>
    <row r="408" spans="2:3" s="16" customFormat="1" x14ac:dyDescent="0.25">
      <c r="B408" s="399"/>
      <c r="C408" s="694"/>
    </row>
    <row r="409" spans="2:3" s="16" customFormat="1" x14ac:dyDescent="0.25">
      <c r="B409" s="399"/>
      <c r="C409" s="694"/>
    </row>
    <row r="410" spans="2:3" s="16" customFormat="1" x14ac:dyDescent="0.25">
      <c r="B410" s="399"/>
      <c r="C410" s="694"/>
    </row>
    <row r="411" spans="2:3" s="16" customFormat="1" x14ac:dyDescent="0.25">
      <c r="B411" s="399"/>
      <c r="C411" s="694"/>
    </row>
    <row r="412" spans="2:3" s="16" customFormat="1" x14ac:dyDescent="0.25">
      <c r="B412" s="399"/>
      <c r="C412" s="694"/>
    </row>
    <row r="413" spans="2:3" s="16" customFormat="1" x14ac:dyDescent="0.25">
      <c r="B413" s="399"/>
      <c r="C413" s="694"/>
    </row>
    <row r="414" spans="2:3" s="16" customFormat="1" x14ac:dyDescent="0.25">
      <c r="B414" s="399"/>
      <c r="C414" s="694"/>
    </row>
    <row r="415" spans="2:3" s="16" customFormat="1" x14ac:dyDescent="0.25">
      <c r="B415" s="399"/>
      <c r="C415" s="694"/>
    </row>
    <row r="416" spans="2:3" s="16" customFormat="1" x14ac:dyDescent="0.25">
      <c r="B416" s="399"/>
      <c r="C416" s="694"/>
    </row>
    <row r="417" spans="2:3 16382:16382" s="16" customFormat="1" x14ac:dyDescent="0.25">
      <c r="B417" s="399"/>
      <c r="C417" s="694"/>
    </row>
    <row r="418" spans="2:3 16382:16382" s="16" customFormat="1" x14ac:dyDescent="0.25">
      <c r="B418" s="399"/>
      <c r="C418" s="694"/>
    </row>
    <row r="419" spans="2:3 16382:16382" s="16" customFormat="1" x14ac:dyDescent="0.25">
      <c r="B419" s="399"/>
      <c r="C419" s="694"/>
      <c r="XFB419" s="502"/>
    </row>
    <row r="420" spans="2:3 16382:16382" s="16" customFormat="1" x14ac:dyDescent="0.25">
      <c r="B420" s="399"/>
      <c r="C420" s="694"/>
      <c r="XFB420" s="502" t="s">
        <v>537</v>
      </c>
    </row>
    <row r="421" spans="2:3 16382:16382" s="16" customFormat="1" x14ac:dyDescent="0.25">
      <c r="B421" s="399"/>
      <c r="C421" s="694"/>
      <c r="XFB421" s="502" t="s">
        <v>536</v>
      </c>
    </row>
    <row r="422" spans="2:3 16382:16382" s="16" customFormat="1" x14ac:dyDescent="0.25">
      <c r="B422" s="399"/>
      <c r="C422" s="694"/>
    </row>
    <row r="423" spans="2:3 16382:16382" s="16" customFormat="1" x14ac:dyDescent="0.25">
      <c r="B423" s="399"/>
      <c r="C423" s="694"/>
    </row>
    <row r="424" spans="2:3 16382:16382" s="16" customFormat="1" x14ac:dyDescent="0.25">
      <c r="B424" s="399"/>
      <c r="C424" s="694"/>
    </row>
    <row r="425" spans="2:3 16382:16382" s="16" customFormat="1" x14ac:dyDescent="0.25">
      <c r="B425" s="399"/>
      <c r="C425" s="694"/>
    </row>
    <row r="426" spans="2:3 16382:16382" s="16" customFormat="1" x14ac:dyDescent="0.25">
      <c r="B426" s="399"/>
      <c r="C426" s="694"/>
    </row>
    <row r="427" spans="2:3 16382:16382" s="16" customFormat="1" x14ac:dyDescent="0.25">
      <c r="B427" s="399"/>
      <c r="C427" s="694"/>
    </row>
  </sheetData>
  <sheetProtection algorithmName="SHA-512" hashValue="6oDAhTpfzFb5glNixhhfaXETyET6Hm8HkIZ4bXFsRFmyz3l07+POlzkfoXu4K0zit9tdvcYPAxYZNLRiat4Gxg==" saltValue="sclpmucxvKLUVGYhBtwudQ==" spinCount="100000" sheet="1" formatCells="0" formatColumns="0" formatRows="0" insertRows="0"/>
  <mergeCells count="5">
    <mergeCell ref="A3:B3"/>
    <mergeCell ref="A1:D1"/>
    <mergeCell ref="A5:B5"/>
    <mergeCell ref="A4:B4"/>
    <mergeCell ref="A41:C41"/>
  </mergeCells>
  <dataValidations count="1">
    <dataValidation type="list" sqref="B6:C6" xr:uid="{00000000-0002-0000-1600-000000000000}">
      <formula1>$XFB$419:$XFB$421</formula1>
    </dataValidation>
  </dataValidations>
  <pageMargins left="1" right="1" top="1" bottom="1" header="0.5" footer="0.5"/>
  <pageSetup scale="87" orientation="portrait" r:id="rId1"/>
  <legacyDrawing r:id="rId2"/>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R190"/>
  <sheetViews>
    <sheetView zoomScale="130" zoomScaleNormal="130" workbookViewId="0">
      <selection activeCell="B11" sqref="B11"/>
    </sheetView>
  </sheetViews>
  <sheetFormatPr defaultRowHeight="13.2" x14ac:dyDescent="0.25"/>
  <cols>
    <col min="1" max="1" width="2" bestFit="1" customWidth="1"/>
    <col min="2" max="2" width="130.33203125" customWidth="1"/>
    <col min="3" max="3" width="22.6640625" customWidth="1"/>
    <col min="4" max="4" width="18.6640625" customWidth="1"/>
    <col min="6" max="6" width="15.109375" customWidth="1"/>
    <col min="7" max="7" width="24.5546875" customWidth="1"/>
  </cols>
  <sheetData>
    <row r="1" spans="1:7" x14ac:dyDescent="0.25">
      <c r="A1" s="472">
        <v>1</v>
      </c>
      <c r="B1" s="473" t="s">
        <v>607</v>
      </c>
      <c r="C1" s="471"/>
      <c r="D1" s="471"/>
      <c r="E1" s="471"/>
    </row>
    <row r="2" spans="1:7" x14ac:dyDescent="0.25">
      <c r="A2" s="472">
        <v>2</v>
      </c>
      <c r="B2" s="473" t="s">
        <v>605</v>
      </c>
      <c r="C2" s="471"/>
      <c r="D2" s="471"/>
      <c r="E2" s="471"/>
    </row>
    <row r="3" spans="1:7" x14ac:dyDescent="0.25">
      <c r="A3" s="472">
        <v>3</v>
      </c>
      <c r="B3" s="473" t="s">
        <v>608</v>
      </c>
      <c r="C3" s="471"/>
      <c r="D3" s="471"/>
      <c r="E3" s="471"/>
      <c r="F3" s="1"/>
    </row>
    <row r="4" spans="1:7" x14ac:dyDescent="0.25">
      <c r="A4" s="472">
        <v>4</v>
      </c>
      <c r="B4" s="474" t="s">
        <v>642</v>
      </c>
      <c r="C4" s="278"/>
    </row>
    <row r="5" spans="1:7" x14ac:dyDescent="0.25">
      <c r="B5" s="364"/>
      <c r="C5" s="278"/>
      <c r="D5" s="278"/>
      <c r="E5" s="278"/>
      <c r="F5" s="278"/>
      <c r="G5" s="278"/>
    </row>
    <row r="6" spans="1:7" x14ac:dyDescent="0.25">
      <c r="B6" s="451" t="s">
        <v>606</v>
      </c>
    </row>
    <row r="7" spans="1:7" x14ac:dyDescent="0.25">
      <c r="B7" s="387" t="s">
        <v>501</v>
      </c>
    </row>
    <row r="8" spans="1:7" x14ac:dyDescent="0.25">
      <c r="A8" s="1" t="s">
        <v>553</v>
      </c>
      <c r="B8" s="1" t="s">
        <v>485</v>
      </c>
    </row>
    <row r="9" spans="1:7" x14ac:dyDescent="0.25">
      <c r="B9" s="1" t="s">
        <v>554</v>
      </c>
    </row>
    <row r="10" spans="1:7" x14ac:dyDescent="0.25">
      <c r="B10" s="331" t="s">
        <v>486</v>
      </c>
    </row>
    <row r="11" spans="1:7" x14ac:dyDescent="0.25">
      <c r="B11" s="331" t="s">
        <v>487</v>
      </c>
    </row>
    <row r="12" spans="1:7" x14ac:dyDescent="0.25">
      <c r="B12" s="331" t="s">
        <v>488</v>
      </c>
    </row>
    <row r="13" spans="1:7" x14ac:dyDescent="0.25">
      <c r="B13" s="331" t="s">
        <v>489</v>
      </c>
    </row>
    <row r="14" spans="1:7" x14ac:dyDescent="0.25">
      <c r="B14" s="331" t="s">
        <v>490</v>
      </c>
    </row>
    <row r="15" spans="1:7" x14ac:dyDescent="0.25">
      <c r="B15" s="331" t="s">
        <v>491</v>
      </c>
    </row>
    <row r="16" spans="1:7" x14ac:dyDescent="0.25">
      <c r="B16" s="331" t="s">
        <v>538</v>
      </c>
    </row>
    <row r="17" spans="2:2" x14ac:dyDescent="0.25">
      <c r="B17" s="331" t="s">
        <v>492</v>
      </c>
    </row>
    <row r="18" spans="2:2" x14ac:dyDescent="0.25">
      <c r="B18" s="331"/>
    </row>
    <row r="19" spans="2:2" x14ac:dyDescent="0.25">
      <c r="B19" s="1" t="s">
        <v>555</v>
      </c>
    </row>
    <row r="20" spans="2:2" x14ac:dyDescent="0.25">
      <c r="B20" s="331" t="s">
        <v>493</v>
      </c>
    </row>
    <row r="21" spans="2:2" x14ac:dyDescent="0.25">
      <c r="B21" s="331" t="s">
        <v>494</v>
      </c>
    </row>
    <row r="23" spans="2:2" x14ac:dyDescent="0.25">
      <c r="B23" s="1" t="s">
        <v>556</v>
      </c>
    </row>
    <row r="24" spans="2:2" x14ac:dyDescent="0.25">
      <c r="B24" s="331" t="s">
        <v>495</v>
      </c>
    </row>
    <row r="25" spans="2:2" x14ac:dyDescent="0.25">
      <c r="B25" s="367" t="s">
        <v>588</v>
      </c>
    </row>
    <row r="26" spans="2:2" x14ac:dyDescent="0.25">
      <c r="B26" s="928" t="s">
        <v>877</v>
      </c>
    </row>
    <row r="28" spans="2:2" x14ac:dyDescent="0.25">
      <c r="B28" s="1" t="s">
        <v>557</v>
      </c>
    </row>
    <row r="29" spans="2:2" x14ac:dyDescent="0.25">
      <c r="B29" s="331" t="s">
        <v>496</v>
      </c>
    </row>
    <row r="30" spans="2:2" x14ac:dyDescent="0.25">
      <c r="B30" s="331" t="s">
        <v>497</v>
      </c>
    </row>
    <row r="32" spans="2:2" x14ac:dyDescent="0.25">
      <c r="B32" s="1" t="s">
        <v>558</v>
      </c>
    </row>
    <row r="33" spans="1:11" x14ac:dyDescent="0.25">
      <c r="B33" s="331" t="s">
        <v>641</v>
      </c>
    </row>
    <row r="34" spans="1:11" x14ac:dyDescent="0.25">
      <c r="B34" s="331" t="s">
        <v>498</v>
      </c>
    </row>
    <row r="35" spans="1:11" x14ac:dyDescent="0.25">
      <c r="B35" s="367" t="s">
        <v>589</v>
      </c>
    </row>
    <row r="36" spans="1:11" ht="29.4" customHeight="1" x14ac:dyDescent="0.25">
      <c r="B36" s="424" t="s">
        <v>879</v>
      </c>
    </row>
    <row r="37" spans="1:11" x14ac:dyDescent="0.25">
      <c r="B37" s="367" t="s">
        <v>499</v>
      </c>
    </row>
    <row r="38" spans="1:11" x14ac:dyDescent="0.25">
      <c r="B38" s="364" t="s">
        <v>540</v>
      </c>
    </row>
    <row r="39" spans="1:11" x14ac:dyDescent="0.25">
      <c r="B39" s="364" t="s">
        <v>643</v>
      </c>
      <c r="H39" s="375"/>
    </row>
    <row r="41" spans="1:11" ht="26.4" x14ac:dyDescent="0.25">
      <c r="B41" s="425" t="s">
        <v>500</v>
      </c>
      <c r="C41" s="397"/>
      <c r="D41" s="397"/>
      <c r="E41" s="397"/>
      <c r="F41" s="397"/>
      <c r="G41" s="397"/>
      <c r="H41" s="397"/>
      <c r="I41" s="397"/>
      <c r="J41" s="397"/>
      <c r="K41" s="397"/>
    </row>
    <row r="42" spans="1:11" x14ac:dyDescent="0.25">
      <c r="B42" s="425"/>
      <c r="C42" s="397"/>
      <c r="D42" s="397"/>
      <c r="E42" s="397"/>
      <c r="F42" s="397"/>
      <c r="G42" s="397"/>
      <c r="H42" s="397"/>
      <c r="I42" s="397"/>
      <c r="J42" s="397"/>
      <c r="K42" s="397"/>
    </row>
    <row r="43" spans="1:11" x14ac:dyDescent="0.25">
      <c r="B43" s="684" t="s">
        <v>772</v>
      </c>
      <c r="C43" s="397"/>
      <c r="D43" s="397"/>
      <c r="E43" s="397"/>
      <c r="F43" s="397"/>
      <c r="G43" s="397"/>
      <c r="H43" s="397"/>
      <c r="I43" s="397"/>
      <c r="J43" s="397"/>
      <c r="K43" s="397"/>
    </row>
    <row r="44" spans="1:11" s="278" customFormat="1" x14ac:dyDescent="0.25">
      <c r="B44" s="684"/>
      <c r="C44" s="685"/>
      <c r="D44" s="685"/>
      <c r="E44" s="685"/>
      <c r="F44" s="685"/>
      <c r="G44" s="685"/>
      <c r="H44" s="685"/>
      <c r="I44" s="685"/>
      <c r="J44" s="685"/>
      <c r="K44" s="685"/>
    </row>
    <row r="45" spans="1:11" x14ac:dyDescent="0.25">
      <c r="B45" s="684" t="s">
        <v>773</v>
      </c>
      <c r="C45" s="397"/>
      <c r="D45" s="397"/>
      <c r="E45" s="397"/>
      <c r="F45" s="397"/>
      <c r="G45" s="397"/>
      <c r="H45" s="397"/>
      <c r="I45" s="397"/>
      <c r="J45" s="397"/>
      <c r="K45" s="397"/>
    </row>
    <row r="47" spans="1:11" x14ac:dyDescent="0.25">
      <c r="A47" s="1" t="s">
        <v>559</v>
      </c>
      <c r="B47" s="1" t="s">
        <v>541</v>
      </c>
    </row>
    <row r="48" spans="1:11" x14ac:dyDescent="0.25">
      <c r="B48" s="398" t="s">
        <v>644</v>
      </c>
    </row>
    <row r="49" spans="2:2" x14ac:dyDescent="0.25">
      <c r="B49" s="385" t="s">
        <v>551</v>
      </c>
    </row>
    <row r="50" spans="2:2" x14ac:dyDescent="0.25">
      <c r="B50" s="331" t="s">
        <v>542</v>
      </c>
    </row>
    <row r="51" spans="2:2" ht="26.4" x14ac:dyDescent="0.25">
      <c r="B51" s="367" t="s">
        <v>836</v>
      </c>
    </row>
    <row r="52" spans="2:2" ht="28.95" customHeight="1" x14ac:dyDescent="0.25">
      <c r="B52" s="367" t="s">
        <v>844</v>
      </c>
    </row>
    <row r="53" spans="2:2" ht="26.4" x14ac:dyDescent="0.25">
      <c r="B53" s="367" t="s">
        <v>837</v>
      </c>
    </row>
    <row r="54" spans="2:2" x14ac:dyDescent="0.25">
      <c r="B54" s="385" t="s">
        <v>503</v>
      </c>
    </row>
    <row r="55" spans="2:2" ht="28.2" customHeight="1" x14ac:dyDescent="0.25">
      <c r="B55" s="367" t="s">
        <v>869</v>
      </c>
    </row>
    <row r="56" spans="2:2" x14ac:dyDescent="0.25">
      <c r="B56" s="331" t="s">
        <v>504</v>
      </c>
    </row>
    <row r="57" spans="2:2" x14ac:dyDescent="0.25">
      <c r="B57" s="331" t="s">
        <v>505</v>
      </c>
    </row>
    <row r="58" spans="2:2" x14ac:dyDescent="0.25">
      <c r="B58" s="331" t="s">
        <v>506</v>
      </c>
    </row>
    <row r="59" spans="2:2" x14ac:dyDescent="0.25">
      <c r="B59" s="367" t="s">
        <v>507</v>
      </c>
    </row>
    <row r="60" spans="2:2" x14ac:dyDescent="0.25">
      <c r="B60" s="386" t="s">
        <v>508</v>
      </c>
    </row>
    <row r="61" spans="2:2" ht="16.2" customHeight="1" x14ac:dyDescent="0.25">
      <c r="B61" s="331" t="s">
        <v>509</v>
      </c>
    </row>
    <row r="62" spans="2:2" ht="24.6" customHeight="1" x14ac:dyDescent="0.25">
      <c r="B62" s="367" t="s">
        <v>862</v>
      </c>
    </row>
    <row r="63" spans="2:2" ht="26.4" customHeight="1" x14ac:dyDescent="0.25">
      <c r="B63" s="367" t="s">
        <v>863</v>
      </c>
    </row>
    <row r="64" spans="2:2" ht="15" customHeight="1" x14ac:dyDescent="0.25">
      <c r="B64" s="367" t="s">
        <v>510</v>
      </c>
    </row>
    <row r="65" spans="2:3" ht="48" customHeight="1" x14ac:dyDescent="0.25">
      <c r="B65" s="367" t="s">
        <v>864</v>
      </c>
    </row>
    <row r="66" spans="2:3" x14ac:dyDescent="0.25">
      <c r="B66" s="367" t="s">
        <v>511</v>
      </c>
    </row>
    <row r="67" spans="2:3" x14ac:dyDescent="0.25">
      <c r="B67" s="331" t="s">
        <v>512</v>
      </c>
    </row>
    <row r="68" spans="2:3" x14ac:dyDescent="0.25">
      <c r="B68" s="331" t="s">
        <v>513</v>
      </c>
    </row>
    <row r="69" spans="2:3" ht="27" customHeight="1" x14ac:dyDescent="0.25">
      <c r="B69" s="367" t="s">
        <v>867</v>
      </c>
    </row>
    <row r="70" spans="2:3" x14ac:dyDescent="0.25">
      <c r="B70" s="331" t="s">
        <v>514</v>
      </c>
    </row>
    <row r="71" spans="2:3" x14ac:dyDescent="0.25">
      <c r="B71" s="331" t="s">
        <v>515</v>
      </c>
    </row>
    <row r="72" spans="2:3" x14ac:dyDescent="0.25">
      <c r="B72" s="331" t="s">
        <v>516</v>
      </c>
    </row>
    <row r="73" spans="2:3" x14ac:dyDescent="0.25">
      <c r="B73" s="367" t="s">
        <v>517</v>
      </c>
    </row>
    <row r="74" spans="2:3" ht="42" customHeight="1" x14ac:dyDescent="0.25">
      <c r="B74" s="424" t="s">
        <v>838</v>
      </c>
      <c r="C74" s="400"/>
    </row>
    <row r="75" spans="2:3" ht="13.2" customHeight="1" x14ac:dyDescent="0.25">
      <c r="B75" s="976" t="s">
        <v>907</v>
      </c>
      <c r="C75" s="400" t="s">
        <v>872</v>
      </c>
    </row>
    <row r="76" spans="2:3" x14ac:dyDescent="0.25">
      <c r="B76" s="385" t="s">
        <v>543</v>
      </c>
    </row>
    <row r="77" spans="2:3" ht="18" customHeight="1" x14ac:dyDescent="0.25">
      <c r="B77" s="367" t="s">
        <v>544</v>
      </c>
    </row>
    <row r="78" spans="2:3" ht="26.4" x14ac:dyDescent="0.25">
      <c r="B78" s="367" t="s">
        <v>839</v>
      </c>
    </row>
    <row r="79" spans="2:3" ht="28.2" customHeight="1" x14ac:dyDescent="0.25">
      <c r="B79" s="367" t="s">
        <v>840</v>
      </c>
    </row>
    <row r="80" spans="2:3" ht="30" customHeight="1" x14ac:dyDescent="0.25">
      <c r="B80" s="367" t="s">
        <v>865</v>
      </c>
    </row>
    <row r="81" spans="1:4" x14ac:dyDescent="0.25">
      <c r="B81" s="426" t="s">
        <v>545</v>
      </c>
    </row>
    <row r="82" spans="1:4" x14ac:dyDescent="0.25">
      <c r="B82" s="331" t="s">
        <v>546</v>
      </c>
    </row>
    <row r="83" spans="1:4" x14ac:dyDescent="0.25">
      <c r="B83" s="331" t="s">
        <v>547</v>
      </c>
    </row>
    <row r="84" spans="1:4" x14ac:dyDescent="0.25">
      <c r="B84" s="367" t="s">
        <v>548</v>
      </c>
    </row>
    <row r="85" spans="1:4" ht="31.2" customHeight="1" x14ac:dyDescent="0.25">
      <c r="B85" s="367" t="s">
        <v>866</v>
      </c>
    </row>
    <row r="86" spans="1:4" x14ac:dyDescent="0.25">
      <c r="B86" s="367" t="s">
        <v>550</v>
      </c>
    </row>
    <row r="87" spans="1:4" x14ac:dyDescent="0.25">
      <c r="B87" s="331" t="s">
        <v>549</v>
      </c>
    </row>
    <row r="88" spans="1:4" ht="26.4" x14ac:dyDescent="0.25">
      <c r="B88" s="426" t="s">
        <v>645</v>
      </c>
    </row>
    <row r="89" spans="1:4" x14ac:dyDescent="0.25">
      <c r="B89" s="376"/>
    </row>
    <row r="90" spans="1:4" x14ac:dyDescent="0.25">
      <c r="B90" s="376"/>
    </row>
    <row r="91" spans="1:4" x14ac:dyDescent="0.25">
      <c r="A91" s="1" t="s">
        <v>560</v>
      </c>
      <c r="B91" s="1" t="s">
        <v>474</v>
      </c>
    </row>
    <row r="92" spans="1:4" ht="26.4" x14ac:dyDescent="0.25">
      <c r="B92" s="367" t="s">
        <v>746</v>
      </c>
    </row>
    <row r="93" spans="1:4" x14ac:dyDescent="0.25">
      <c r="B93" s="367" t="s">
        <v>590</v>
      </c>
    </row>
    <row r="94" spans="1:4" x14ac:dyDescent="0.25">
      <c r="C94" s="364"/>
    </row>
    <row r="95" spans="1:4" x14ac:dyDescent="0.25">
      <c r="B95" s="331"/>
    </row>
    <row r="96" spans="1:4" x14ac:dyDescent="0.25">
      <c r="B96" s="388" t="s">
        <v>502</v>
      </c>
      <c r="C96" s="389"/>
      <c r="D96" s="389"/>
    </row>
    <row r="97" spans="1:18" x14ac:dyDescent="0.25">
      <c r="A97" s="1" t="s">
        <v>561</v>
      </c>
      <c r="B97" s="1" t="s">
        <v>472</v>
      </c>
      <c r="C97" s="389"/>
      <c r="D97" s="389"/>
    </row>
    <row r="98" spans="1:18" x14ac:dyDescent="0.25">
      <c r="B98" s="451" t="s">
        <v>650</v>
      </c>
      <c r="C98" s="389"/>
      <c r="D98" s="389"/>
    </row>
    <row r="99" spans="1:18" ht="26.4" x14ac:dyDescent="0.25">
      <c r="B99" s="367" t="s">
        <v>878</v>
      </c>
      <c r="C99" s="389"/>
      <c r="D99" s="389"/>
    </row>
    <row r="100" spans="1:18" x14ac:dyDescent="0.25">
      <c r="B100" s="331" t="s">
        <v>518</v>
      </c>
      <c r="C100" s="389"/>
      <c r="D100" s="389"/>
    </row>
    <row r="101" spans="1:18" x14ac:dyDescent="0.25">
      <c r="B101" s="331" t="s">
        <v>519</v>
      </c>
      <c r="C101" s="389"/>
      <c r="D101" s="389"/>
    </row>
    <row r="102" spans="1:18" ht="26.4" x14ac:dyDescent="0.25">
      <c r="B102" s="367" t="s">
        <v>520</v>
      </c>
      <c r="C102" s="389"/>
      <c r="D102" s="389"/>
    </row>
    <row r="103" spans="1:18" x14ac:dyDescent="0.25">
      <c r="B103" s="331" t="s">
        <v>521</v>
      </c>
      <c r="C103" s="389"/>
      <c r="D103" s="389"/>
    </row>
    <row r="104" spans="1:18" x14ac:dyDescent="0.25">
      <c r="B104" s="427" t="s">
        <v>522</v>
      </c>
      <c r="C104" s="389"/>
      <c r="D104" s="389"/>
    </row>
    <row r="105" spans="1:18" x14ac:dyDescent="0.25">
      <c r="B105" s="331"/>
      <c r="O105" s="383"/>
      <c r="P105" s="383"/>
      <c r="Q105" s="383"/>
      <c r="R105" s="383"/>
    </row>
    <row r="106" spans="1:18" x14ac:dyDescent="0.25">
      <c r="A106" s="331" t="s">
        <v>562</v>
      </c>
      <c r="B106" s="1" t="s">
        <v>523</v>
      </c>
      <c r="D106" s="380"/>
      <c r="O106" s="383"/>
      <c r="P106" s="383"/>
      <c r="Q106" s="383"/>
      <c r="R106" s="383"/>
    </row>
    <row r="107" spans="1:18" x14ac:dyDescent="0.25">
      <c r="B107" s="428" t="s">
        <v>524</v>
      </c>
      <c r="O107" s="383"/>
      <c r="P107" s="383"/>
      <c r="Q107" s="383"/>
      <c r="R107" s="383"/>
    </row>
    <row r="108" spans="1:18" x14ac:dyDescent="0.25">
      <c r="B108" s="384" t="s">
        <v>525</v>
      </c>
      <c r="O108" s="383"/>
      <c r="P108" s="383"/>
      <c r="Q108" s="383"/>
      <c r="R108" s="383"/>
    </row>
    <row r="109" spans="1:18" x14ac:dyDescent="0.25">
      <c r="B109" s="390" t="s">
        <v>526</v>
      </c>
    </row>
    <row r="110" spans="1:18" ht="26.4" x14ac:dyDescent="0.25">
      <c r="B110" s="429" t="s">
        <v>841</v>
      </c>
    </row>
    <row r="111" spans="1:18" x14ac:dyDescent="0.25">
      <c r="B111" s="390" t="s">
        <v>527</v>
      </c>
    </row>
    <row r="112" spans="1:18" x14ac:dyDescent="0.25">
      <c r="B112" s="428" t="s">
        <v>646</v>
      </c>
    </row>
    <row r="113" spans="2:2" x14ac:dyDescent="0.25">
      <c r="B113" s="391" t="s">
        <v>528</v>
      </c>
    </row>
    <row r="114" spans="2:2" ht="27.6" customHeight="1" x14ac:dyDescent="0.25">
      <c r="B114" s="428" t="s">
        <v>842</v>
      </c>
    </row>
    <row r="115" spans="2:2" x14ac:dyDescent="0.25">
      <c r="B115" s="430" t="s">
        <v>647</v>
      </c>
    </row>
    <row r="116" spans="2:2" x14ac:dyDescent="0.25">
      <c r="B116" s="430" t="s">
        <v>648</v>
      </c>
    </row>
    <row r="117" spans="2:2" ht="27.6" customHeight="1" x14ac:dyDescent="0.25">
      <c r="B117" s="430" t="s">
        <v>843</v>
      </c>
    </row>
    <row r="118" spans="2:2" s="393" customFormat="1" x14ac:dyDescent="0.25">
      <c r="B118" s="392" t="s">
        <v>529</v>
      </c>
    </row>
    <row r="119" spans="2:2" s="393" customFormat="1" x14ac:dyDescent="0.25">
      <c r="B119" s="430" t="s">
        <v>726</v>
      </c>
    </row>
    <row r="120" spans="2:2" s="393" customFormat="1" x14ac:dyDescent="0.25">
      <c r="B120" s="626"/>
    </row>
    <row r="121" spans="2:2" s="686" customFormat="1" x14ac:dyDescent="0.25">
      <c r="B121" s="701" t="s">
        <v>774</v>
      </c>
    </row>
    <row r="122" spans="2:2" s="393" customFormat="1" x14ac:dyDescent="0.25">
      <c r="B122" s="392"/>
    </row>
    <row r="123" spans="2:2" ht="26.4" x14ac:dyDescent="0.25">
      <c r="B123" s="430" t="s">
        <v>530</v>
      </c>
    </row>
    <row r="124" spans="2:2" x14ac:dyDescent="0.25">
      <c r="B124" s="430"/>
    </row>
    <row r="125" spans="2:2" x14ac:dyDescent="0.25">
      <c r="B125" s="700" t="s">
        <v>772</v>
      </c>
    </row>
    <row r="126" spans="2:2" x14ac:dyDescent="0.25">
      <c r="B126" s="700"/>
    </row>
    <row r="127" spans="2:2" x14ac:dyDescent="0.25">
      <c r="B127" s="700" t="s">
        <v>773</v>
      </c>
    </row>
    <row r="128" spans="2:2" x14ac:dyDescent="0.25">
      <c r="B128" s="394"/>
    </row>
    <row r="129" spans="1:3" x14ac:dyDescent="0.25">
      <c r="A129" s="451" t="s">
        <v>563</v>
      </c>
      <c r="B129" s="701" t="s">
        <v>531</v>
      </c>
    </row>
    <row r="130" spans="1:3" ht="39.6" x14ac:dyDescent="0.25">
      <c r="A130" s="451"/>
      <c r="B130" s="977" t="s">
        <v>845</v>
      </c>
    </row>
    <row r="131" spans="1:3" x14ac:dyDescent="0.25">
      <c r="A131" s="451"/>
      <c r="B131" s="978" t="s">
        <v>532</v>
      </c>
    </row>
    <row r="132" spans="1:3" x14ac:dyDescent="0.25">
      <c r="A132" s="451"/>
      <c r="B132" s="976" t="s">
        <v>908</v>
      </c>
      <c r="C132" s="400" t="s">
        <v>872</v>
      </c>
    </row>
    <row r="133" spans="1:3" x14ac:dyDescent="0.25">
      <c r="A133" s="451"/>
      <c r="B133" s="979"/>
    </row>
    <row r="134" spans="1:3" x14ac:dyDescent="0.25">
      <c r="A134" s="451" t="s">
        <v>564</v>
      </c>
      <c r="B134" s="701" t="s">
        <v>533</v>
      </c>
    </row>
    <row r="135" spans="1:3" x14ac:dyDescent="0.25">
      <c r="A135" s="451"/>
      <c r="B135" s="980" t="s">
        <v>649</v>
      </c>
    </row>
    <row r="136" spans="1:3" x14ac:dyDescent="0.25">
      <c r="A136" s="451"/>
      <c r="B136" s="978" t="s">
        <v>534</v>
      </c>
    </row>
    <row r="137" spans="1:3" ht="26.4" x14ac:dyDescent="0.25">
      <c r="A137" s="451"/>
      <c r="B137" s="977" t="s">
        <v>870</v>
      </c>
    </row>
    <row r="138" spans="1:3" ht="34.950000000000003" customHeight="1" x14ac:dyDescent="0.25">
      <c r="A138" s="451"/>
      <c r="B138" s="981" t="s">
        <v>868</v>
      </c>
      <c r="C138" s="400" t="s">
        <v>871</v>
      </c>
    </row>
    <row r="139" spans="1:3" x14ac:dyDescent="0.25">
      <c r="A139" s="1"/>
      <c r="B139" s="395"/>
    </row>
    <row r="140" spans="1:3" x14ac:dyDescent="0.25">
      <c r="A140" s="1" t="s">
        <v>565</v>
      </c>
      <c r="B140" s="396" t="s">
        <v>535</v>
      </c>
    </row>
    <row r="141" spans="1:3" ht="26.4" x14ac:dyDescent="0.25">
      <c r="B141" s="430" t="s">
        <v>749</v>
      </c>
    </row>
    <row r="142" spans="1:3" x14ac:dyDescent="0.25">
      <c r="B142" s="430" t="s">
        <v>747</v>
      </c>
    </row>
    <row r="143" spans="1:3" ht="27.6" customHeight="1" x14ac:dyDescent="0.25">
      <c r="B143" s="430" t="s">
        <v>748</v>
      </c>
    </row>
    <row r="144" spans="1:3" x14ac:dyDescent="0.25">
      <c r="B144" s="982" t="s">
        <v>727</v>
      </c>
    </row>
    <row r="145" spans="2:2" x14ac:dyDescent="0.25">
      <c r="B145" s="377"/>
    </row>
    <row r="146" spans="2:2" ht="25.5" customHeight="1" x14ac:dyDescent="0.25">
      <c r="B146" s="377"/>
    </row>
    <row r="147" spans="2:2" x14ac:dyDescent="0.25">
      <c r="B147" s="376"/>
    </row>
    <row r="148" spans="2:2" x14ac:dyDescent="0.25">
      <c r="B148" s="376"/>
    </row>
    <row r="149" spans="2:2" x14ac:dyDescent="0.25">
      <c r="B149" s="376"/>
    </row>
    <row r="150" spans="2:2" x14ac:dyDescent="0.25">
      <c r="B150" s="376"/>
    </row>
    <row r="151" spans="2:2" x14ac:dyDescent="0.25">
      <c r="B151" s="376"/>
    </row>
    <row r="152" spans="2:2" x14ac:dyDescent="0.25">
      <c r="B152" s="376"/>
    </row>
    <row r="153" spans="2:2" x14ac:dyDescent="0.25">
      <c r="B153" s="376"/>
    </row>
    <row r="154" spans="2:2" x14ac:dyDescent="0.25">
      <c r="B154" s="377"/>
    </row>
    <row r="155" spans="2:2" x14ac:dyDescent="0.25">
      <c r="B155" s="377"/>
    </row>
    <row r="156" spans="2:2" x14ac:dyDescent="0.25">
      <c r="B156" s="377"/>
    </row>
    <row r="157" spans="2:2" x14ac:dyDescent="0.25">
      <c r="B157" s="376"/>
    </row>
    <row r="158" spans="2:2" x14ac:dyDescent="0.25">
      <c r="B158" s="376"/>
    </row>
    <row r="159" spans="2:2" x14ac:dyDescent="0.25">
      <c r="B159" s="378"/>
    </row>
    <row r="160" spans="2:2" x14ac:dyDescent="0.25">
      <c r="B160" s="378"/>
    </row>
    <row r="161" spans="2:2" x14ac:dyDescent="0.25">
      <c r="B161" s="376"/>
    </row>
    <row r="162" spans="2:2" x14ac:dyDescent="0.25">
      <c r="B162" s="376"/>
    </row>
    <row r="163" spans="2:2" x14ac:dyDescent="0.25">
      <c r="B163" s="376"/>
    </row>
    <row r="164" spans="2:2" x14ac:dyDescent="0.25">
      <c r="B164" s="378"/>
    </row>
    <row r="165" spans="2:2" x14ac:dyDescent="0.25">
      <c r="B165" s="376"/>
    </row>
    <row r="166" spans="2:2" x14ac:dyDescent="0.25">
      <c r="B166" s="378"/>
    </row>
    <row r="167" spans="2:2" x14ac:dyDescent="0.25">
      <c r="B167" s="378"/>
    </row>
    <row r="168" spans="2:2" x14ac:dyDescent="0.25">
      <c r="B168" s="378"/>
    </row>
    <row r="169" spans="2:2" x14ac:dyDescent="0.25">
      <c r="B169" s="378"/>
    </row>
    <row r="170" spans="2:2" x14ac:dyDescent="0.25">
      <c r="B170" s="377"/>
    </row>
    <row r="171" spans="2:2" x14ac:dyDescent="0.25">
      <c r="B171" s="377"/>
    </row>
    <row r="172" spans="2:2" x14ac:dyDescent="0.25">
      <c r="B172" s="377"/>
    </row>
    <row r="173" spans="2:2" x14ac:dyDescent="0.25">
      <c r="B173" s="377"/>
    </row>
    <row r="174" spans="2:2" x14ac:dyDescent="0.25">
      <c r="B174" s="377"/>
    </row>
    <row r="175" spans="2:2" x14ac:dyDescent="0.25">
      <c r="B175" s="380"/>
    </row>
    <row r="176" spans="2:2" x14ac:dyDescent="0.25">
      <c r="B176" s="379"/>
    </row>
    <row r="177" spans="2:2" x14ac:dyDescent="0.25">
      <c r="B177" s="380"/>
    </row>
    <row r="178" spans="2:2" x14ac:dyDescent="0.25">
      <c r="B178" s="380"/>
    </row>
    <row r="179" spans="2:2" ht="13.8" thickBot="1" x14ac:dyDescent="0.3"/>
    <row r="180" spans="2:2" x14ac:dyDescent="0.25">
      <c r="B180" s="381"/>
    </row>
    <row r="181" spans="2:2" x14ac:dyDescent="0.25">
      <c r="B181" s="379"/>
    </row>
    <row r="182" spans="2:2" x14ac:dyDescent="0.25">
      <c r="B182" s="379"/>
    </row>
    <row r="183" spans="2:2" x14ac:dyDescent="0.25">
      <c r="B183" s="382"/>
    </row>
    <row r="184" spans="2:2" x14ac:dyDescent="0.25">
      <c r="B184" s="378"/>
    </row>
    <row r="185" spans="2:2" x14ac:dyDescent="0.25">
      <c r="B185" s="378"/>
    </row>
    <row r="186" spans="2:2" x14ac:dyDescent="0.25">
      <c r="B186" s="378"/>
    </row>
    <row r="187" spans="2:2" x14ac:dyDescent="0.25">
      <c r="B187" s="378"/>
    </row>
    <row r="188" spans="2:2" x14ac:dyDescent="0.25">
      <c r="B188" s="378"/>
    </row>
    <row r="189" spans="2:2" x14ac:dyDescent="0.25">
      <c r="B189" s="378"/>
    </row>
    <row r="190" spans="2:2" x14ac:dyDescent="0.25">
      <c r="B190" s="378"/>
    </row>
  </sheetData>
  <sheetProtection algorithmName="SHA-512" hashValue="H47XXW0Oms4WP62dK/wBifdByi9stmjHRd1X75Ib0oF+oUtSBXLFxHwhDTN+N6GIoxdHOSB2vGhsEYOWJ79IKw==" saltValue="kN0/UhIdGNfVeEM1tVL8jQ==" spinCount="100000" sheet="1" objects="1" scenarios="1" formatCells="0" formatColumns="0" formatRows="0"/>
  <hyperlinks>
    <hyperlink ref="B109" r:id="rId1" tooltip="State" display="https://www.law.cornell.edu/definitions/index.php?width=840&amp;height=800&amp;iframe=true&amp;def_id=ca92247e53beeed90570e93dd9ef3baa&amp;term_occur=13&amp;term_src=Title:42:Chapter:IV:Subchapter:C:Part:438:Subpart:A:438.8" xr:uid="{00000000-0004-0000-1700-000000000000}"/>
    <hyperlink ref="B111" r:id="rId2" tooltip="State" display="https://www.law.cornell.edu/definitions/index.php?width=840&amp;height=800&amp;iframe=true&amp;def_id=ca92247e53beeed90570e93dd9ef3baa&amp;term_occur=14&amp;term_src=Title:42:Chapter:IV:Subchapter:C:Part:438:Subpart:A:438.8" xr:uid="{00000000-0004-0000-1700-000001000000}"/>
    <hyperlink ref="B112" r:id="rId3" tooltip="State" display="https://www.law.cornell.edu/definitions/index.php?width=840&amp;height=800&amp;iframe=true&amp;def_id=ca92247e53beeed90570e93dd9ef3baa&amp;term_occur=15&amp;term_src=Title:42:Chapter:IV:Subchapter:C:Part:438:Subpart:A:438.8" xr:uid="{00000000-0004-0000-1700-000002000000}"/>
    <hyperlink ref="B114" r:id="rId4" tooltip="State" display="https://www.law.cornell.edu/definitions/index.php?width=840&amp;height=800&amp;iframe=true&amp;def_id=ca92247e53beeed90570e93dd9ef3baa&amp;term_occur=16&amp;term_src=Title:42:Chapter:IV:Subchapter:C:Part:438:Subpart:A:438.8" xr:uid="{00000000-0004-0000-1700-000003000000}"/>
    <hyperlink ref="B107" r:id="rId5" tooltip="MLR reporting year" display="https://www.law.cornell.edu/definitions/index.php?width=840&amp;height=800&amp;iframe=true&amp;def_id=15214d55dfe7e942107496754ce1a8dd&amp;term_occur=8&amp;term_src=Title:42:Chapter:IV:Subchapter:C:Part:438:Subpart:A:438.8" xr:uid="{00000000-0004-0000-1700-000004000000}"/>
  </hyperlinks>
  <pageMargins left="0.7" right="0.7" top="0.75" bottom="0.75" header="0.3" footer="0.3"/>
  <pageSetup orientation="portrait" r:id="rId6"/>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4:A20"/>
  <sheetViews>
    <sheetView workbookViewId="0"/>
  </sheetViews>
  <sheetFormatPr defaultRowHeight="13.2" x14ac:dyDescent="0.25"/>
  <sheetData>
    <row r="4" spans="1:1" x14ac:dyDescent="0.25">
      <c r="A4" s="331" t="s">
        <v>537</v>
      </c>
    </row>
    <row r="5" spans="1:1" x14ac:dyDescent="0.25">
      <c r="A5" s="331" t="s">
        <v>536</v>
      </c>
    </row>
    <row r="7" spans="1:1" x14ac:dyDescent="0.25">
      <c r="A7" s="331"/>
    </row>
    <row r="8" spans="1:1" x14ac:dyDescent="0.25">
      <c r="A8">
        <v>2021</v>
      </c>
    </row>
    <row r="9" spans="1:1" x14ac:dyDescent="0.25">
      <c r="A9">
        <v>2022</v>
      </c>
    </row>
    <row r="10" spans="1:1" x14ac:dyDescent="0.25">
      <c r="A10">
        <v>2023</v>
      </c>
    </row>
    <row r="11" spans="1:1" x14ac:dyDescent="0.25">
      <c r="A11">
        <v>2024</v>
      </c>
    </row>
    <row r="12" spans="1:1" x14ac:dyDescent="0.25">
      <c r="A12">
        <v>2025</v>
      </c>
    </row>
    <row r="13" spans="1:1" x14ac:dyDescent="0.25">
      <c r="A13">
        <v>2026</v>
      </c>
    </row>
    <row r="14" spans="1:1" x14ac:dyDescent="0.25">
      <c r="A14">
        <v>2027</v>
      </c>
    </row>
    <row r="15" spans="1:1" x14ac:dyDescent="0.25">
      <c r="A15">
        <v>2028</v>
      </c>
    </row>
    <row r="16" spans="1:1" x14ac:dyDescent="0.25">
      <c r="A16">
        <v>2029</v>
      </c>
    </row>
    <row r="17" spans="1:1" x14ac:dyDescent="0.25">
      <c r="A17">
        <v>2030</v>
      </c>
    </row>
    <row r="18" spans="1:1" x14ac:dyDescent="0.25">
      <c r="A18">
        <v>2031</v>
      </c>
    </row>
    <row r="19" spans="1:1" x14ac:dyDescent="0.25">
      <c r="A19">
        <v>2032</v>
      </c>
    </row>
    <row r="20" spans="1:1" x14ac:dyDescent="0.25">
      <c r="A20">
        <v>2033</v>
      </c>
    </row>
  </sheetData>
  <sheetProtection algorithmName="SHA-512" hashValue="5YIGbya8UWy1+zjs4rPTqLBO6PVc0ov2AaXKeP3h6jHdpXJa7JJEvT6+dF2edaLDnjslJ2U1nFS1/l1rmf3XuA==" saltValue="Hs4uAXvIANuc8mvRBfXoig==" spinCount="100000" sheet="1" objects="1" scenarios="1"/>
  <pageMargins left="0.7" right="0.7" top="0.75" bottom="0.75" header="0.3" footer="0.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N20"/>
  <sheetViews>
    <sheetView workbookViewId="0"/>
  </sheetViews>
  <sheetFormatPr defaultColWidth="9.33203125" defaultRowHeight="13.2" x14ac:dyDescent="0.25"/>
  <cols>
    <col min="1" max="1" width="21.6640625" style="207" customWidth="1"/>
    <col min="2" max="6" width="9.33203125" style="207"/>
    <col min="7" max="7" width="11.33203125" style="207" customWidth="1"/>
    <col min="8" max="9" width="9.33203125" style="207" customWidth="1"/>
    <col min="10" max="16384" width="9.33203125" style="207"/>
  </cols>
  <sheetData>
    <row r="1" spans="1:14" x14ac:dyDescent="0.25">
      <c r="A1" s="437"/>
      <c r="B1" s="438"/>
      <c r="C1" s="438"/>
      <c r="D1" s="438"/>
      <c r="E1" s="438"/>
      <c r="F1" s="438"/>
      <c r="G1" s="438"/>
      <c r="H1" s="438"/>
      <c r="I1" s="439"/>
    </row>
    <row r="2" spans="1:14" x14ac:dyDescent="0.25">
      <c r="A2" s="445">
        <f>+MLR!A3</f>
        <v>0</v>
      </c>
      <c r="B2" s="440"/>
      <c r="C2" s="440"/>
      <c r="D2" s="440"/>
      <c r="E2" s="440"/>
      <c r="F2" s="440"/>
      <c r="G2" s="440"/>
      <c r="H2" s="440"/>
      <c r="I2" s="441"/>
    </row>
    <row r="3" spans="1:14" x14ac:dyDescent="0.25">
      <c r="A3" s="445" t="s">
        <v>603</v>
      </c>
      <c r="B3" s="440"/>
      <c r="C3" s="440"/>
      <c r="D3" s="440"/>
      <c r="E3" s="440"/>
      <c r="F3" s="440"/>
      <c r="G3" s="440"/>
      <c r="H3" s="440"/>
      <c r="I3" s="441"/>
    </row>
    <row r="4" spans="1:14" x14ac:dyDescent="0.25">
      <c r="A4" s="442" t="str">
        <f>+MLR!A5</f>
        <v xml:space="preserve">Year To Date Through    </v>
      </c>
      <c r="B4" s="440"/>
      <c r="C4" s="440"/>
      <c r="D4" s="440"/>
      <c r="E4" s="440"/>
      <c r="F4" s="440"/>
      <c r="G4" s="440"/>
      <c r="H4" s="440"/>
      <c r="I4" s="441"/>
    </row>
    <row r="5" spans="1:14" x14ac:dyDescent="0.25">
      <c r="A5" s="1108" t="s">
        <v>604</v>
      </c>
      <c r="B5" s="1108"/>
      <c r="C5" s="1108"/>
      <c r="D5" s="1108"/>
      <c r="E5" s="449" t="str">
        <f>+MLR!B6</f>
        <v>Initial</v>
      </c>
      <c r="F5" s="440"/>
      <c r="G5" s="440"/>
      <c r="H5" s="440"/>
      <c r="I5" s="440"/>
    </row>
    <row r="6" spans="1:14" x14ac:dyDescent="0.25">
      <c r="A6" s="1108" t="s">
        <v>601</v>
      </c>
      <c r="B6" s="1108"/>
      <c r="C6" s="1108"/>
      <c r="D6" s="1108"/>
      <c r="E6" s="1107"/>
      <c r="F6" s="1107"/>
      <c r="G6" s="450"/>
      <c r="H6" s="450"/>
      <c r="I6" s="450"/>
      <c r="L6" s="49"/>
      <c r="M6" s="49"/>
      <c r="N6" s="49"/>
    </row>
    <row r="7" spans="1:14" x14ac:dyDescent="0.25">
      <c r="A7" s="1109"/>
      <c r="B7" s="1109"/>
      <c r="C7" s="1109"/>
      <c r="D7" s="1109"/>
      <c r="E7" s="1109"/>
      <c r="F7" s="1109"/>
      <c r="G7" s="1109"/>
      <c r="H7" s="1109"/>
      <c r="I7" s="1109"/>
      <c r="L7" s="49"/>
      <c r="M7" s="49"/>
      <c r="N7" s="49"/>
    </row>
    <row r="8" spans="1:14" s="253" customFormat="1" x14ac:dyDescent="0.25">
      <c r="A8" s="447"/>
      <c r="B8" s="447"/>
      <c r="C8" s="447"/>
      <c r="D8" s="447"/>
      <c r="E8" s="448"/>
      <c r="F8" s="448"/>
      <c r="L8" s="49"/>
      <c r="M8" s="49"/>
      <c r="N8" s="49"/>
    </row>
    <row r="9" spans="1:14" ht="69.75" customHeight="1" x14ac:dyDescent="0.25">
      <c r="A9" s="446" t="s">
        <v>767</v>
      </c>
      <c r="B9" s="443"/>
      <c r="C9" s="443"/>
      <c r="D9" s="443"/>
      <c r="E9" s="443"/>
      <c r="F9" s="443"/>
      <c r="G9" s="443"/>
      <c r="H9" s="443"/>
      <c r="I9" s="443"/>
    </row>
    <row r="12" spans="1:14" ht="13.8" thickBot="1" x14ac:dyDescent="0.3">
      <c r="A12" s="444" t="s">
        <v>596</v>
      </c>
      <c r="B12" s="1110">
        <f>+MLR!A3</f>
        <v>0</v>
      </c>
      <c r="C12" s="1106"/>
      <c r="D12" s="1106"/>
      <c r="E12" s="1106"/>
      <c r="F12" s="1106"/>
    </row>
    <row r="14" spans="1:14" ht="13.95" customHeight="1" thickBot="1" x14ac:dyDescent="0.3">
      <c r="A14" s="93" t="s">
        <v>602</v>
      </c>
      <c r="B14" s="1106"/>
      <c r="C14" s="1106"/>
      <c r="D14" s="1106"/>
      <c r="E14" s="1106"/>
      <c r="F14" s="1106"/>
      <c r="H14" s="1111"/>
      <c r="I14" s="1111"/>
    </row>
    <row r="15" spans="1:14" x14ac:dyDescent="0.25">
      <c r="A15" s="49"/>
      <c r="B15" s="3" t="s">
        <v>597</v>
      </c>
      <c r="C15" s="49"/>
      <c r="D15" s="49"/>
      <c r="F15" s="49"/>
      <c r="H15" s="3" t="s">
        <v>598</v>
      </c>
    </row>
    <row r="16" spans="1:14" x14ac:dyDescent="0.25">
      <c r="A16" s="49"/>
      <c r="B16" s="49"/>
      <c r="C16" s="49"/>
      <c r="D16" s="49"/>
      <c r="F16" s="49"/>
      <c r="H16" s="49"/>
    </row>
    <row r="17" spans="1:9" x14ac:dyDescent="0.25">
      <c r="A17" s="49"/>
      <c r="B17" s="49"/>
      <c r="C17" s="49"/>
      <c r="D17" s="49"/>
      <c r="F17" s="49"/>
      <c r="H17" s="49"/>
    </row>
    <row r="18" spans="1:9" x14ac:dyDescent="0.25">
      <c r="A18" s="49"/>
    </row>
    <row r="19" spans="1:9" ht="13.8" thickBot="1" x14ac:dyDescent="0.3">
      <c r="A19" s="49"/>
      <c r="B19" s="1106"/>
      <c r="C19" s="1106"/>
      <c r="D19" s="1106"/>
      <c r="E19" s="1106"/>
      <c r="F19" s="1106"/>
      <c r="H19" s="1106"/>
      <c r="I19" s="1106"/>
    </row>
    <row r="20" spans="1:9" x14ac:dyDescent="0.25">
      <c r="B20" s="3" t="s">
        <v>599</v>
      </c>
      <c r="C20" s="49"/>
      <c r="D20" s="49"/>
      <c r="F20" s="49"/>
      <c r="H20" s="3" t="s">
        <v>600</v>
      </c>
    </row>
  </sheetData>
  <sheetProtection algorithmName="SHA-512" hashValue="yX5yd5h3ur5aI7OgbBUGyb3KXw92pACU2KU2boqOIkoko34uZIy9LRMG/g6F5ZCMZdB2zjTzfAURfiVmp/+CGw==" saltValue="cn15U239J+4H5GlXV8xOuQ==" spinCount="100000" sheet="1" objects="1" scenarios="1"/>
  <protectedRanges>
    <protectedRange sqref="B12:F12 B14:F14 H14:I14 H19:I19 B19:F19" name="Exh 1 Certification"/>
  </protectedRanges>
  <mergeCells count="9">
    <mergeCell ref="B19:F19"/>
    <mergeCell ref="H19:I19"/>
    <mergeCell ref="E6:F6"/>
    <mergeCell ref="A6:D6"/>
    <mergeCell ref="A5:D5"/>
    <mergeCell ref="A7:I7"/>
    <mergeCell ref="B12:F12"/>
    <mergeCell ref="B14:F14"/>
    <mergeCell ref="H14:I14"/>
  </mergeCells>
  <printOptions horizontalCentered="1"/>
  <pageMargins left="0" right="0" top="0.75" bottom="0.75" header="0.3" footer="0.3"/>
  <pageSetup scale="94" orientation="portrait" r:id="rId1"/>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G34"/>
  <sheetViews>
    <sheetView workbookViewId="0"/>
  </sheetViews>
  <sheetFormatPr defaultRowHeight="13.2" x14ac:dyDescent="0.25"/>
  <cols>
    <col min="2" max="2" width="25.6640625" customWidth="1"/>
    <col min="3" max="3" width="18.5546875" customWidth="1"/>
    <col min="6" max="6" width="22.33203125" bestFit="1" customWidth="1"/>
    <col min="7" max="7" width="18.5546875" customWidth="1"/>
  </cols>
  <sheetData>
    <row r="1" spans="1:7" x14ac:dyDescent="0.25">
      <c r="A1" s="472" t="s">
        <v>728</v>
      </c>
      <c r="B1" s="665"/>
      <c r="C1" s="665"/>
      <c r="D1" s="665"/>
      <c r="E1" s="665"/>
      <c r="F1" s="665"/>
      <c r="G1" s="665"/>
    </row>
    <row r="2" spans="1:7" x14ac:dyDescent="0.25">
      <c r="A2" s="1103"/>
      <c r="B2" s="1103"/>
      <c r="C2" s="1103"/>
      <c r="D2" s="1103"/>
      <c r="E2" s="1103"/>
      <c r="F2" s="1103"/>
      <c r="G2" s="1103"/>
    </row>
    <row r="3" spans="1:7" ht="25.5" customHeight="1" x14ac:dyDescent="0.25">
      <c r="A3" s="1103" t="s">
        <v>747</v>
      </c>
      <c r="B3" s="1103"/>
      <c r="C3" s="1103"/>
      <c r="D3" s="1103"/>
      <c r="E3" s="1103"/>
      <c r="F3" s="1103"/>
      <c r="G3" s="1103"/>
    </row>
    <row r="6" spans="1:7" ht="13.8" thickBot="1" x14ac:dyDescent="0.3"/>
    <row r="7" spans="1:7" ht="13.8" thickBot="1" x14ac:dyDescent="0.3">
      <c r="B7" s="1116" t="str">
        <f>+MLR!B8</f>
        <v xml:space="preserve"> </v>
      </c>
      <c r="C7" s="1117"/>
      <c r="F7" s="1116" t="str">
        <f>+MLR!C8</f>
        <v xml:space="preserve"> </v>
      </c>
      <c r="G7" s="1117"/>
    </row>
    <row r="8" spans="1:7" x14ac:dyDescent="0.25">
      <c r="B8" s="1114" t="s">
        <v>724</v>
      </c>
      <c r="C8" s="1115"/>
      <c r="F8" s="1114" t="s">
        <v>724</v>
      </c>
      <c r="G8" s="1115"/>
    </row>
    <row r="9" spans="1:7" x14ac:dyDescent="0.25">
      <c r="B9" s="632" t="s">
        <v>729</v>
      </c>
      <c r="C9" s="625"/>
      <c r="F9" s="632" t="s">
        <v>729</v>
      </c>
      <c r="G9" s="625"/>
    </row>
    <row r="14" spans="1:7" x14ac:dyDescent="0.25">
      <c r="B14" s="611" t="s">
        <v>725</v>
      </c>
      <c r="C14" s="612" t="str">
        <f>IF(C9&gt;$A$30,0,IF(AND(C9&lt;=$A$25,C9&gt;=$A$24),FORECAST(C9,$B$24:$B$25,$A$24:$A$25),IF(AND(C9&lt;=$A$26,C9&gt;$A$25),FORECAST(C9,$B$25:$B$26,$A$25:$A$26),IF(AND(C9&lt;=$A$27,C9&gt;$A$26),FORECAST(C9,$B$26:$B$27,$A$26:$A$27),IF(AND(C9&lt;=$A$28,C9&gt;$A$27),FORECAST(C9,$B$27:$B$28,$A$27:$A$28),IF(AND(C9&lt;=$A$29,C9&gt;$A$28),FORECAST(C9,$B$28:$B$29,$A$28:$A$29),IF(AND(C9&lt;=$A$30,C9&gt;$A$29),FORECAST(C9,$B$29:$B$30,$A$29:$A$30),"non-credible")))))))</f>
        <v>non-credible</v>
      </c>
      <c r="F14" s="611" t="s">
        <v>725</v>
      </c>
      <c r="G14" s="612" t="str">
        <f>IF(G9&gt;$A$30,0,IF(AND(G9&lt;=$A$25,G9&gt;=$A$24),FORECAST(G9,$B$24:$B$25,$A$24:$A$25),IF(AND(G9&lt;=$A$26,G9&gt;$A$25),FORECAST(G9,$B$25:$B$26,$A$25:$A$26),IF(AND(G9&lt;=$A$27,G9&gt;$A$26),FORECAST(G9,$B$26:$B$27,$A$26:$A$27),IF(AND(G9&lt;=$A$28,G9&gt;$A$27),FORECAST(G9,$B$27:$B$28,$A$27:$A$28),IF(AND(G9&lt;=$A$29,G9&gt;$A$28),FORECAST(G9,$B$28:$B$29,$A$28:$A$29),IF(AND(G9&lt;=$A$30,G9&gt;$A$29),FORECAST(G9,$B$29:$B$30,$A$29:$A$30),"non-credible")))))))</f>
        <v>non-credible</v>
      </c>
    </row>
    <row r="17" spans="1:2" x14ac:dyDescent="0.25">
      <c r="A17" s="1112" t="s">
        <v>724</v>
      </c>
      <c r="B17" s="1113"/>
    </row>
    <row r="18" spans="1:2" x14ac:dyDescent="0.25">
      <c r="A18" s="594" t="s">
        <v>714</v>
      </c>
      <c r="B18" s="595"/>
    </row>
    <row r="19" spans="1:2" x14ac:dyDescent="0.25">
      <c r="A19" s="596" t="s">
        <v>715</v>
      </c>
      <c r="B19" s="597"/>
    </row>
    <row r="20" spans="1:2" x14ac:dyDescent="0.25">
      <c r="A20" s="598"/>
      <c r="B20" s="599"/>
    </row>
    <row r="21" spans="1:2" x14ac:dyDescent="0.25">
      <c r="A21" s="600" t="s">
        <v>716</v>
      </c>
      <c r="B21" s="601" t="s">
        <v>717</v>
      </c>
    </row>
    <row r="22" spans="1:2" x14ac:dyDescent="0.25">
      <c r="A22" s="602" t="s">
        <v>718</v>
      </c>
      <c r="B22" s="603" t="s">
        <v>719</v>
      </c>
    </row>
    <row r="23" spans="1:2" x14ac:dyDescent="0.25">
      <c r="A23" s="604" t="s">
        <v>720</v>
      </c>
      <c r="B23" s="605" t="s">
        <v>721</v>
      </c>
    </row>
    <row r="24" spans="1:2" x14ac:dyDescent="0.25">
      <c r="A24" s="606">
        <v>5400</v>
      </c>
      <c r="B24" s="607">
        <v>8.4000000000000005E-2</v>
      </c>
    </row>
    <row r="25" spans="1:2" x14ac:dyDescent="0.25">
      <c r="A25" s="606">
        <v>12000</v>
      </c>
      <c r="B25" s="607">
        <v>5.7000000000000002E-2</v>
      </c>
    </row>
    <row r="26" spans="1:2" x14ac:dyDescent="0.25">
      <c r="A26" s="606">
        <v>24000</v>
      </c>
      <c r="B26" s="607">
        <v>0.04</v>
      </c>
    </row>
    <row r="27" spans="1:2" x14ac:dyDescent="0.25">
      <c r="A27" s="606">
        <v>48000</v>
      </c>
      <c r="B27" s="607">
        <v>2.9000000000000001E-2</v>
      </c>
    </row>
    <row r="28" spans="1:2" x14ac:dyDescent="0.25">
      <c r="A28" s="606">
        <v>96000</v>
      </c>
      <c r="B28" s="607">
        <v>0.02</v>
      </c>
    </row>
    <row r="29" spans="1:2" x14ac:dyDescent="0.25">
      <c r="A29" s="606">
        <v>192000</v>
      </c>
      <c r="B29" s="607">
        <v>1.4999999999999999E-2</v>
      </c>
    </row>
    <row r="30" spans="1:2" x14ac:dyDescent="0.25">
      <c r="A30" s="606">
        <v>380000</v>
      </c>
      <c r="B30" s="607">
        <v>0.01</v>
      </c>
    </row>
    <row r="31" spans="1:2" x14ac:dyDescent="0.25">
      <c r="A31" s="608" t="s">
        <v>722</v>
      </c>
      <c r="B31" s="609" t="s">
        <v>723</v>
      </c>
    </row>
    <row r="34" spans="5:5" x14ac:dyDescent="0.25">
      <c r="E34" s="610"/>
    </row>
  </sheetData>
  <sheetProtection algorithmName="SHA-512" hashValue="mSj4vSZ4jC5WjR7DrpSF+xVtWFlASeR6pgpvynorEMIqZ1WrnxLXXLc15SaHDbE/T+UenGQLcQn1z1MUwW4z9w==" saltValue="DCpOo8RMWNUqKUW+MYBaeg==" spinCount="100000" sheet="1" objects="1" scenarios="1"/>
  <mergeCells count="7">
    <mergeCell ref="A3:G3"/>
    <mergeCell ref="A2:G2"/>
    <mergeCell ref="A17:B17"/>
    <mergeCell ref="B8:C8"/>
    <mergeCell ref="F8:G8"/>
    <mergeCell ref="B7:C7"/>
    <mergeCell ref="F7:G7"/>
  </mergeCells>
  <pageMargins left="0.7" right="0.7" top="0.75" bottom="0.75" header="0.3" footer="0.3"/>
  <pageSetup orientation="portrait" horizontalDpi="90" verticalDpi="9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9">
    <pageSetUpPr fitToPage="1"/>
  </sheetPr>
  <dimension ref="A1:K22"/>
  <sheetViews>
    <sheetView workbookViewId="0">
      <selection sqref="A1:K1"/>
    </sheetView>
  </sheetViews>
  <sheetFormatPr defaultColWidth="8.88671875" defaultRowHeight="13.2" x14ac:dyDescent="0.25"/>
  <cols>
    <col min="1" max="1" width="12.109375" customWidth="1"/>
  </cols>
  <sheetData>
    <row r="1" spans="1:11" ht="15.6" x14ac:dyDescent="0.3">
      <c r="A1" s="1120" t="s">
        <v>347</v>
      </c>
      <c r="B1" s="1120"/>
      <c r="C1" s="1120"/>
      <c r="D1" s="1120"/>
      <c r="E1" s="1120"/>
      <c r="F1" s="1120"/>
      <c r="G1" s="1120"/>
      <c r="H1" s="1120"/>
      <c r="I1" s="1120"/>
      <c r="J1" s="1120"/>
      <c r="K1" s="1120"/>
    </row>
    <row r="2" spans="1:11" ht="15.75" customHeight="1" x14ac:dyDescent="0.3">
      <c r="A2" s="1120" t="s">
        <v>353</v>
      </c>
      <c r="B2" s="1120"/>
      <c r="C2" s="1120"/>
      <c r="D2" s="1120"/>
      <c r="E2" s="1120"/>
      <c r="F2" s="1120"/>
      <c r="G2" s="1120"/>
      <c r="H2" s="1120"/>
      <c r="I2" s="1120"/>
      <c r="J2" s="1120"/>
      <c r="K2" s="1120"/>
    </row>
    <row r="3" spans="1:11" ht="15.75" customHeight="1" x14ac:dyDescent="0.3">
      <c r="A3" s="1121"/>
      <c r="B3" s="1121"/>
      <c r="C3" s="1121"/>
      <c r="D3" s="1121"/>
      <c r="E3" s="1121"/>
      <c r="F3" s="1121"/>
      <c r="G3" s="1121"/>
      <c r="H3" s="1121"/>
      <c r="I3" s="1121"/>
      <c r="J3" s="1121"/>
      <c r="K3" s="1121"/>
    </row>
    <row r="4" spans="1:11" ht="15.75" customHeight="1" x14ac:dyDescent="0.3">
      <c r="A4" s="256"/>
    </row>
    <row r="5" spans="1:11" ht="15.6" x14ac:dyDescent="0.3">
      <c r="A5" s="1118" t="s">
        <v>348</v>
      </c>
      <c r="B5" s="1118"/>
      <c r="C5" s="1118"/>
      <c r="D5" s="1118"/>
      <c r="E5" s="1118"/>
      <c r="F5" s="1118"/>
      <c r="G5" s="1118"/>
      <c r="H5" s="1118"/>
      <c r="I5" s="1118"/>
      <c r="J5" s="1118"/>
      <c r="K5" s="1118"/>
    </row>
    <row r="6" spans="1:11" ht="45.75" customHeight="1" x14ac:dyDescent="0.3">
      <c r="A6" s="1119" t="s">
        <v>349</v>
      </c>
      <c r="B6" s="1119"/>
      <c r="C6" s="1119"/>
      <c r="D6" s="1119"/>
      <c r="E6" s="1119"/>
      <c r="F6" s="1119"/>
      <c r="G6" s="1119"/>
      <c r="H6" s="1119"/>
      <c r="I6" s="1119"/>
      <c r="J6" s="1119"/>
      <c r="K6" s="1119"/>
    </row>
    <row r="7" spans="1:11" ht="15.6" x14ac:dyDescent="0.3">
      <c r="A7" s="261"/>
    </row>
    <row r="8" spans="1:11" ht="46.5" customHeight="1" x14ac:dyDescent="0.3">
      <c r="A8" s="1119" t="s">
        <v>358</v>
      </c>
      <c r="B8" s="1119"/>
      <c r="C8" s="1119"/>
      <c r="D8" s="1119"/>
      <c r="E8" s="1119"/>
      <c r="F8" s="1119"/>
      <c r="G8" s="1119"/>
      <c r="H8" s="1119"/>
      <c r="I8" s="1119"/>
      <c r="J8" s="1119"/>
      <c r="K8" s="1119"/>
    </row>
    <row r="9" spans="1:11" ht="15.6" x14ac:dyDescent="0.3">
      <c r="A9" s="261"/>
    </row>
    <row r="10" spans="1:11" ht="15.6" x14ac:dyDescent="0.3">
      <c r="A10" s="1123" t="s">
        <v>350</v>
      </c>
      <c r="B10" s="1123"/>
      <c r="C10" s="1123"/>
      <c r="D10" s="1123"/>
      <c r="E10" s="1123"/>
      <c r="F10" s="1123"/>
      <c r="G10" s="1123"/>
      <c r="H10" s="1123"/>
      <c r="I10" s="1123"/>
      <c r="J10" s="1123"/>
      <c r="K10" s="1123"/>
    </row>
    <row r="11" spans="1:11" ht="46.5" customHeight="1" x14ac:dyDescent="0.3">
      <c r="A11" s="1119" t="s">
        <v>354</v>
      </c>
      <c r="B11" s="1119"/>
      <c r="C11" s="1119"/>
      <c r="D11" s="1119"/>
      <c r="E11" s="1119"/>
      <c r="F11" s="1119"/>
      <c r="G11" s="1119"/>
      <c r="H11" s="1119"/>
      <c r="I11" s="1119"/>
      <c r="J11" s="1119"/>
      <c r="K11" s="1119"/>
    </row>
    <row r="12" spans="1:11" ht="15.6" x14ac:dyDescent="0.3">
      <c r="A12" s="262"/>
    </row>
    <row r="13" spans="1:11" ht="30.75" customHeight="1" x14ac:dyDescent="0.3">
      <c r="A13" s="1119" t="s">
        <v>652</v>
      </c>
      <c r="B13" s="1119"/>
      <c r="C13" s="1119"/>
      <c r="D13" s="1119"/>
      <c r="E13" s="1119"/>
      <c r="F13" s="1119"/>
      <c r="G13" s="1119"/>
      <c r="H13" s="1119"/>
      <c r="I13" s="1119"/>
      <c r="J13" s="1119"/>
      <c r="K13" s="1119"/>
    </row>
    <row r="14" spans="1:11" ht="15.6" x14ac:dyDescent="0.3">
      <c r="A14" s="259"/>
    </row>
    <row r="15" spans="1:11" ht="80.25" customHeight="1" x14ac:dyDescent="0.3">
      <c r="A15" s="1119" t="s">
        <v>351</v>
      </c>
      <c r="B15" s="1119"/>
      <c r="C15" s="1119"/>
      <c r="D15" s="1119"/>
      <c r="E15" s="1119"/>
      <c r="F15" s="1119"/>
      <c r="G15" s="1119"/>
      <c r="H15" s="1119"/>
      <c r="I15" s="1119"/>
      <c r="J15" s="1119"/>
      <c r="K15" s="1119"/>
    </row>
    <row r="16" spans="1:11" ht="15.6" x14ac:dyDescent="0.3">
      <c r="A16" s="260"/>
    </row>
    <row r="17" spans="1:11" ht="30.75" customHeight="1" x14ac:dyDescent="0.3">
      <c r="A17" s="1122" t="s">
        <v>355</v>
      </c>
      <c r="B17" s="1122"/>
      <c r="C17" s="1122"/>
      <c r="D17" s="1122"/>
      <c r="E17" s="1122"/>
      <c r="F17" s="1122"/>
      <c r="G17" s="1122"/>
      <c r="H17" s="1122"/>
      <c r="I17" s="1122"/>
      <c r="J17" s="1122"/>
      <c r="K17" s="1122"/>
    </row>
    <row r="19" spans="1:11" ht="15.6" x14ac:dyDescent="0.3">
      <c r="A19" s="256"/>
    </row>
    <row r="20" spans="1:11" x14ac:dyDescent="0.25">
      <c r="A20" s="258"/>
    </row>
    <row r="21" spans="1:11" x14ac:dyDescent="0.25">
      <c r="A21" s="258"/>
    </row>
    <row r="22" spans="1:11" x14ac:dyDescent="0.25">
      <c r="A22" s="257"/>
    </row>
  </sheetData>
  <sheetProtection password="F9F3" sheet="1" objects="1" scenarios="1"/>
  <mergeCells count="11">
    <mergeCell ref="A17:K17"/>
    <mergeCell ref="A13:K13"/>
    <mergeCell ref="A15:K15"/>
    <mergeCell ref="A8:K8"/>
    <mergeCell ref="A10:K10"/>
    <mergeCell ref="A11:K11"/>
    <mergeCell ref="A5:K5"/>
    <mergeCell ref="A6:K6"/>
    <mergeCell ref="A1:K1"/>
    <mergeCell ref="A2:K2"/>
    <mergeCell ref="A3:K3"/>
  </mergeCells>
  <printOptions horizontalCentered="1"/>
  <pageMargins left="0" right="0" top="0.5" bottom="0" header="0.3" footer="0.3"/>
  <pageSetup orientation="portrait"/>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59999389629810485"/>
  </sheetPr>
  <dimension ref="A2:AK169"/>
  <sheetViews>
    <sheetView workbookViewId="0">
      <selection activeCell="B69" sqref="B69"/>
    </sheetView>
  </sheetViews>
  <sheetFormatPr defaultRowHeight="13.2" x14ac:dyDescent="0.25"/>
  <cols>
    <col min="1" max="1" width="47.88671875" bestFit="1" customWidth="1"/>
    <col min="2" max="3" width="13.44140625" style="366" bestFit="1" customWidth="1"/>
    <col min="4" max="4" width="1.6640625" style="366" customWidth="1"/>
    <col min="5" max="6" width="13.44140625" style="366" bestFit="1" customWidth="1"/>
    <col min="7" max="7" width="1.6640625" style="529" customWidth="1"/>
    <col min="8" max="8" width="13.44140625" style="529" bestFit="1" customWidth="1"/>
    <col min="9" max="9" width="1.6640625" style="529" customWidth="1"/>
    <col min="10" max="10" width="13.44140625" style="366" bestFit="1" customWidth="1"/>
    <col min="11" max="11" width="1.6640625" style="529" customWidth="1"/>
    <col min="12" max="12" width="13.44140625" style="366" bestFit="1" customWidth="1"/>
    <col min="13" max="13" width="4.5546875" style="86" customWidth="1"/>
    <col min="14" max="14" width="11.44140625" style="16" customWidth="1"/>
    <col min="15" max="15" width="9.33203125" style="16" bestFit="1" customWidth="1"/>
    <col min="16" max="36" width="8.88671875" style="16"/>
  </cols>
  <sheetData>
    <row r="2" spans="1:36" ht="15" customHeight="1" x14ac:dyDescent="0.3">
      <c r="A2" s="1013">
        <f>+'MCO ID &amp; Cross Checks'!B1</f>
        <v>0</v>
      </c>
      <c r="B2" s="1013"/>
      <c r="C2" s="1013"/>
      <c r="D2" s="1013"/>
      <c r="E2" s="1013"/>
      <c r="F2" s="1013"/>
      <c r="G2" s="1013"/>
      <c r="H2" s="1013"/>
      <c r="I2" s="1013"/>
      <c r="J2" s="1013"/>
      <c r="K2" s="1013"/>
      <c r="L2" s="1013"/>
      <c r="M2" s="520"/>
    </row>
    <row r="3" spans="1:36" ht="15" customHeight="1" x14ac:dyDescent="0.3">
      <c r="A3" s="1014" t="s">
        <v>678</v>
      </c>
      <c r="B3" s="1014"/>
      <c r="C3" s="1014"/>
      <c r="D3" s="1014"/>
      <c r="E3" s="1014"/>
      <c r="F3" s="1014"/>
      <c r="G3" s="1014"/>
      <c r="H3" s="1014"/>
      <c r="I3" s="1014"/>
      <c r="J3" s="1014"/>
      <c r="K3" s="1014"/>
      <c r="L3" s="1014"/>
      <c r="M3" s="520"/>
    </row>
    <row r="4" spans="1:36" ht="15" customHeight="1" x14ac:dyDescent="0.3">
      <c r="A4" s="1014" t="str">
        <f>CONCATENATE("Year To Date Through  ",'MCO ID &amp; Cross Checks'!F11, "  ",'MCO ID &amp; Cross Checks'!G11)</f>
        <v xml:space="preserve">Year To Date Through    </v>
      </c>
      <c r="B4" s="1014"/>
      <c r="C4" s="1014"/>
      <c r="D4" s="1014"/>
      <c r="E4" s="1014"/>
      <c r="F4" s="1014"/>
      <c r="G4" s="1014"/>
      <c r="H4" s="1014"/>
      <c r="I4" s="1014"/>
      <c r="J4" s="1014"/>
      <c r="K4" s="1014"/>
      <c r="L4" s="1014"/>
      <c r="M4" s="520"/>
    </row>
    <row r="5" spans="1:36" ht="15" customHeight="1" x14ac:dyDescent="0.3">
      <c r="A5" s="538"/>
      <c r="B5" s="538"/>
      <c r="C5" s="538"/>
      <c r="D5" s="538"/>
      <c r="E5" s="538"/>
      <c r="F5" s="538"/>
      <c r="G5" s="539"/>
      <c r="H5" s="539"/>
      <c r="I5" s="539"/>
      <c r="J5" s="538"/>
      <c r="K5" s="539"/>
      <c r="L5" s="538"/>
      <c r="M5" s="519"/>
    </row>
    <row r="6" spans="1:36" ht="15" customHeight="1" thickBot="1" x14ac:dyDescent="0.35">
      <c r="A6" s="517" t="s">
        <v>679</v>
      </c>
      <c r="B6" s="1015">
        <f>+'MCO ID &amp; Cross Checks'!B1</f>
        <v>0</v>
      </c>
      <c r="C6" s="1015"/>
      <c r="D6" s="539"/>
      <c r="E6" s="1016" t="str">
        <f>+'Consol. Bal Sheet'!D6</f>
        <v>Co 2</v>
      </c>
      <c r="F6" s="1016"/>
      <c r="G6" s="539"/>
      <c r="H6" s="540" t="str">
        <f>+'Consol. Bal Sheet'!F6</f>
        <v>Co 3</v>
      </c>
      <c r="I6" s="539"/>
      <c r="J6" s="541"/>
      <c r="K6" s="522"/>
      <c r="L6" s="541"/>
      <c r="M6" s="519"/>
    </row>
    <row r="7" spans="1:36" x14ac:dyDescent="0.25">
      <c r="B7" s="515" t="s">
        <v>127</v>
      </c>
      <c r="C7" s="515" t="s">
        <v>127</v>
      </c>
      <c r="D7" s="542"/>
      <c r="E7" s="515" t="s">
        <v>127</v>
      </c>
      <c r="F7" s="515" t="s">
        <v>127</v>
      </c>
      <c r="G7" s="543"/>
      <c r="H7" s="544" t="s">
        <v>127</v>
      </c>
      <c r="I7" s="543"/>
      <c r="J7" s="515"/>
      <c r="K7" s="544"/>
      <c r="L7" s="514" t="s">
        <v>656</v>
      </c>
      <c r="M7" s="78"/>
    </row>
    <row r="8" spans="1:36" x14ac:dyDescent="0.25">
      <c r="B8" s="545" t="s">
        <v>680</v>
      </c>
      <c r="C8" s="545" t="str">
        <f>+'Rev &amp; Exp All'!C7</f>
        <v>Select Prog</v>
      </c>
      <c r="D8" s="542"/>
      <c r="E8" s="545" t="s">
        <v>680</v>
      </c>
      <c r="F8" s="545" t="str">
        <f>+C8</f>
        <v>Select Prog</v>
      </c>
      <c r="G8" s="543"/>
      <c r="H8" s="545" t="s">
        <v>38</v>
      </c>
      <c r="I8" s="543"/>
      <c r="J8" s="409" t="s">
        <v>655</v>
      </c>
      <c r="K8" s="546"/>
      <c r="L8" s="547" t="s">
        <v>38</v>
      </c>
      <c r="M8" s="78"/>
    </row>
    <row r="9" spans="1:36" x14ac:dyDescent="0.25">
      <c r="A9" s="387" t="s">
        <v>94</v>
      </c>
      <c r="B9" s="26"/>
      <c r="C9" s="26"/>
      <c r="D9" s="548"/>
      <c r="E9" s="32"/>
      <c r="F9" s="32"/>
      <c r="G9" s="549"/>
      <c r="H9" s="550"/>
      <c r="I9" s="549"/>
      <c r="J9" s="32"/>
      <c r="K9" s="388"/>
    </row>
    <row r="10" spans="1:36" x14ac:dyDescent="0.25">
      <c r="A10" s="4" t="s">
        <v>167</v>
      </c>
      <c r="B10" s="525">
        <f>+'Rev &amp; Exp All'!B10</f>
        <v>0</v>
      </c>
      <c r="C10" s="525">
        <f>+'Rev &amp; Exp All'!C10</f>
        <v>0</v>
      </c>
      <c r="D10" s="551"/>
      <c r="E10" s="26"/>
      <c r="F10" s="26"/>
      <c r="G10" s="548"/>
      <c r="H10" s="26"/>
      <c r="I10" s="548"/>
      <c r="J10" s="26"/>
      <c r="L10" s="461">
        <f>SUM(B10:J10)</f>
        <v>0</v>
      </c>
      <c r="M10" s="531"/>
    </row>
    <row r="11" spans="1:36" x14ac:dyDescent="0.25">
      <c r="A11" t="s">
        <v>121</v>
      </c>
      <c r="B11" s="525">
        <f>+'Rev &amp; Exp All'!B11</f>
        <v>0</v>
      </c>
      <c r="C11" s="525">
        <f>+'Rev &amp; Exp All'!C11</f>
        <v>0</v>
      </c>
      <c r="D11" s="551"/>
      <c r="E11" s="26"/>
      <c r="F11" s="26"/>
      <c r="G11" s="548"/>
      <c r="H11" s="26"/>
      <c r="I11" s="548"/>
      <c r="J11" s="26"/>
      <c r="L11" s="461">
        <f t="shared" ref="L11:L26" si="0">SUM(B11:J11)</f>
        <v>0</v>
      </c>
      <c r="M11" s="531"/>
    </row>
    <row r="12" spans="1:36" x14ac:dyDescent="0.25">
      <c r="A12" s="4" t="s">
        <v>734</v>
      </c>
      <c r="B12" s="525">
        <f>+'Rev &amp; Exp All'!B12</f>
        <v>0</v>
      </c>
      <c r="C12" s="525">
        <f>+'Rev &amp; Exp All'!C12</f>
        <v>0</v>
      </c>
      <c r="D12" s="551"/>
      <c r="E12" s="26"/>
      <c r="F12" s="26"/>
      <c r="G12" s="548"/>
      <c r="H12" s="26"/>
      <c r="I12" s="548"/>
      <c r="J12" s="26"/>
      <c r="L12" s="461">
        <f t="shared" si="0"/>
        <v>0</v>
      </c>
      <c r="M12" s="531"/>
    </row>
    <row r="13" spans="1:36" x14ac:dyDescent="0.25">
      <c r="A13" s="5" t="s">
        <v>737</v>
      </c>
      <c r="B13" s="525">
        <f>+'Rev &amp; Exp All'!B13</f>
        <v>0</v>
      </c>
      <c r="C13" s="525">
        <f>+'Rev &amp; Exp All'!C13</f>
        <v>0</v>
      </c>
      <c r="D13" s="551"/>
      <c r="E13" s="26"/>
      <c r="F13" s="26"/>
      <c r="G13" s="548"/>
      <c r="H13" s="26"/>
      <c r="I13" s="548"/>
      <c r="J13" s="26"/>
      <c r="L13" s="461">
        <f t="shared" si="0"/>
        <v>0</v>
      </c>
      <c r="M13" s="531"/>
    </row>
    <row r="14" spans="1:36" x14ac:dyDescent="0.25">
      <c r="A14" s="4" t="s">
        <v>733</v>
      </c>
      <c r="B14" s="525">
        <f>+'Rev &amp; Exp All'!B14</f>
        <v>0</v>
      </c>
      <c r="C14" s="525">
        <f>+'Rev &amp; Exp All'!C14</f>
        <v>0</v>
      </c>
      <c r="D14" s="551"/>
      <c r="E14" s="26"/>
      <c r="F14" s="26"/>
      <c r="G14" s="548"/>
      <c r="H14" s="26"/>
      <c r="I14" s="548"/>
      <c r="J14" s="26"/>
      <c r="L14" s="461">
        <f t="shared" si="0"/>
        <v>0</v>
      </c>
      <c r="M14" s="531"/>
    </row>
    <row r="15" spans="1:36" x14ac:dyDescent="0.25">
      <c r="A15" s="49" t="s">
        <v>738</v>
      </c>
      <c r="B15" s="525">
        <f>+'Rev &amp; Exp All'!B15</f>
        <v>0</v>
      </c>
      <c r="C15" s="525">
        <f>+'Rev &amp; Exp All'!C15</f>
        <v>0</v>
      </c>
      <c r="D15" s="551"/>
      <c r="E15" s="26"/>
      <c r="F15" s="26"/>
      <c r="G15" s="548"/>
      <c r="H15" s="26"/>
      <c r="I15" s="548"/>
      <c r="J15" s="26"/>
      <c r="L15" s="461">
        <f t="shared" si="0"/>
        <v>0</v>
      </c>
      <c r="M15" s="531"/>
    </row>
    <row r="16" spans="1:36" s="331" customFormat="1" x14ac:dyDescent="0.25">
      <c r="A16" s="5" t="s">
        <v>735</v>
      </c>
      <c r="B16" s="525">
        <f>+'Rev &amp; Exp All'!B16</f>
        <v>0</v>
      </c>
      <c r="C16" s="525">
        <f>+'Rev &amp; Exp All'!C16</f>
        <v>0</v>
      </c>
      <c r="D16" s="551"/>
      <c r="E16" s="26"/>
      <c r="F16" s="26"/>
      <c r="G16" s="548"/>
      <c r="H16" s="26"/>
      <c r="I16" s="548"/>
      <c r="J16" s="26"/>
      <c r="K16" s="529"/>
      <c r="L16" s="461">
        <f t="shared" si="0"/>
        <v>0</v>
      </c>
      <c r="M16" s="531"/>
      <c r="N16" s="30"/>
      <c r="O16" s="30"/>
      <c r="P16" s="30"/>
      <c r="Q16" s="30"/>
      <c r="R16" s="30"/>
      <c r="S16" s="30"/>
      <c r="T16" s="30"/>
      <c r="U16" s="30"/>
      <c r="V16" s="30"/>
      <c r="W16" s="30"/>
      <c r="X16" s="30"/>
      <c r="Y16" s="30"/>
      <c r="Z16" s="30"/>
      <c r="AA16" s="30"/>
      <c r="AB16" s="30"/>
      <c r="AC16" s="30"/>
      <c r="AD16" s="30"/>
      <c r="AE16" s="30"/>
      <c r="AF16" s="30"/>
      <c r="AG16" s="30"/>
      <c r="AH16" s="30"/>
      <c r="AI16" s="30"/>
      <c r="AJ16" s="30"/>
    </row>
    <row r="17" spans="1:36" s="331" customFormat="1" x14ac:dyDescent="0.25">
      <c r="A17" s="5" t="s">
        <v>739</v>
      </c>
      <c r="B17" s="525">
        <f>+'Rev &amp; Exp All'!B17</f>
        <v>0</v>
      </c>
      <c r="C17" s="525">
        <f>+'Rev &amp; Exp All'!C17</f>
        <v>0</v>
      </c>
      <c r="D17" s="551"/>
      <c r="E17" s="26"/>
      <c r="F17" s="26"/>
      <c r="G17" s="548"/>
      <c r="H17" s="26"/>
      <c r="I17" s="548"/>
      <c r="J17" s="26"/>
      <c r="K17" s="529"/>
      <c r="L17" s="461">
        <f t="shared" si="0"/>
        <v>0</v>
      </c>
      <c r="M17" s="531"/>
      <c r="N17" s="30"/>
      <c r="O17" s="30"/>
      <c r="P17" s="30"/>
      <c r="Q17" s="30"/>
      <c r="R17" s="30"/>
      <c r="S17" s="30"/>
      <c r="T17" s="30"/>
      <c r="U17" s="30"/>
      <c r="V17" s="30"/>
      <c r="W17" s="30"/>
      <c r="X17" s="30"/>
      <c r="Y17" s="30"/>
      <c r="Z17" s="30"/>
      <c r="AA17" s="30"/>
      <c r="AB17" s="30"/>
      <c r="AC17" s="30"/>
      <c r="AD17" s="30"/>
      <c r="AE17" s="30"/>
      <c r="AF17" s="30"/>
      <c r="AG17" s="30"/>
      <c r="AH17" s="30"/>
      <c r="AI17" s="30"/>
      <c r="AJ17" s="30"/>
    </row>
    <row r="18" spans="1:36" x14ac:dyDescent="0.25">
      <c r="A18" s="6" t="s">
        <v>330</v>
      </c>
      <c r="B18" s="525">
        <f>+'Rev &amp; Exp All'!B18</f>
        <v>0</v>
      </c>
      <c r="C18" s="525">
        <f>+'Rev &amp; Exp All'!C18</f>
        <v>0</v>
      </c>
      <c r="D18" s="551"/>
      <c r="E18" s="26"/>
      <c r="F18" s="26"/>
      <c r="G18" s="548"/>
      <c r="H18" s="26"/>
      <c r="I18" s="548"/>
      <c r="J18" s="26"/>
      <c r="L18" s="461">
        <f t="shared" si="0"/>
        <v>0</v>
      </c>
      <c r="M18" s="531"/>
    </row>
    <row r="19" spans="1:36" x14ac:dyDescent="0.25">
      <c r="A19" s="6" t="s">
        <v>329</v>
      </c>
      <c r="B19" s="525">
        <f>+'Rev &amp; Exp All'!B19</f>
        <v>0</v>
      </c>
      <c r="C19" s="525">
        <f>+'Rev &amp; Exp All'!C19</f>
        <v>0</v>
      </c>
      <c r="D19" s="551"/>
      <c r="E19" s="26"/>
      <c r="F19" s="26"/>
      <c r="G19" s="548"/>
      <c r="H19" s="26"/>
      <c r="I19" s="548"/>
      <c r="J19" s="26"/>
      <c r="L19" s="461">
        <f t="shared" si="0"/>
        <v>0</v>
      </c>
      <c r="M19" s="531"/>
    </row>
    <row r="20" spans="1:36" x14ac:dyDescent="0.25">
      <c r="A20" s="253" t="s">
        <v>134</v>
      </c>
      <c r="B20" s="525">
        <f>+'Rev &amp; Exp All'!B20</f>
        <v>0</v>
      </c>
      <c r="C20" s="525">
        <f>+'Rev &amp; Exp All'!C20</f>
        <v>0</v>
      </c>
      <c r="D20" s="551"/>
      <c r="E20" s="26"/>
      <c r="F20" s="26"/>
      <c r="G20" s="548"/>
      <c r="H20" s="26"/>
      <c r="I20" s="548"/>
      <c r="J20" s="26"/>
      <c r="L20" s="461">
        <f t="shared" si="0"/>
        <v>0</v>
      </c>
      <c r="M20" s="531"/>
    </row>
    <row r="21" spans="1:36" x14ac:dyDescent="0.25">
      <c r="A21" t="s">
        <v>12</v>
      </c>
      <c r="B21" s="525">
        <f>+'Rev &amp; Exp All'!B21</f>
        <v>0</v>
      </c>
      <c r="C21" s="525">
        <f>+'Rev &amp; Exp All'!C21</f>
        <v>0</v>
      </c>
      <c r="D21" s="551"/>
      <c r="E21" s="26"/>
      <c r="F21" s="26"/>
      <c r="G21" s="548"/>
      <c r="H21" s="26"/>
      <c r="I21" s="548"/>
      <c r="J21" s="26"/>
      <c r="L21" s="461">
        <f t="shared" si="0"/>
        <v>0</v>
      </c>
      <c r="M21" s="531"/>
    </row>
    <row r="22" spans="1:36" x14ac:dyDescent="0.25">
      <c r="A22" t="s">
        <v>11</v>
      </c>
      <c r="B22" s="525">
        <f>+'Rev &amp; Exp All'!B22</f>
        <v>0</v>
      </c>
      <c r="C22" s="525">
        <f>+'Rev &amp; Exp All'!C22</f>
        <v>0</v>
      </c>
      <c r="D22" s="551"/>
      <c r="E22" s="26"/>
      <c r="F22" s="26"/>
      <c r="G22" s="548"/>
      <c r="H22" s="26"/>
      <c r="I22" s="548"/>
      <c r="J22" s="26"/>
      <c r="L22" s="461">
        <f t="shared" si="0"/>
        <v>0</v>
      </c>
      <c r="M22" s="531"/>
    </row>
    <row r="23" spans="1:36" x14ac:dyDescent="0.25">
      <c r="A23" s="530" t="s">
        <v>204</v>
      </c>
      <c r="B23" s="525">
        <f>+'Rev &amp; Exp All'!B23</f>
        <v>0</v>
      </c>
      <c r="C23" s="525">
        <f>+'Rev &amp; Exp All'!C23</f>
        <v>0</v>
      </c>
      <c r="D23" s="551"/>
      <c r="E23" s="26"/>
      <c r="F23" s="26"/>
      <c r="G23" s="548"/>
      <c r="H23" s="26"/>
      <c r="I23" s="548"/>
      <c r="J23" s="26"/>
      <c r="L23" s="461">
        <f t="shared" si="0"/>
        <v>0</v>
      </c>
      <c r="M23" s="531"/>
    </row>
    <row r="24" spans="1:36" x14ac:dyDescent="0.25">
      <c r="A24" s="434" t="s">
        <v>681</v>
      </c>
      <c r="B24" s="525">
        <f>+'Rev &amp; Exp All'!B24</f>
        <v>0</v>
      </c>
      <c r="C24" s="525">
        <f>+'Rev &amp; Exp All'!C24</f>
        <v>0</v>
      </c>
      <c r="D24" s="551"/>
      <c r="E24" s="26"/>
      <c r="F24" s="26"/>
      <c r="G24" s="548"/>
      <c r="H24" s="26"/>
      <c r="I24" s="548"/>
      <c r="J24" s="26"/>
      <c r="L24" s="461">
        <f t="shared" si="0"/>
        <v>0</v>
      </c>
      <c r="M24" s="531"/>
    </row>
    <row r="25" spans="1:36" x14ac:dyDescent="0.25">
      <c r="A25" s="921" t="s">
        <v>849</v>
      </c>
      <c r="B25" s="525">
        <f>+'Rev &amp; Exp All'!B25</f>
        <v>0</v>
      </c>
      <c r="C25" s="525">
        <f>+'Rev &amp; Exp All'!C25</f>
        <v>0</v>
      </c>
      <c r="D25" s="551"/>
      <c r="E25" s="26"/>
      <c r="F25" s="26"/>
      <c r="G25" s="548"/>
      <c r="H25" s="26"/>
      <c r="I25" s="548"/>
      <c r="J25" s="26"/>
      <c r="L25" s="461">
        <f t="shared" si="0"/>
        <v>0</v>
      </c>
      <c r="M25" s="531"/>
    </row>
    <row r="26" spans="1:36" x14ac:dyDescent="0.25">
      <c r="A26" t="s">
        <v>682</v>
      </c>
      <c r="B26" s="525">
        <f>+'Rev &amp; Exp All'!B26</f>
        <v>0</v>
      </c>
      <c r="C26" s="525">
        <f>+'Rev &amp; Exp All'!C26</f>
        <v>0</v>
      </c>
      <c r="D26" s="551"/>
      <c r="E26" s="26"/>
      <c r="F26" s="26"/>
      <c r="G26" s="548"/>
      <c r="H26" s="26"/>
      <c r="I26" s="548"/>
      <c r="J26" s="26"/>
      <c r="L26" s="461">
        <f t="shared" si="0"/>
        <v>0</v>
      </c>
      <c r="M26" s="531"/>
    </row>
    <row r="27" spans="1:36" x14ac:dyDescent="0.25">
      <c r="A27" t="s">
        <v>23</v>
      </c>
      <c r="B27" s="527">
        <f>SUM(B10:B26)</f>
        <v>0</v>
      </c>
      <c r="C27" s="527">
        <f>SUM(C10:C26)</f>
        <v>0</v>
      </c>
      <c r="D27" s="551"/>
      <c r="E27" s="552">
        <f>SUM(E10:E26)</f>
        <v>0</v>
      </c>
      <c r="F27" s="552">
        <f>SUM(F10:F26)</f>
        <v>0</v>
      </c>
      <c r="G27" s="548"/>
      <c r="H27" s="552">
        <f>SUM(H10:H26)</f>
        <v>0</v>
      </c>
      <c r="I27" s="548"/>
      <c r="J27" s="552">
        <f>SUM(J10:J26)</f>
        <v>0</v>
      </c>
      <c r="L27" s="527">
        <f>SUM(L10:L26)</f>
        <v>0</v>
      </c>
      <c r="M27" s="531"/>
    </row>
    <row r="28" spans="1:36" x14ac:dyDescent="0.25">
      <c r="B28" s="461" t="s">
        <v>126</v>
      </c>
      <c r="C28" s="461"/>
      <c r="D28" s="551"/>
      <c r="E28" s="366" t="s">
        <v>126</v>
      </c>
      <c r="F28" s="366" t="s">
        <v>126</v>
      </c>
      <c r="G28" s="548"/>
      <c r="I28" s="548"/>
      <c r="L28" s="461" t="s">
        <v>126</v>
      </c>
      <c r="M28" s="531"/>
    </row>
    <row r="29" spans="1:36" x14ac:dyDescent="0.25">
      <c r="A29" s="387" t="s">
        <v>102</v>
      </c>
      <c r="B29" s="461"/>
      <c r="C29" s="461"/>
      <c r="D29" s="551"/>
      <c r="G29" s="548"/>
      <c r="I29" s="548"/>
      <c r="L29" s="461"/>
      <c r="M29" s="531"/>
    </row>
    <row r="30" spans="1:36" x14ac:dyDescent="0.25">
      <c r="A30" s="1" t="s">
        <v>106</v>
      </c>
      <c r="B30" s="461"/>
      <c r="C30" s="461"/>
      <c r="D30" s="551"/>
      <c r="G30" s="548"/>
      <c r="I30" s="548"/>
      <c r="L30" s="461"/>
      <c r="M30" s="531"/>
    </row>
    <row r="31" spans="1:36" x14ac:dyDescent="0.25">
      <c r="A31" s="94" t="s">
        <v>177</v>
      </c>
      <c r="B31" s="461"/>
      <c r="C31" s="461"/>
      <c r="D31" s="551"/>
      <c r="G31" s="548"/>
      <c r="I31" s="548"/>
      <c r="L31" s="461"/>
      <c r="M31" s="531"/>
    </row>
    <row r="32" spans="1:36" x14ac:dyDescent="0.25">
      <c r="A32" t="s">
        <v>129</v>
      </c>
      <c r="B32" s="525">
        <f>+'Rev &amp; Exp All'!B32</f>
        <v>0</v>
      </c>
      <c r="C32" s="525">
        <f>+'Rev &amp; Exp All'!C32</f>
        <v>0</v>
      </c>
      <c r="D32" s="551"/>
      <c r="E32" s="26"/>
      <c r="F32" s="26"/>
      <c r="G32" s="548"/>
      <c r="H32" s="26"/>
      <c r="I32" s="548"/>
      <c r="J32" s="26"/>
      <c r="L32" s="461">
        <f t="shared" ref="L32:L40" si="1">SUM(B32:J32)</f>
        <v>0</v>
      </c>
      <c r="M32" s="531"/>
    </row>
    <row r="33" spans="1:36" x14ac:dyDescent="0.25">
      <c r="A33" t="s">
        <v>122</v>
      </c>
      <c r="B33" s="525">
        <f>+'Rev &amp; Exp All'!B33</f>
        <v>0</v>
      </c>
      <c r="C33" s="525">
        <f>+'Rev &amp; Exp All'!C33</f>
        <v>0</v>
      </c>
      <c r="D33" s="551"/>
      <c r="E33" s="26"/>
      <c r="F33" s="26"/>
      <c r="G33" s="548"/>
      <c r="H33" s="26"/>
      <c r="I33" s="548"/>
      <c r="J33" s="26"/>
      <c r="L33" s="461">
        <f t="shared" si="1"/>
        <v>0</v>
      </c>
      <c r="M33" s="531"/>
    </row>
    <row r="34" spans="1:36" x14ac:dyDescent="0.25">
      <c r="A34" s="6" t="s">
        <v>478</v>
      </c>
      <c r="B34" s="525">
        <f>+'Rev &amp; Exp All'!B34</f>
        <v>0</v>
      </c>
      <c r="C34" s="525">
        <f>+'Rev &amp; Exp All'!C34</f>
        <v>0</v>
      </c>
      <c r="D34" s="551"/>
      <c r="E34" s="26"/>
      <c r="F34" s="26"/>
      <c r="G34" s="548"/>
      <c r="H34" s="26"/>
      <c r="I34" s="548"/>
      <c r="J34" s="26"/>
      <c r="L34" s="461">
        <f t="shared" si="1"/>
        <v>0</v>
      </c>
      <c r="M34" s="531"/>
    </row>
    <row r="35" spans="1:36" x14ac:dyDescent="0.25">
      <c r="A35" s="5" t="s">
        <v>758</v>
      </c>
      <c r="B35" s="525">
        <f>+'Rev &amp; Exp All'!B35</f>
        <v>0</v>
      </c>
      <c r="C35" s="525">
        <f>+'Rev &amp; Exp All'!C35</f>
        <v>0</v>
      </c>
      <c r="D35" s="551"/>
      <c r="E35" s="26"/>
      <c r="F35" s="26"/>
      <c r="G35" s="548"/>
      <c r="H35" s="26"/>
      <c r="I35" s="548"/>
      <c r="J35" s="26"/>
      <c r="L35" s="461">
        <f t="shared" si="1"/>
        <v>0</v>
      </c>
      <c r="M35" s="531"/>
    </row>
    <row r="36" spans="1:36" s="278" customFormat="1" x14ac:dyDescent="0.25">
      <c r="A36" s="5" t="s">
        <v>759</v>
      </c>
      <c r="B36" s="365">
        <f>+'Rev &amp; Exp All'!B36</f>
        <v>0</v>
      </c>
      <c r="C36" s="365">
        <f>+'Rev &amp; Exp All'!C36</f>
        <v>0</v>
      </c>
      <c r="D36" s="562"/>
      <c r="E36" s="27"/>
      <c r="F36" s="27"/>
      <c r="G36" s="507"/>
      <c r="H36" s="27"/>
      <c r="I36" s="507"/>
      <c r="J36" s="27"/>
      <c r="K36" s="661"/>
      <c r="L36" s="662">
        <f t="shared" ref="L36" si="2">SUM(B36:J36)</f>
        <v>0</v>
      </c>
      <c r="M36" s="663"/>
      <c r="N36" s="17"/>
      <c r="O36" s="17"/>
      <c r="P36" s="17"/>
      <c r="Q36" s="17"/>
      <c r="R36" s="17"/>
      <c r="S36" s="17"/>
      <c r="T36" s="17"/>
      <c r="U36" s="17"/>
      <c r="V36" s="17"/>
      <c r="W36" s="17"/>
      <c r="X36" s="17"/>
      <c r="Y36" s="17"/>
      <c r="Z36" s="17"/>
      <c r="AA36" s="17"/>
      <c r="AB36" s="17"/>
      <c r="AC36" s="17"/>
      <c r="AD36" s="17"/>
      <c r="AE36" s="17"/>
      <c r="AF36" s="17"/>
      <c r="AG36" s="17"/>
      <c r="AH36" s="17"/>
      <c r="AI36" s="17"/>
      <c r="AJ36" s="17"/>
    </row>
    <row r="37" spans="1:36" x14ac:dyDescent="0.25">
      <c r="A37" s="4" t="s">
        <v>123</v>
      </c>
      <c r="B37" s="525">
        <f>+'Rev &amp; Exp All'!B37</f>
        <v>0</v>
      </c>
      <c r="C37" s="525">
        <f>+'Rev &amp; Exp All'!C37</f>
        <v>0</v>
      </c>
      <c r="D37" s="551"/>
      <c r="E37" s="26"/>
      <c r="F37" s="26"/>
      <c r="G37" s="548"/>
      <c r="H37" s="26"/>
      <c r="I37" s="548"/>
      <c r="J37" s="26"/>
      <c r="L37" s="461">
        <f t="shared" si="1"/>
        <v>0</v>
      </c>
      <c r="M37" s="531"/>
    </row>
    <row r="38" spans="1:36" x14ac:dyDescent="0.25">
      <c r="A38" s="49" t="s">
        <v>616</v>
      </c>
      <c r="B38" s="525">
        <f>+'Rev &amp; Exp All'!B38</f>
        <v>0</v>
      </c>
      <c r="C38" s="525">
        <f>+'Rev &amp; Exp All'!C38</f>
        <v>0</v>
      </c>
      <c r="D38" s="551"/>
      <c r="E38" s="26"/>
      <c r="F38" s="26"/>
      <c r="G38" s="548"/>
      <c r="H38" s="26"/>
      <c r="I38" s="548"/>
      <c r="J38" s="26"/>
      <c r="L38" s="461">
        <f t="shared" si="1"/>
        <v>0</v>
      </c>
      <c r="M38" s="531"/>
    </row>
    <row r="39" spans="1:36" x14ac:dyDescent="0.25">
      <c r="A39" s="6" t="s">
        <v>242</v>
      </c>
      <c r="B39" s="525">
        <f>+'Rev &amp; Exp All'!B39</f>
        <v>0</v>
      </c>
      <c r="C39" s="525">
        <f>+'Rev &amp; Exp All'!C39</f>
        <v>0</v>
      </c>
      <c r="D39" s="551"/>
      <c r="E39" s="26"/>
      <c r="F39" s="26"/>
      <c r="G39" s="548"/>
      <c r="H39" s="26"/>
      <c r="I39" s="548"/>
      <c r="J39" s="26"/>
      <c r="L39" s="461">
        <f t="shared" si="1"/>
        <v>0</v>
      </c>
      <c r="M39" s="531"/>
    </row>
    <row r="40" spans="1:36" x14ac:dyDescent="0.25">
      <c r="A40" t="s">
        <v>130</v>
      </c>
      <c r="B40" s="525">
        <f>+'Rev &amp; Exp All'!B40</f>
        <v>0</v>
      </c>
      <c r="C40" s="525">
        <f>+'Rev &amp; Exp All'!C40</f>
        <v>0</v>
      </c>
      <c r="D40" s="551"/>
      <c r="E40" s="26"/>
      <c r="F40" s="26"/>
      <c r="G40" s="548"/>
      <c r="H40" s="26"/>
      <c r="I40" s="548"/>
      <c r="J40" s="26"/>
      <c r="L40" s="461">
        <f t="shared" si="1"/>
        <v>0</v>
      </c>
      <c r="M40" s="531"/>
    </row>
    <row r="41" spans="1:36" x14ac:dyDescent="0.25">
      <c r="A41" s="278" t="s">
        <v>136</v>
      </c>
      <c r="B41" s="552">
        <f>SUM(B32:B40)</f>
        <v>0</v>
      </c>
      <c r="C41" s="552">
        <f>SUM(C32:C40)</f>
        <v>0</v>
      </c>
      <c r="D41" s="551"/>
      <c r="E41" s="552">
        <f>SUM(E32:E40)</f>
        <v>0</v>
      </c>
      <c r="F41" s="552">
        <f>SUM(F32:F40)</f>
        <v>0</v>
      </c>
      <c r="G41" s="548"/>
      <c r="H41" s="552">
        <f>SUM(H32:H40)</f>
        <v>0</v>
      </c>
      <c r="I41" s="548"/>
      <c r="J41" s="552">
        <f>SUM(J32:J40)</f>
        <v>0</v>
      </c>
      <c r="L41" s="552">
        <f>SUM(L32:L40)</f>
        <v>0</v>
      </c>
      <c r="M41" s="531"/>
    </row>
    <row r="42" spans="1:36" x14ac:dyDescent="0.25">
      <c r="A42" s="94" t="s">
        <v>168</v>
      </c>
      <c r="B42" s="461"/>
      <c r="C42" s="461"/>
      <c r="D42" s="551"/>
      <c r="G42" s="548"/>
      <c r="I42" s="548"/>
      <c r="L42" s="461"/>
      <c r="M42" s="531"/>
    </row>
    <row r="43" spans="1:36" x14ac:dyDescent="0.25">
      <c r="A43" s="5" t="s">
        <v>432</v>
      </c>
      <c r="B43" s="525">
        <f>+'Rev &amp; Exp All'!B43</f>
        <v>0</v>
      </c>
      <c r="C43" s="525">
        <f>+'Rev &amp; Exp All'!C43</f>
        <v>0</v>
      </c>
      <c r="D43" s="531"/>
      <c r="E43" s="26"/>
      <c r="F43" s="26"/>
      <c r="G43" s="86"/>
      <c r="H43" s="86"/>
      <c r="I43" s="86"/>
      <c r="J43" s="26"/>
      <c r="L43" s="461">
        <f t="shared" ref="L43:L55" si="3">SUM(B43:J43)</f>
        <v>0</v>
      </c>
      <c r="M43" s="531"/>
    </row>
    <row r="44" spans="1:36" x14ac:dyDescent="0.25">
      <c r="A44" s="5" t="s">
        <v>243</v>
      </c>
      <c r="B44" s="525">
        <f>+'Rev &amp; Exp All'!B44</f>
        <v>0</v>
      </c>
      <c r="C44" s="525">
        <f>+'Rev &amp; Exp All'!C44</f>
        <v>0</v>
      </c>
      <c r="D44" s="531"/>
      <c r="E44" s="26"/>
      <c r="F44" s="26"/>
      <c r="G44" s="86"/>
      <c r="H44" s="86"/>
      <c r="I44" s="86"/>
      <c r="J44" s="26"/>
      <c r="L44" s="461">
        <f t="shared" si="3"/>
        <v>0</v>
      </c>
      <c r="M44" s="531"/>
    </row>
    <row r="45" spans="1:36" x14ac:dyDescent="0.25">
      <c r="A45" s="5" t="s">
        <v>244</v>
      </c>
      <c r="B45" s="525">
        <f>+'Rev &amp; Exp All'!B45</f>
        <v>0</v>
      </c>
      <c r="C45" s="525">
        <f>+'Rev &amp; Exp All'!C45</f>
        <v>0</v>
      </c>
      <c r="D45" s="531"/>
      <c r="E45" s="26"/>
      <c r="F45" s="26"/>
      <c r="G45" s="86"/>
      <c r="H45" s="86"/>
      <c r="I45" s="86"/>
      <c r="J45" s="26"/>
      <c r="L45" s="461">
        <f t="shared" si="3"/>
        <v>0</v>
      </c>
      <c r="M45" s="531"/>
    </row>
    <row r="46" spans="1:36" x14ac:dyDescent="0.25">
      <c r="A46" s="5" t="s">
        <v>245</v>
      </c>
      <c r="B46" s="525">
        <f>+'Rev &amp; Exp All'!B46</f>
        <v>0</v>
      </c>
      <c r="C46" s="525">
        <f>+'Rev &amp; Exp All'!C46</f>
        <v>0</v>
      </c>
      <c r="D46" s="531"/>
      <c r="E46" s="26"/>
      <c r="F46" s="26"/>
      <c r="G46" s="86"/>
      <c r="H46" s="86"/>
      <c r="I46" s="86"/>
      <c r="J46" s="26"/>
      <c r="L46" s="461">
        <f t="shared" si="3"/>
        <v>0</v>
      </c>
      <c r="M46" s="531"/>
    </row>
    <row r="47" spans="1:36" x14ac:dyDescent="0.25">
      <c r="A47" s="5" t="s">
        <v>246</v>
      </c>
      <c r="B47" s="525">
        <f>+'Rev &amp; Exp All'!B47</f>
        <v>0</v>
      </c>
      <c r="C47" s="525">
        <f>+'Rev &amp; Exp All'!C47</f>
        <v>0</v>
      </c>
      <c r="D47" s="531"/>
      <c r="E47" s="26"/>
      <c r="F47" s="26"/>
      <c r="G47" s="86"/>
      <c r="H47" s="86"/>
      <c r="I47" s="86"/>
      <c r="J47" s="26"/>
      <c r="L47" s="461">
        <f t="shared" si="3"/>
        <v>0</v>
      </c>
      <c r="M47" s="531"/>
    </row>
    <row r="48" spans="1:36" x14ac:dyDescent="0.25">
      <c r="A48" s="6" t="s">
        <v>247</v>
      </c>
      <c r="B48" s="525">
        <f>+'Rev &amp; Exp All'!B48</f>
        <v>0</v>
      </c>
      <c r="C48" s="525">
        <f>+'Rev &amp; Exp All'!C48</f>
        <v>0</v>
      </c>
      <c r="D48" s="531"/>
      <c r="E48" s="26"/>
      <c r="F48" s="26"/>
      <c r="G48" s="86"/>
      <c r="H48" s="86"/>
      <c r="I48" s="86"/>
      <c r="J48" s="26"/>
      <c r="L48" s="461">
        <f t="shared" si="3"/>
        <v>0</v>
      </c>
      <c r="M48" s="531"/>
    </row>
    <row r="49" spans="1:13" x14ac:dyDescent="0.25">
      <c r="A49" s="6" t="s">
        <v>248</v>
      </c>
      <c r="B49" s="525">
        <f>+'Rev &amp; Exp All'!B49</f>
        <v>0</v>
      </c>
      <c r="C49" s="525">
        <f>+'Rev &amp; Exp All'!C49</f>
        <v>0</v>
      </c>
      <c r="D49" s="531"/>
      <c r="E49" s="26"/>
      <c r="F49" s="26"/>
      <c r="G49" s="86"/>
      <c r="H49" s="86"/>
      <c r="I49" s="86"/>
      <c r="J49" s="26"/>
      <c r="L49" s="461">
        <f t="shared" si="3"/>
        <v>0</v>
      </c>
      <c r="M49" s="531"/>
    </row>
    <row r="50" spans="1:13" x14ac:dyDescent="0.25">
      <c r="A50" s="6" t="s">
        <v>249</v>
      </c>
      <c r="B50" s="525">
        <f>+'Rev &amp; Exp All'!B50</f>
        <v>0</v>
      </c>
      <c r="C50" s="525">
        <f>+'Rev &amp; Exp All'!C50</f>
        <v>0</v>
      </c>
      <c r="D50" s="531"/>
      <c r="E50" s="26"/>
      <c r="F50" s="26"/>
      <c r="G50" s="86"/>
      <c r="H50" s="86"/>
      <c r="I50" s="86"/>
      <c r="J50" s="26"/>
      <c r="L50" s="461">
        <f t="shared" si="3"/>
        <v>0</v>
      </c>
      <c r="M50" s="531"/>
    </row>
    <row r="51" spans="1:13" x14ac:dyDescent="0.25">
      <c r="A51" s="5" t="s">
        <v>132</v>
      </c>
      <c r="B51" s="525">
        <f>+'Rev &amp; Exp All'!B51</f>
        <v>0</v>
      </c>
      <c r="C51" s="525">
        <f>+'Rev &amp; Exp All'!C51</f>
        <v>0</v>
      </c>
      <c r="D51" s="531"/>
      <c r="E51" s="26"/>
      <c r="F51" s="26"/>
      <c r="G51" s="86"/>
      <c r="H51" s="86"/>
      <c r="I51" s="86"/>
      <c r="J51" s="26"/>
      <c r="L51" s="461">
        <f t="shared" si="3"/>
        <v>0</v>
      </c>
      <c r="M51" s="531"/>
    </row>
    <row r="52" spans="1:13" x14ac:dyDescent="0.25">
      <c r="A52" s="6" t="s">
        <v>250</v>
      </c>
      <c r="B52" s="525">
        <f>+'Rev &amp; Exp All'!B52</f>
        <v>0</v>
      </c>
      <c r="C52" s="525">
        <f>+'Rev &amp; Exp All'!C52</f>
        <v>0</v>
      </c>
      <c r="D52" s="531"/>
      <c r="E52" s="26"/>
      <c r="F52" s="26"/>
      <c r="G52" s="86"/>
      <c r="H52" s="86"/>
      <c r="I52" s="86"/>
      <c r="J52" s="26"/>
      <c r="L52" s="461">
        <f t="shared" si="3"/>
        <v>0</v>
      </c>
      <c r="M52" s="531"/>
    </row>
    <row r="53" spans="1:13" hidden="1" x14ac:dyDescent="0.25">
      <c r="A53" s="6"/>
      <c r="B53" s="525"/>
      <c r="C53" s="525"/>
      <c r="D53" s="531"/>
      <c r="E53" s="26"/>
      <c r="F53" s="26"/>
      <c r="G53" s="86"/>
      <c r="H53" s="86"/>
      <c r="I53" s="86"/>
      <c r="J53" s="26"/>
      <c r="L53" s="461"/>
      <c r="M53" s="531"/>
    </row>
    <row r="54" spans="1:13" x14ac:dyDescent="0.25">
      <c r="A54" s="6" t="s">
        <v>431</v>
      </c>
      <c r="B54" s="525">
        <f>+'Rev &amp; Exp All'!B54</f>
        <v>0</v>
      </c>
      <c r="C54" s="525">
        <f>+'Rev &amp; Exp All'!C54</f>
        <v>0</v>
      </c>
      <c r="D54" s="531"/>
      <c r="E54" s="26"/>
      <c r="F54" s="26"/>
      <c r="G54" s="86"/>
      <c r="H54" s="86"/>
      <c r="I54" s="86"/>
      <c r="J54" s="26"/>
      <c r="L54" s="461">
        <f t="shared" si="3"/>
        <v>0</v>
      </c>
      <c r="M54" s="531"/>
    </row>
    <row r="55" spans="1:13" x14ac:dyDescent="0.25">
      <c r="A55" s="6" t="s">
        <v>133</v>
      </c>
      <c r="B55" s="525">
        <f>+'Rev &amp; Exp All'!B55</f>
        <v>0</v>
      </c>
      <c r="C55" s="525">
        <f>+'Rev &amp; Exp All'!C55</f>
        <v>0</v>
      </c>
      <c r="D55" s="531"/>
      <c r="E55" s="26"/>
      <c r="F55" s="26"/>
      <c r="G55" s="86"/>
      <c r="H55" s="86"/>
      <c r="I55" s="86"/>
      <c r="J55" s="26"/>
      <c r="L55" s="461">
        <f t="shared" si="3"/>
        <v>0</v>
      </c>
      <c r="M55" s="531"/>
    </row>
    <row r="56" spans="1:13" x14ac:dyDescent="0.25">
      <c r="A56" s="278" t="s">
        <v>137</v>
      </c>
      <c r="B56" s="552">
        <f>SUM(B43:B55)</f>
        <v>0</v>
      </c>
      <c r="C56" s="552">
        <f>SUM(C43:C55)</f>
        <v>0</v>
      </c>
      <c r="D56" s="551"/>
      <c r="E56" s="552">
        <f>SUM(E43:E55)</f>
        <v>0</v>
      </c>
      <c r="F56" s="552">
        <f>SUM(F43:F55)</f>
        <v>0</v>
      </c>
      <c r="G56" s="548"/>
      <c r="H56" s="552">
        <f>SUM(H43:H55)</f>
        <v>0</v>
      </c>
      <c r="I56" s="548"/>
      <c r="J56" s="552">
        <f>SUM(J43:J55)</f>
        <v>0</v>
      </c>
      <c r="L56" s="552">
        <f>SUM(L43:L55)</f>
        <v>0</v>
      </c>
      <c r="M56" s="531"/>
    </row>
    <row r="57" spans="1:13" x14ac:dyDescent="0.25">
      <c r="A57" t="s">
        <v>135</v>
      </c>
      <c r="B57" s="525"/>
      <c r="C57" s="525"/>
      <c r="D57" s="551"/>
      <c r="E57" s="26"/>
      <c r="F57" s="26"/>
      <c r="G57" s="548"/>
      <c r="H57" s="86"/>
      <c r="I57" s="548"/>
      <c r="J57" s="26"/>
      <c r="L57" s="461">
        <f>SUM(B57:J57)</f>
        <v>0</v>
      </c>
      <c r="M57" s="531"/>
    </row>
    <row r="58" spans="1:13" x14ac:dyDescent="0.25">
      <c r="A58" s="1" t="s">
        <v>96</v>
      </c>
      <c r="B58" s="552">
        <f>B41+B56+B57</f>
        <v>0</v>
      </c>
      <c r="C58" s="552">
        <f>C41+C56+C57</f>
        <v>0</v>
      </c>
      <c r="D58" s="551"/>
      <c r="E58" s="552">
        <f>E41+E56+E57</f>
        <v>0</v>
      </c>
      <c r="F58" s="552">
        <f>F41+F56+F57</f>
        <v>0</v>
      </c>
      <c r="G58" s="548"/>
      <c r="H58" s="552">
        <f>H41+H56+H57</f>
        <v>0</v>
      </c>
      <c r="I58" s="548"/>
      <c r="J58" s="552">
        <f>J41+J56+J57</f>
        <v>0</v>
      </c>
      <c r="L58" s="552">
        <f>L41+L56+L57</f>
        <v>0</v>
      </c>
      <c r="M58" s="531"/>
    </row>
    <row r="59" spans="1:13" x14ac:dyDescent="0.25">
      <c r="A59" s="1"/>
      <c r="B59" s="528"/>
      <c r="C59" s="528"/>
      <c r="D59" s="551"/>
      <c r="E59" s="529"/>
      <c r="F59" s="529"/>
      <c r="G59" s="548"/>
      <c r="I59" s="548"/>
      <c r="J59" s="529"/>
      <c r="L59" s="528"/>
      <c r="M59" s="531"/>
    </row>
    <row r="60" spans="1:13" x14ac:dyDescent="0.25">
      <c r="A60" s="1" t="s">
        <v>105</v>
      </c>
      <c r="B60" s="528"/>
      <c r="C60" s="528"/>
      <c r="D60" s="551"/>
      <c r="E60" s="529"/>
      <c r="F60" s="529"/>
      <c r="G60" s="548"/>
      <c r="I60" s="548"/>
      <c r="J60" s="529"/>
      <c r="L60" s="528"/>
      <c r="M60" s="531"/>
    </row>
    <row r="61" spans="1:13" x14ac:dyDescent="0.25">
      <c r="A61" s="4" t="s">
        <v>251</v>
      </c>
      <c r="B61" s="525">
        <f>+'Rev &amp; Exp All'!B61</f>
        <v>0</v>
      </c>
      <c r="C61" s="525">
        <f>+'Rev &amp; Exp All'!C61</f>
        <v>0</v>
      </c>
      <c r="D61" s="551"/>
      <c r="E61" s="26"/>
      <c r="F61" s="26"/>
      <c r="G61" s="548"/>
      <c r="H61" s="86"/>
      <c r="I61" s="548"/>
      <c r="J61" s="26"/>
      <c r="L61" s="461">
        <f>SUM(B61:J61)</f>
        <v>0</v>
      </c>
      <c r="M61" s="531"/>
    </row>
    <row r="62" spans="1:13" x14ac:dyDescent="0.25">
      <c r="A62" t="s">
        <v>293</v>
      </c>
      <c r="B62" s="525">
        <f>+'Rev &amp; Exp All'!B62</f>
        <v>0</v>
      </c>
      <c r="C62" s="525">
        <f>+'Rev &amp; Exp All'!C62</f>
        <v>0</v>
      </c>
      <c r="D62" s="551"/>
      <c r="E62" s="26"/>
      <c r="F62" s="26"/>
      <c r="G62" s="548"/>
      <c r="H62" s="86"/>
      <c r="I62" s="548"/>
      <c r="J62" s="26"/>
      <c r="L62" s="461">
        <f>SUM(B62:J62)</f>
        <v>0</v>
      </c>
      <c r="M62" s="531"/>
    </row>
    <row r="63" spans="1:13" x14ac:dyDescent="0.25">
      <c r="A63" t="s">
        <v>220</v>
      </c>
      <c r="B63" s="525">
        <f>+'Rev &amp; Exp All'!B63</f>
        <v>0</v>
      </c>
      <c r="C63" s="525">
        <f>+'Rev &amp; Exp All'!C63</f>
        <v>0</v>
      </c>
      <c r="D63" s="551"/>
      <c r="E63" s="26"/>
      <c r="F63" s="26"/>
      <c r="G63" s="548"/>
      <c r="H63" s="86"/>
      <c r="I63" s="548"/>
      <c r="J63" s="26"/>
      <c r="L63" s="461">
        <f>SUM(B63:J63)</f>
        <v>0</v>
      </c>
      <c r="M63" s="531"/>
    </row>
    <row r="64" spans="1:13" x14ac:dyDescent="0.25">
      <c r="A64" s="1" t="s">
        <v>107</v>
      </c>
      <c r="B64" s="527">
        <f>SUM(B61:B63)</f>
        <v>0</v>
      </c>
      <c r="C64" s="527">
        <f>SUM(C61:C63)</f>
        <v>0</v>
      </c>
      <c r="D64" s="551"/>
      <c r="E64" s="527">
        <f>SUM(E61:E63)</f>
        <v>0</v>
      </c>
      <c r="F64" s="527">
        <f>SUM(F61:F63)</f>
        <v>0</v>
      </c>
      <c r="G64" s="551"/>
      <c r="H64" s="527">
        <f>SUM(H61:H63)</f>
        <v>0</v>
      </c>
      <c r="I64" s="551"/>
      <c r="J64" s="527">
        <f>SUM(J61:J63)</f>
        <v>0</v>
      </c>
      <c r="K64" s="528"/>
      <c r="L64" s="527">
        <f>SUM(L61:L63)</f>
        <v>0</v>
      </c>
      <c r="M64" s="531"/>
    </row>
    <row r="65" spans="1:13" x14ac:dyDescent="0.25">
      <c r="A65" s="1"/>
      <c r="B65" s="528"/>
      <c r="C65" s="528"/>
      <c r="D65" s="551"/>
      <c r="E65" s="529"/>
      <c r="F65" s="529"/>
      <c r="G65" s="548"/>
      <c r="I65" s="548"/>
      <c r="J65" s="529"/>
      <c r="L65" s="528"/>
      <c r="M65" s="531"/>
    </row>
    <row r="66" spans="1:13" x14ac:dyDescent="0.25">
      <c r="A66" s="1" t="s">
        <v>777</v>
      </c>
      <c r="B66" s="525"/>
      <c r="C66" s="525"/>
      <c r="D66" s="551"/>
      <c r="E66" s="529"/>
      <c r="F66" s="529"/>
      <c r="G66" s="548"/>
      <c r="I66" s="548"/>
      <c r="J66" s="529"/>
      <c r="L66" s="528"/>
      <c r="M66" s="531"/>
    </row>
    <row r="67" spans="1:13" x14ac:dyDescent="0.25">
      <c r="A67" s="864" t="s">
        <v>850</v>
      </c>
      <c r="B67" s="525">
        <f>+'Rev &amp; Exp All'!B67</f>
        <v>0</v>
      </c>
      <c r="C67" s="525">
        <f>+'Rev &amp; Exp All'!C67</f>
        <v>0</v>
      </c>
      <c r="D67" s="551"/>
      <c r="E67" s="529"/>
      <c r="F67" s="529"/>
      <c r="G67" s="548"/>
      <c r="I67" s="548"/>
      <c r="J67" s="529"/>
      <c r="L67" s="461">
        <f>SUM(B67:J67)</f>
        <v>0</v>
      </c>
      <c r="M67" s="531"/>
    </row>
    <row r="68" spans="1:13" x14ac:dyDescent="0.25">
      <c r="A68" s="5" t="s">
        <v>847</v>
      </c>
      <c r="B68" s="525">
        <f>+'Rev &amp; Exp All'!B68</f>
        <v>0</v>
      </c>
      <c r="C68" s="525">
        <f>+'Rev &amp; Exp All'!C68</f>
        <v>0</v>
      </c>
      <c r="D68" s="551"/>
      <c r="E68" s="529"/>
      <c r="F68" s="529"/>
      <c r="G68" s="548"/>
      <c r="I68" s="548"/>
      <c r="J68" s="529"/>
      <c r="L68" s="461">
        <f>SUM(B68:J68)</f>
        <v>0</v>
      </c>
      <c r="M68" s="531"/>
    </row>
    <row r="69" spans="1:13" x14ac:dyDescent="0.25">
      <c r="A69" s="57" t="s">
        <v>848</v>
      </c>
      <c r="B69" s="918">
        <f>+'Rev &amp; Exp All'!B69</f>
        <v>0</v>
      </c>
      <c r="C69" s="918">
        <f>+'Rev &amp; Exp All'!C69</f>
        <v>0</v>
      </c>
      <c r="D69" s="551"/>
      <c r="E69" s="914"/>
      <c r="F69" s="914"/>
      <c r="G69" s="915"/>
      <c r="H69" s="914"/>
      <c r="I69" s="915"/>
      <c r="J69" s="914"/>
      <c r="K69" s="916"/>
      <c r="L69" s="917">
        <f>SUM(B69:J69)</f>
        <v>0</v>
      </c>
      <c r="M69" s="531"/>
    </row>
    <row r="70" spans="1:13" x14ac:dyDescent="0.25">
      <c r="A70" s="1"/>
      <c r="B70" s="528"/>
      <c r="C70" s="528"/>
      <c r="D70" s="551"/>
      <c r="E70" s="529"/>
      <c r="F70" s="529"/>
      <c r="G70" s="548"/>
      <c r="I70" s="548"/>
      <c r="J70" s="529"/>
      <c r="L70" s="528"/>
      <c r="M70" s="531"/>
    </row>
    <row r="71" spans="1:13" x14ac:dyDescent="0.25">
      <c r="A71" s="387" t="s">
        <v>24</v>
      </c>
      <c r="B71" s="525"/>
      <c r="C71" s="525"/>
      <c r="D71" s="551"/>
      <c r="E71" s="26"/>
      <c r="F71" s="26"/>
      <c r="G71" s="548"/>
      <c r="H71" s="86"/>
      <c r="I71" s="548"/>
      <c r="J71" s="26"/>
      <c r="L71" s="461"/>
      <c r="M71" s="531"/>
    </row>
    <row r="72" spans="1:13" x14ac:dyDescent="0.25">
      <c r="A72" t="s">
        <v>88</v>
      </c>
      <c r="B72" s="525">
        <f>+'Rev &amp; Exp All'!B72</f>
        <v>0</v>
      </c>
      <c r="C72" s="525">
        <f>+'Rev &amp; Exp All'!C72</f>
        <v>0</v>
      </c>
      <c r="D72" s="551"/>
      <c r="E72" s="26"/>
      <c r="F72" s="26"/>
      <c r="G72" s="548"/>
      <c r="H72" s="86"/>
      <c r="I72" s="548"/>
      <c r="J72" s="26"/>
      <c r="L72" s="461">
        <f t="shared" ref="L72:L87" si="4">SUM(B72:J72)</f>
        <v>0</v>
      </c>
      <c r="M72" s="531"/>
    </row>
    <row r="73" spans="1:13" x14ac:dyDescent="0.25">
      <c r="A73" t="s">
        <v>89</v>
      </c>
      <c r="B73" s="525">
        <f>+'Rev &amp; Exp All'!B73</f>
        <v>0</v>
      </c>
      <c r="C73" s="525">
        <f>+'Rev &amp; Exp All'!C73</f>
        <v>0</v>
      </c>
      <c r="D73" s="551"/>
      <c r="E73" s="26"/>
      <c r="F73" s="26"/>
      <c r="G73" s="548"/>
      <c r="H73" s="86"/>
      <c r="I73" s="548"/>
      <c r="J73" s="26"/>
      <c r="L73" s="461">
        <f t="shared" si="4"/>
        <v>0</v>
      </c>
      <c r="M73" s="531"/>
    </row>
    <row r="74" spans="1:13" x14ac:dyDescent="0.25">
      <c r="A74" t="s">
        <v>13</v>
      </c>
      <c r="B74" s="525">
        <f>+'Rev &amp; Exp All'!B74</f>
        <v>0</v>
      </c>
      <c r="C74" s="525">
        <f>+'Rev &amp; Exp All'!C74</f>
        <v>0</v>
      </c>
      <c r="D74" s="551"/>
      <c r="E74" s="26"/>
      <c r="F74" s="26"/>
      <c r="G74" s="548"/>
      <c r="H74" s="86"/>
      <c r="I74" s="548"/>
      <c r="J74" s="26"/>
      <c r="L74" s="461">
        <f t="shared" si="4"/>
        <v>0</v>
      </c>
      <c r="M74" s="531"/>
    </row>
    <row r="75" spans="1:13" x14ac:dyDescent="0.25">
      <c r="A75" t="s">
        <v>90</v>
      </c>
      <c r="B75" s="525">
        <f>+'Rev &amp; Exp All'!B75</f>
        <v>0</v>
      </c>
      <c r="C75" s="525">
        <f>+'Rev &amp; Exp All'!C75</f>
        <v>0</v>
      </c>
      <c r="D75" s="551"/>
      <c r="E75" s="26"/>
      <c r="F75" s="26"/>
      <c r="G75" s="548"/>
      <c r="H75" s="86"/>
      <c r="I75" s="548"/>
      <c r="J75" s="26"/>
      <c r="L75" s="461">
        <f t="shared" si="4"/>
        <v>0</v>
      </c>
      <c r="M75" s="531"/>
    </row>
    <row r="76" spans="1:13" x14ac:dyDescent="0.25">
      <c r="A76" t="s">
        <v>97</v>
      </c>
      <c r="B76" s="525">
        <f>+'Rev &amp; Exp All'!B76</f>
        <v>0</v>
      </c>
      <c r="C76" s="525">
        <f>+'Rev &amp; Exp All'!C76</f>
        <v>0</v>
      </c>
      <c r="D76" s="551"/>
      <c r="E76" s="26"/>
      <c r="F76" s="26"/>
      <c r="G76" s="548"/>
      <c r="H76" s="86"/>
      <c r="I76" s="548"/>
      <c r="J76" s="26"/>
      <c r="L76" s="461">
        <f t="shared" si="4"/>
        <v>0</v>
      </c>
      <c r="M76" s="531"/>
    </row>
    <row r="77" spans="1:13" x14ac:dyDescent="0.25">
      <c r="A77" t="s">
        <v>91</v>
      </c>
      <c r="B77" s="525">
        <f>+'Rev &amp; Exp All'!B77</f>
        <v>0</v>
      </c>
      <c r="C77" s="525">
        <f>+'Rev &amp; Exp All'!C77</f>
        <v>0</v>
      </c>
      <c r="D77" s="551"/>
      <c r="E77" s="26"/>
      <c r="F77" s="26"/>
      <c r="G77" s="548"/>
      <c r="H77" s="86"/>
      <c r="I77" s="548"/>
      <c r="J77" s="26"/>
      <c r="L77" s="461">
        <f t="shared" si="4"/>
        <v>0</v>
      </c>
      <c r="M77" s="531"/>
    </row>
    <row r="78" spans="1:13" x14ac:dyDescent="0.25">
      <c r="A78" t="s">
        <v>14</v>
      </c>
      <c r="B78" s="525">
        <f>+'Rev &amp; Exp All'!B78</f>
        <v>0</v>
      </c>
      <c r="C78" s="525">
        <f>+'Rev &amp; Exp All'!C78</f>
        <v>0</v>
      </c>
      <c r="D78" s="551"/>
      <c r="E78" s="26"/>
      <c r="F78" s="26"/>
      <c r="G78" s="548"/>
      <c r="H78" s="86"/>
      <c r="I78" s="548"/>
      <c r="J78" s="26"/>
      <c r="L78" s="461">
        <f t="shared" si="4"/>
        <v>0</v>
      </c>
      <c r="M78" s="531"/>
    </row>
    <row r="79" spans="1:13" x14ac:dyDescent="0.25">
      <c r="A79" t="s">
        <v>683</v>
      </c>
      <c r="B79" s="525">
        <f>+'Rev &amp; Exp All'!B79</f>
        <v>0</v>
      </c>
      <c r="C79" s="525">
        <f>+'Rev &amp; Exp All'!C79</f>
        <v>0</v>
      </c>
      <c r="D79" s="551"/>
      <c r="E79" s="26"/>
      <c r="F79" s="26"/>
      <c r="G79" s="548"/>
      <c r="H79" s="86"/>
      <c r="I79" s="548"/>
      <c r="J79" s="26"/>
      <c r="L79" s="461">
        <f t="shared" si="4"/>
        <v>0</v>
      </c>
      <c r="M79" s="531"/>
    </row>
    <row r="80" spans="1:13" x14ac:dyDescent="0.25">
      <c r="A80" t="s">
        <v>684</v>
      </c>
      <c r="B80" s="525">
        <f>+'Rev &amp; Exp All'!B80</f>
        <v>0</v>
      </c>
      <c r="C80" s="525">
        <f>+'Rev &amp; Exp All'!C80</f>
        <v>0</v>
      </c>
      <c r="D80" s="551"/>
      <c r="E80" s="26"/>
      <c r="F80" s="26"/>
      <c r="G80" s="548"/>
      <c r="H80" s="86"/>
      <c r="I80" s="548"/>
      <c r="J80" s="26"/>
      <c r="L80" s="461">
        <f t="shared" si="4"/>
        <v>0</v>
      </c>
      <c r="M80" s="531"/>
    </row>
    <row r="81" spans="1:37" s="16" customFormat="1" x14ac:dyDescent="0.25">
      <c r="A81" t="s">
        <v>98</v>
      </c>
      <c r="B81" s="525">
        <f>+'Rev &amp; Exp All'!B81</f>
        <v>0</v>
      </c>
      <c r="C81" s="525">
        <f>+'Rev &amp; Exp All'!C81</f>
        <v>0</v>
      </c>
      <c r="D81" s="551"/>
      <c r="E81" s="26"/>
      <c r="F81" s="26"/>
      <c r="G81" s="548"/>
      <c r="H81" s="86"/>
      <c r="I81" s="548"/>
      <c r="J81" s="26"/>
      <c r="K81" s="529"/>
      <c r="L81" s="461">
        <f t="shared" si="4"/>
        <v>0</v>
      </c>
      <c r="M81" s="531"/>
      <c r="AK81"/>
    </row>
    <row r="82" spans="1:37" s="16" customFormat="1" x14ac:dyDescent="0.25">
      <c r="A82" t="s">
        <v>99</v>
      </c>
      <c r="B82" s="525">
        <f>+'Rev &amp; Exp All'!B82</f>
        <v>0</v>
      </c>
      <c r="C82" s="525">
        <f>+'Rev &amp; Exp All'!C82</f>
        <v>0</v>
      </c>
      <c r="D82" s="551"/>
      <c r="E82" s="26"/>
      <c r="F82" s="26"/>
      <c r="G82" s="548"/>
      <c r="H82" s="86"/>
      <c r="I82" s="548"/>
      <c r="J82" s="26"/>
      <c r="K82" s="529"/>
      <c r="L82" s="461">
        <f t="shared" si="4"/>
        <v>0</v>
      </c>
      <c r="M82" s="531"/>
      <c r="AK82"/>
    </row>
    <row r="83" spans="1:37" s="16" customFormat="1" x14ac:dyDescent="0.25">
      <c r="A83" t="s">
        <v>100</v>
      </c>
      <c r="B83" s="525">
        <f>+'Rev &amp; Exp All'!B83</f>
        <v>0</v>
      </c>
      <c r="C83" s="525">
        <f>+'Rev &amp; Exp All'!C83</f>
        <v>0</v>
      </c>
      <c r="D83" s="551"/>
      <c r="E83" s="26"/>
      <c r="F83" s="26"/>
      <c r="G83" s="548"/>
      <c r="H83" s="86"/>
      <c r="I83" s="548"/>
      <c r="J83" s="26"/>
      <c r="K83" s="529"/>
      <c r="L83" s="461">
        <f t="shared" si="4"/>
        <v>0</v>
      </c>
      <c r="M83" s="531"/>
      <c r="AK83"/>
    </row>
    <row r="84" spans="1:37" s="16" customFormat="1" x14ac:dyDescent="0.25">
      <c r="A84" t="s">
        <v>101</v>
      </c>
      <c r="B84" s="525">
        <f>+'Rev &amp; Exp All'!B84</f>
        <v>0</v>
      </c>
      <c r="C84" s="525">
        <f>+'Rev &amp; Exp All'!C84</f>
        <v>0</v>
      </c>
      <c r="D84" s="551"/>
      <c r="E84" s="26"/>
      <c r="F84" s="26"/>
      <c r="G84" s="548"/>
      <c r="H84" s="86"/>
      <c r="I84" s="548"/>
      <c r="J84" s="26"/>
      <c r="K84" s="529"/>
      <c r="L84" s="461">
        <f t="shared" si="4"/>
        <v>0</v>
      </c>
      <c r="M84" s="531"/>
      <c r="AK84"/>
    </row>
    <row r="85" spans="1:37" s="16" customFormat="1" x14ac:dyDescent="0.25">
      <c r="A85" t="s">
        <v>92</v>
      </c>
      <c r="B85" s="525">
        <f>+'Rev &amp; Exp All'!B85</f>
        <v>0</v>
      </c>
      <c r="C85" s="525">
        <f>+'Rev &amp; Exp All'!C85</f>
        <v>0</v>
      </c>
      <c r="D85" s="551"/>
      <c r="E85" s="26"/>
      <c r="F85" s="26"/>
      <c r="G85" s="548"/>
      <c r="H85" s="86"/>
      <c r="I85" s="548"/>
      <c r="J85" s="26"/>
      <c r="K85" s="529"/>
      <c r="L85" s="461">
        <f t="shared" si="4"/>
        <v>0</v>
      </c>
      <c r="M85" s="531"/>
      <c r="AK85"/>
    </row>
    <row r="86" spans="1:37" s="16" customFormat="1" x14ac:dyDescent="0.25">
      <c r="A86" s="4" t="s">
        <v>213</v>
      </c>
      <c r="B86" s="525">
        <f>+'Rev &amp; Exp All'!B86</f>
        <v>0</v>
      </c>
      <c r="C86" s="525">
        <f>+'Rev &amp; Exp All'!C86</f>
        <v>0</v>
      </c>
      <c r="D86" s="551"/>
      <c r="E86" s="26"/>
      <c r="F86" s="26"/>
      <c r="G86" s="548"/>
      <c r="H86" s="86"/>
      <c r="I86" s="548"/>
      <c r="J86" s="26"/>
      <c r="K86" s="529"/>
      <c r="L86" s="461">
        <f t="shared" si="4"/>
        <v>0</v>
      </c>
      <c r="M86" s="531"/>
      <c r="AK86"/>
    </row>
    <row r="87" spans="1:37" s="16" customFormat="1" x14ac:dyDescent="0.25">
      <c r="A87" s="4" t="s">
        <v>214</v>
      </c>
      <c r="B87" s="525">
        <f>+'Rev &amp; Exp All'!B87</f>
        <v>0</v>
      </c>
      <c r="C87" s="525">
        <f>+'Rev &amp; Exp All'!C87</f>
        <v>0</v>
      </c>
      <c r="D87" s="551"/>
      <c r="E87" s="26"/>
      <c r="F87" s="26"/>
      <c r="G87" s="548"/>
      <c r="H87" s="86"/>
      <c r="I87" s="548"/>
      <c r="J87" s="26"/>
      <c r="K87" s="529"/>
      <c r="L87" s="461">
        <f t="shared" si="4"/>
        <v>0</v>
      </c>
      <c r="M87" s="531"/>
      <c r="AK87"/>
    </row>
    <row r="88" spans="1:37" s="16" customFormat="1" x14ac:dyDescent="0.25">
      <c r="A88" s="1" t="s">
        <v>95</v>
      </c>
      <c r="B88" s="527">
        <f>SUM(B72:B87)</f>
        <v>0</v>
      </c>
      <c r="C88" s="527">
        <f>SUM(C72:C87)</f>
        <v>0</v>
      </c>
      <c r="D88" s="551"/>
      <c r="E88" s="527">
        <f>SUM(E72:E87)</f>
        <v>0</v>
      </c>
      <c r="F88" s="527">
        <f>SUM(F72:F87)</f>
        <v>0</v>
      </c>
      <c r="G88" s="548"/>
      <c r="H88" s="527">
        <f>SUM(H72:H87)</f>
        <v>0</v>
      </c>
      <c r="I88" s="548"/>
      <c r="J88" s="527">
        <f>SUM(J72:J87)</f>
        <v>0</v>
      </c>
      <c r="K88" s="528"/>
      <c r="L88" s="527">
        <f>SUM(L72:L87)</f>
        <v>0</v>
      </c>
      <c r="M88" s="531"/>
      <c r="N88" s="553"/>
      <c r="O88" s="553"/>
      <c r="AK88"/>
    </row>
    <row r="89" spans="1:37" s="16" customFormat="1" x14ac:dyDescent="0.25">
      <c r="A89" s="1"/>
      <c r="B89" s="554"/>
      <c r="C89" s="554"/>
      <c r="D89" s="551"/>
      <c r="E89" s="555"/>
      <c r="F89" s="555"/>
      <c r="G89" s="548"/>
      <c r="H89" s="529"/>
      <c r="I89" s="548"/>
      <c r="J89" s="555"/>
      <c r="K89" s="529"/>
      <c r="L89" s="533"/>
      <c r="M89" s="531"/>
      <c r="AK89"/>
    </row>
    <row r="90" spans="1:37" x14ac:dyDescent="0.25">
      <c r="A90" s="1" t="s">
        <v>304</v>
      </c>
      <c r="B90" s="533">
        <f>+B58+B64+B88+B69</f>
        <v>0</v>
      </c>
      <c r="C90" s="533">
        <f>+C58+C64+C88+C69</f>
        <v>0</v>
      </c>
      <c r="D90" s="551"/>
      <c r="E90" s="533">
        <f>+E58+E64+E88+E69</f>
        <v>0</v>
      </c>
      <c r="F90" s="533">
        <f>+F58+F64+F88+F69</f>
        <v>0</v>
      </c>
      <c r="G90" s="548"/>
      <c r="H90" s="527">
        <f>+H58+H64+H88+H69</f>
        <v>0</v>
      </c>
      <c r="I90" s="548"/>
      <c r="J90" s="533">
        <f>+J58+J64+J88+J69</f>
        <v>0</v>
      </c>
      <c r="K90" s="528"/>
      <c r="L90" s="533">
        <f>+L58+L64+L88+L69</f>
        <v>0</v>
      </c>
      <c r="M90" s="531"/>
    </row>
    <row r="91" spans="1:37" x14ac:dyDescent="0.25">
      <c r="A91" s="1"/>
      <c r="B91" s="528"/>
      <c r="C91" s="528"/>
      <c r="D91" s="551"/>
      <c r="E91" s="529"/>
      <c r="F91" s="529"/>
      <c r="G91" s="548"/>
      <c r="I91" s="548"/>
      <c r="J91" s="529"/>
      <c r="K91" s="528"/>
      <c r="L91" s="528"/>
      <c r="M91" s="531"/>
    </row>
    <row r="92" spans="1:37" x14ac:dyDescent="0.25">
      <c r="A92" s="1" t="s">
        <v>218</v>
      </c>
      <c r="B92" s="527">
        <f>+B27-B90</f>
        <v>0</v>
      </c>
      <c r="C92" s="527">
        <f>+C27-C90</f>
        <v>0</v>
      </c>
      <c r="D92" s="551"/>
      <c r="E92" s="527">
        <f>+E27-E90</f>
        <v>0</v>
      </c>
      <c r="F92" s="527">
        <f>+F27-F90</f>
        <v>0</v>
      </c>
      <c r="G92" s="548"/>
      <c r="H92" s="527">
        <f>+H27-H90</f>
        <v>0</v>
      </c>
      <c r="I92" s="551"/>
      <c r="J92" s="527">
        <f>+J27-J90</f>
        <v>0</v>
      </c>
      <c r="K92" s="528"/>
      <c r="L92" s="527">
        <f>+L27-L90</f>
        <v>0</v>
      </c>
      <c r="M92" s="531"/>
    </row>
    <row r="93" spans="1:37" x14ac:dyDescent="0.25">
      <c r="A93" s="1"/>
      <c r="B93" s="528"/>
      <c r="C93" s="528"/>
      <c r="D93" s="551"/>
      <c r="E93" s="529"/>
      <c r="F93" s="529"/>
      <c r="G93" s="548"/>
      <c r="I93" s="548"/>
      <c r="J93" s="529"/>
      <c r="K93" s="528"/>
      <c r="L93" s="528"/>
      <c r="M93" s="531"/>
    </row>
    <row r="94" spans="1:37" ht="14.25" customHeight="1" x14ac:dyDescent="0.25">
      <c r="A94" s="3" t="s">
        <v>685</v>
      </c>
      <c r="B94" s="461"/>
      <c r="C94" s="461"/>
      <c r="D94" s="551"/>
      <c r="G94" s="548"/>
      <c r="I94" s="548"/>
      <c r="L94" s="461"/>
      <c r="M94" s="531"/>
    </row>
    <row r="95" spans="1:37" ht="14.25" customHeight="1" x14ac:dyDescent="0.25">
      <c r="A95" s="331" t="s">
        <v>124</v>
      </c>
      <c r="B95" s="525">
        <f>+'Rev &amp; Exp All'!B95</f>
        <v>0</v>
      </c>
      <c r="C95" s="525">
        <f>+'Rev &amp; Exp All'!C95</f>
        <v>0</v>
      </c>
      <c r="D95" s="551"/>
      <c r="E95" s="26"/>
      <c r="F95" s="26"/>
      <c r="G95" s="548"/>
      <c r="H95" s="86"/>
      <c r="I95" s="548"/>
      <c r="J95" s="26"/>
      <c r="L95" s="461">
        <f t="shared" ref="L95" si="5">SUM(B95:J95)</f>
        <v>0</v>
      </c>
      <c r="M95" s="531"/>
    </row>
    <row r="96" spans="1:37" ht="14.25" customHeight="1" x14ac:dyDescent="0.25">
      <c r="A96" s="331" t="s">
        <v>595</v>
      </c>
      <c r="B96" s="525">
        <f>+'Rev &amp; Exp All'!B96</f>
        <v>0</v>
      </c>
      <c r="C96" s="525">
        <f>+'Rev &amp; Exp All'!C96</f>
        <v>0</v>
      </c>
      <c r="D96" s="551"/>
      <c r="E96" s="26"/>
      <c r="F96" s="26"/>
      <c r="G96" s="548"/>
      <c r="H96" s="86"/>
      <c r="I96" s="548"/>
      <c r="J96" s="26"/>
      <c r="L96" s="461">
        <f t="shared" ref="L96:L110" si="6">SUM(B96:J96)</f>
        <v>0</v>
      </c>
      <c r="M96" s="531"/>
    </row>
    <row r="97" spans="1:36" ht="14.25" customHeight="1" x14ac:dyDescent="0.25">
      <c r="A97" s="331" t="s">
        <v>686</v>
      </c>
      <c r="B97" s="525">
        <f>+'Rev &amp; Exp All'!B97</f>
        <v>0</v>
      </c>
      <c r="C97" s="525">
        <f>+'Rev &amp; Exp All'!C97</f>
        <v>0</v>
      </c>
      <c r="D97" s="551"/>
      <c r="E97" s="26"/>
      <c r="F97" s="26"/>
      <c r="G97" s="548"/>
      <c r="H97" s="86"/>
      <c r="I97" s="548"/>
      <c r="J97" s="26"/>
      <c r="L97" s="461">
        <f t="shared" si="6"/>
        <v>0</v>
      </c>
      <c r="M97" s="531"/>
    </row>
    <row r="98" spans="1:36" ht="14.25" customHeight="1" x14ac:dyDescent="0.25">
      <c r="A98" s="253" t="s">
        <v>328</v>
      </c>
      <c r="B98" s="525">
        <f>+'Rev &amp; Exp All'!B98</f>
        <v>0</v>
      </c>
      <c r="C98" s="525">
        <f>+'Rev &amp; Exp All'!C98</f>
        <v>0</v>
      </c>
      <c r="D98" s="551"/>
      <c r="E98" s="26"/>
      <c r="F98" s="26"/>
      <c r="G98" s="548"/>
      <c r="H98" s="86"/>
      <c r="I98" s="548"/>
      <c r="J98" s="26"/>
      <c r="L98" s="461">
        <f t="shared" si="6"/>
        <v>0</v>
      </c>
      <c r="M98" s="531"/>
    </row>
    <row r="99" spans="1:36" ht="14.25" customHeight="1" x14ac:dyDescent="0.25">
      <c r="A99" s="49" t="s">
        <v>687</v>
      </c>
      <c r="B99" s="525">
        <f>+'Rev &amp; Exp All'!B99</f>
        <v>0</v>
      </c>
      <c r="C99" s="525">
        <f>+'Rev &amp; Exp All'!C99</f>
        <v>0</v>
      </c>
      <c r="D99" s="551"/>
      <c r="E99" s="26"/>
      <c r="F99" s="26"/>
      <c r="G99" s="548"/>
      <c r="H99" s="86"/>
      <c r="I99" s="548"/>
      <c r="J99" s="26"/>
      <c r="L99" s="461">
        <f t="shared" si="6"/>
        <v>0</v>
      </c>
      <c r="M99" s="531"/>
    </row>
    <row r="100" spans="1:36" ht="26.4" x14ac:dyDescent="0.25">
      <c r="A100" s="922" t="s">
        <v>873</v>
      </c>
      <c r="B100" s="525">
        <f>+'Rev &amp; Exp All'!B100</f>
        <v>0</v>
      </c>
      <c r="C100" s="525">
        <f>+'Rev &amp; Exp All'!C100</f>
        <v>0</v>
      </c>
      <c r="D100" s="551"/>
      <c r="E100" s="26"/>
      <c r="F100" s="26"/>
      <c r="G100" s="548"/>
      <c r="H100" s="86"/>
      <c r="I100" s="548"/>
      <c r="J100" s="26"/>
      <c r="L100" s="461">
        <f t="shared" si="6"/>
        <v>0</v>
      </c>
      <c r="M100" s="531"/>
    </row>
    <row r="101" spans="1:36" ht="26.4" x14ac:dyDescent="0.25">
      <c r="A101" s="922" t="s">
        <v>874</v>
      </c>
      <c r="B101" s="525">
        <f>+'Rev &amp; Exp All'!B101</f>
        <v>0</v>
      </c>
      <c r="C101" s="525">
        <f>+'Rev &amp; Exp All'!C101</f>
        <v>0</v>
      </c>
      <c r="D101" s="551"/>
      <c r="E101" s="26"/>
      <c r="F101" s="26"/>
      <c r="G101" s="548"/>
      <c r="H101" s="86"/>
      <c r="I101" s="548"/>
      <c r="J101" s="26"/>
      <c r="L101" s="461">
        <f t="shared" si="6"/>
        <v>0</v>
      </c>
      <c r="M101" s="531"/>
    </row>
    <row r="102" spans="1:36" ht="26.4" x14ac:dyDescent="0.25">
      <c r="A102" s="922" t="s">
        <v>875</v>
      </c>
      <c r="B102" s="525">
        <f>+'Rev &amp; Exp All'!B102</f>
        <v>0</v>
      </c>
      <c r="C102" s="525">
        <f>+'Rev &amp; Exp All'!C102</f>
        <v>0</v>
      </c>
      <c r="D102" s="551"/>
      <c r="E102" s="26"/>
      <c r="F102" s="26"/>
      <c r="G102" s="548"/>
      <c r="H102" s="86"/>
      <c r="I102" s="548"/>
      <c r="J102" s="26"/>
      <c r="L102" s="461">
        <f t="shared" ref="L102" si="7">SUM(B102:J102)</f>
        <v>0</v>
      </c>
      <c r="M102" s="531"/>
    </row>
    <row r="103" spans="1:36" ht="26.4" x14ac:dyDescent="0.25">
      <c r="A103" s="922" t="s">
        <v>876</v>
      </c>
      <c r="B103" s="525">
        <f>+'Rev &amp; Exp All'!B103</f>
        <v>0</v>
      </c>
      <c r="C103" s="525">
        <f>+'Rev &amp; Exp All'!C103</f>
        <v>0</v>
      </c>
      <c r="D103" s="551"/>
      <c r="E103" s="26"/>
      <c r="F103" s="26"/>
      <c r="G103" s="548"/>
      <c r="H103" s="86"/>
      <c r="I103" s="548"/>
      <c r="J103" s="26"/>
      <c r="L103" s="461">
        <f t="shared" si="6"/>
        <v>0</v>
      </c>
      <c r="M103" s="531"/>
    </row>
    <row r="104" spans="1:36" ht="14.25" customHeight="1" x14ac:dyDescent="0.25">
      <c r="A104" s="331" t="s">
        <v>119</v>
      </c>
      <c r="B104" s="525">
        <f>+'Rev &amp; Exp All'!B104</f>
        <v>0</v>
      </c>
      <c r="C104" s="525">
        <f>+'Rev &amp; Exp All'!C104</f>
        <v>0</v>
      </c>
      <c r="D104" s="551"/>
      <c r="E104" s="26"/>
      <c r="F104" s="26"/>
      <c r="G104" s="548"/>
      <c r="H104" s="86"/>
      <c r="I104" s="548"/>
      <c r="J104" s="26"/>
      <c r="L104" s="461">
        <f t="shared" si="6"/>
        <v>0</v>
      </c>
      <c r="M104" s="531"/>
    </row>
    <row r="105" spans="1:36" ht="14.25" customHeight="1" x14ac:dyDescent="0.25">
      <c r="A105" s="5" t="s">
        <v>454</v>
      </c>
      <c r="B105" s="525">
        <f>+'Rev &amp; Exp All'!B105</f>
        <v>0</v>
      </c>
      <c r="C105" s="525">
        <f>+'Rev &amp; Exp All'!C105</f>
        <v>0</v>
      </c>
      <c r="D105" s="551"/>
      <c r="E105" s="26"/>
      <c r="F105" s="26"/>
      <c r="G105" s="548"/>
      <c r="H105" s="86"/>
      <c r="I105" s="548"/>
      <c r="J105" s="26"/>
      <c r="L105" s="461">
        <f t="shared" si="6"/>
        <v>0</v>
      </c>
      <c r="M105" s="531"/>
    </row>
    <row r="106" spans="1:36" ht="14.25" customHeight="1" x14ac:dyDescent="0.25">
      <c r="A106" s="5" t="s">
        <v>453</v>
      </c>
      <c r="B106" s="525">
        <f>+'Rev &amp; Exp All'!B106</f>
        <v>0</v>
      </c>
      <c r="C106" s="525">
        <f>+'Rev &amp; Exp All'!C106</f>
        <v>0</v>
      </c>
      <c r="D106" s="551"/>
      <c r="E106" s="26"/>
      <c r="F106" s="26"/>
      <c r="G106" s="548"/>
      <c r="H106" s="86"/>
      <c r="I106" s="548"/>
      <c r="J106" s="26"/>
      <c r="L106" s="461">
        <f t="shared" si="6"/>
        <v>0</v>
      </c>
      <c r="M106" s="531"/>
    </row>
    <row r="107" spans="1:36" s="331" customFormat="1" x14ac:dyDescent="0.25">
      <c r="A107" s="49" t="s">
        <v>452</v>
      </c>
      <c r="B107" s="525">
        <f>+'Rev &amp; Exp All'!B107</f>
        <v>0</v>
      </c>
      <c r="C107" s="525">
        <f>+'Rev &amp; Exp All'!C107</f>
        <v>0</v>
      </c>
      <c r="D107" s="551"/>
      <c r="E107" s="525"/>
      <c r="F107" s="525"/>
      <c r="G107" s="551"/>
      <c r="H107" s="531"/>
      <c r="I107" s="551"/>
      <c r="J107" s="26"/>
      <c r="K107" s="528"/>
      <c r="L107" s="461">
        <f t="shared" si="6"/>
        <v>0</v>
      </c>
      <c r="M107" s="531"/>
      <c r="N107" s="30"/>
      <c r="O107" s="30"/>
      <c r="P107" s="30"/>
      <c r="Q107" s="30"/>
      <c r="R107" s="30"/>
      <c r="S107" s="30"/>
      <c r="T107" s="30"/>
      <c r="U107" s="30"/>
      <c r="V107" s="30"/>
      <c r="W107" s="30"/>
      <c r="X107" s="30"/>
      <c r="Y107" s="30"/>
      <c r="Z107" s="30"/>
      <c r="AA107" s="30"/>
      <c r="AB107" s="30"/>
      <c r="AC107" s="30"/>
      <c r="AD107" s="30"/>
      <c r="AE107" s="30"/>
      <c r="AF107" s="30"/>
      <c r="AG107" s="30"/>
      <c r="AH107" s="30"/>
      <c r="AI107" s="30"/>
      <c r="AJ107" s="30"/>
    </row>
    <row r="108" spans="1:36" s="331" customFormat="1" x14ac:dyDescent="0.25">
      <c r="A108" s="49" t="s">
        <v>451</v>
      </c>
      <c r="B108" s="525">
        <f>+'Rev &amp; Exp All'!B108</f>
        <v>0</v>
      </c>
      <c r="C108" s="525">
        <f>+'Rev &amp; Exp All'!C108</f>
        <v>0</v>
      </c>
      <c r="D108" s="551"/>
      <c r="E108" s="525"/>
      <c r="F108" s="525"/>
      <c r="G108" s="551"/>
      <c r="H108" s="531"/>
      <c r="I108" s="551"/>
      <c r="J108" s="26"/>
      <c r="K108" s="528"/>
      <c r="L108" s="461">
        <f t="shared" si="6"/>
        <v>0</v>
      </c>
      <c r="M108" s="531"/>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row>
    <row r="109" spans="1:36" s="331" customFormat="1" x14ac:dyDescent="0.25">
      <c r="A109" s="49" t="s">
        <v>449</v>
      </c>
      <c r="B109" s="525">
        <f>+'Rev &amp; Exp All'!B109</f>
        <v>0</v>
      </c>
      <c r="C109" s="525">
        <f>+'Rev &amp; Exp All'!C109</f>
        <v>0</v>
      </c>
      <c r="D109" s="551"/>
      <c r="E109" s="525"/>
      <c r="F109" s="525"/>
      <c r="G109" s="551"/>
      <c r="H109" s="531"/>
      <c r="I109" s="551"/>
      <c r="J109" s="26"/>
      <c r="K109" s="528"/>
      <c r="L109" s="461">
        <f t="shared" si="6"/>
        <v>0</v>
      </c>
      <c r="M109" s="531"/>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row>
    <row r="110" spans="1:36" x14ac:dyDescent="0.25">
      <c r="A110" s="4" t="s">
        <v>450</v>
      </c>
      <c r="B110" s="525">
        <f>+'Rev &amp; Exp All'!B110</f>
        <v>0</v>
      </c>
      <c r="C110" s="525">
        <f>+'Rev &amp; Exp All'!C110</f>
        <v>0</v>
      </c>
      <c r="D110" s="551"/>
      <c r="E110" s="26"/>
      <c r="F110" s="26"/>
      <c r="G110" s="548"/>
      <c r="H110" s="86"/>
      <c r="I110" s="548"/>
      <c r="J110" s="26"/>
      <c r="L110" s="461">
        <f t="shared" si="6"/>
        <v>0</v>
      </c>
      <c r="M110" s="531"/>
    </row>
    <row r="111" spans="1:36" x14ac:dyDescent="0.25">
      <c r="A111" s="1" t="s">
        <v>688</v>
      </c>
      <c r="B111" s="527">
        <f>SUM(B95:B110)</f>
        <v>0</v>
      </c>
      <c r="C111" s="527">
        <f>SUM(C95:C110)</f>
        <v>0</v>
      </c>
      <c r="D111" s="551"/>
      <c r="E111" s="527">
        <f>SUM(E95:E110)</f>
        <v>0</v>
      </c>
      <c r="F111" s="527">
        <f>SUM(F95:F110)</f>
        <v>0</v>
      </c>
      <c r="G111" s="548"/>
      <c r="H111" s="527">
        <f>SUM(H95:H110)</f>
        <v>0</v>
      </c>
      <c r="I111" s="548"/>
      <c r="J111" s="527">
        <f>SUM(J95:J110)</f>
        <v>0</v>
      </c>
      <c r="K111" s="528"/>
      <c r="L111" s="527">
        <f>SUM(L95:L110)</f>
        <v>0</v>
      </c>
      <c r="M111" s="531"/>
    </row>
    <row r="112" spans="1:36" x14ac:dyDescent="0.25">
      <c r="A112" s="1"/>
      <c r="B112" s="528"/>
      <c r="C112" s="528"/>
      <c r="D112" s="551"/>
      <c r="E112" s="529"/>
      <c r="F112" s="529"/>
      <c r="G112" s="548"/>
      <c r="I112" s="548"/>
      <c r="J112" s="529"/>
      <c r="L112" s="528"/>
      <c r="M112" s="531"/>
    </row>
    <row r="113" spans="1:36" x14ac:dyDescent="0.25">
      <c r="A113" s="51" t="s">
        <v>433</v>
      </c>
      <c r="B113" s="528"/>
      <c r="C113" s="528"/>
      <c r="D113" s="551"/>
      <c r="E113" s="529"/>
      <c r="F113" s="529"/>
      <c r="G113" s="548"/>
      <c r="I113" s="548"/>
      <c r="J113" s="529"/>
      <c r="L113" s="528"/>
      <c r="M113" s="531"/>
    </row>
    <row r="114" spans="1:36" x14ac:dyDescent="0.25">
      <c r="A114" s="556" t="s">
        <v>689</v>
      </c>
      <c r="B114" s="920">
        <f>+'Rev &amp; Exp All'!B114</f>
        <v>0</v>
      </c>
      <c r="C114" s="920">
        <f>+'Rev &amp; Exp All'!C114</f>
        <v>0</v>
      </c>
      <c r="D114" s="551"/>
      <c r="E114" s="557"/>
      <c r="F114" s="557"/>
      <c r="G114" s="548"/>
      <c r="H114" s="557"/>
      <c r="I114" s="548"/>
      <c r="J114" s="557"/>
      <c r="L114" s="533">
        <f>SUM(B114:J114)</f>
        <v>0</v>
      </c>
      <c r="M114" s="531"/>
    </row>
    <row r="115" spans="1:36" x14ac:dyDescent="0.25">
      <c r="A115" s="1"/>
      <c r="B115" s="528"/>
      <c r="C115" s="528"/>
      <c r="D115" s="551"/>
      <c r="E115" s="529"/>
      <c r="F115" s="529"/>
      <c r="G115" s="548"/>
      <c r="I115" s="548"/>
      <c r="J115" s="529"/>
      <c r="L115" s="528"/>
      <c r="M115" s="531"/>
    </row>
    <row r="116" spans="1:36" s="1" customFormat="1" ht="13.8" thickBot="1" x14ac:dyDescent="0.3">
      <c r="A116" s="1" t="s">
        <v>103</v>
      </c>
      <c r="B116" s="534">
        <f>+B92-B111-B114</f>
        <v>0</v>
      </c>
      <c r="C116" s="534">
        <f>+C92-C111-C114</f>
        <v>0</v>
      </c>
      <c r="D116" s="551"/>
      <c r="E116" s="534">
        <f>+E92-E111-E114</f>
        <v>0</v>
      </c>
      <c r="F116" s="534">
        <f>+F92-F111-F114</f>
        <v>0</v>
      </c>
      <c r="G116" s="505"/>
      <c r="H116" s="534">
        <f>+H92-H111-H114</f>
        <v>0</v>
      </c>
      <c r="I116" s="505"/>
      <c r="J116" s="534">
        <f>+J92-J111-J114</f>
        <v>0</v>
      </c>
      <c r="K116" s="528"/>
      <c r="L116" s="534">
        <f>+L92-L111-L114</f>
        <v>0</v>
      </c>
      <c r="M116" s="531"/>
      <c r="N116" s="16"/>
      <c r="O116" s="16"/>
      <c r="P116" s="16"/>
      <c r="Q116" s="16"/>
      <c r="R116" s="16"/>
      <c r="S116" s="16"/>
      <c r="T116" s="16"/>
      <c r="U116" s="16"/>
      <c r="V116" s="15"/>
      <c r="W116" s="15"/>
      <c r="X116" s="15"/>
      <c r="Y116" s="15"/>
      <c r="Z116" s="15"/>
      <c r="AA116" s="15"/>
      <c r="AB116" s="15"/>
      <c r="AC116" s="15"/>
      <c r="AD116" s="15"/>
      <c r="AE116" s="15"/>
      <c r="AF116" s="15"/>
      <c r="AG116" s="15"/>
      <c r="AH116" s="15"/>
      <c r="AI116" s="15"/>
      <c r="AJ116" s="15"/>
    </row>
    <row r="117" spans="1:36" s="1" customFormat="1" ht="13.8" thickTop="1" x14ac:dyDescent="0.25">
      <c r="B117" s="461"/>
      <c r="C117" s="461"/>
      <c r="D117" s="551"/>
      <c r="E117" s="558"/>
      <c r="F117" s="558"/>
      <c r="G117" s="505"/>
      <c r="H117" s="559"/>
      <c r="I117" s="505"/>
      <c r="J117" s="558"/>
      <c r="K117" s="559"/>
      <c r="L117" s="461"/>
      <c r="M117" s="531"/>
      <c r="N117" s="16"/>
      <c r="O117" s="16"/>
      <c r="P117" s="16"/>
      <c r="Q117" s="16"/>
      <c r="R117" s="16"/>
      <c r="S117" s="16"/>
      <c r="T117" s="16"/>
      <c r="U117" s="16"/>
      <c r="V117" s="15"/>
      <c r="W117" s="15"/>
      <c r="X117" s="15"/>
      <c r="Y117" s="15"/>
      <c r="Z117" s="15"/>
      <c r="AA117" s="15"/>
      <c r="AB117" s="15"/>
      <c r="AC117" s="15"/>
      <c r="AD117" s="15"/>
      <c r="AE117" s="15"/>
      <c r="AF117" s="15"/>
      <c r="AG117" s="15"/>
      <c r="AH117" s="15"/>
      <c r="AI117" s="15"/>
      <c r="AJ117" s="15"/>
    </row>
    <row r="118" spans="1:36" s="1" customFormat="1" x14ac:dyDescent="0.25">
      <c r="A118" s="94" t="s">
        <v>754</v>
      </c>
      <c r="B118" s="451"/>
      <c r="C118" s="451"/>
      <c r="D118" s="451"/>
      <c r="E118" s="451"/>
      <c r="F118" s="451"/>
      <c r="G118" s="451"/>
      <c r="H118" s="451"/>
      <c r="I118" s="451"/>
      <c r="J118" s="451"/>
      <c r="K118" s="451"/>
      <c r="L118" s="451"/>
      <c r="M118" s="531"/>
      <c r="N118" s="16"/>
      <c r="O118" s="16"/>
      <c r="P118" s="16"/>
      <c r="Q118" s="16"/>
      <c r="R118" s="16"/>
      <c r="S118" s="16"/>
      <c r="T118" s="16"/>
      <c r="U118" s="16"/>
      <c r="V118" s="15"/>
      <c r="W118" s="15"/>
      <c r="X118" s="15"/>
      <c r="Y118" s="15"/>
      <c r="Z118" s="15"/>
      <c r="AA118" s="15"/>
      <c r="AB118" s="15"/>
      <c r="AC118" s="15"/>
      <c r="AD118" s="15"/>
      <c r="AE118" s="15"/>
      <c r="AF118" s="15"/>
      <c r="AG118" s="15"/>
      <c r="AH118" s="15"/>
      <c r="AI118" s="15"/>
      <c r="AJ118" s="15"/>
    </row>
    <row r="119" spans="1:36" s="16" customFormat="1" x14ac:dyDescent="0.25">
      <c r="A119" s="253" t="s">
        <v>331</v>
      </c>
      <c r="B119" s="27"/>
      <c r="C119" s="27">
        <f>+'Rev &amp; Exp All'!C119</f>
        <v>0</v>
      </c>
      <c r="D119" s="249"/>
      <c r="E119" s="17"/>
      <c r="F119" s="17"/>
      <c r="G119" s="249"/>
      <c r="H119" s="249"/>
      <c r="I119" s="249"/>
      <c r="J119" s="26"/>
      <c r="K119" s="249"/>
      <c r="L119" s="560">
        <f>SUM(B119:J119)</f>
        <v>0</v>
      </c>
      <c r="M119" s="513"/>
    </row>
    <row r="120" spans="1:36" s="16" customFormat="1" x14ac:dyDescent="0.25">
      <c r="A120" s="253" t="s">
        <v>332</v>
      </c>
      <c r="B120" s="27"/>
      <c r="C120" s="27">
        <f>+'Rev &amp; Exp All'!C120</f>
        <v>0</v>
      </c>
      <c r="D120" s="249"/>
      <c r="E120" s="17"/>
      <c r="F120" s="17"/>
      <c r="G120" s="249"/>
      <c r="H120" s="249"/>
      <c r="I120" s="249"/>
      <c r="J120" s="26"/>
      <c r="K120" s="249"/>
      <c r="L120" s="560">
        <f>SUM(B120:J120)</f>
        <v>0</v>
      </c>
      <c r="M120" s="513"/>
    </row>
    <row r="121" spans="1:36" s="16" customFormat="1" x14ac:dyDescent="0.25">
      <c r="A121" s="253" t="s">
        <v>333</v>
      </c>
      <c r="B121" s="27"/>
      <c r="C121" s="27">
        <f>+'Rev &amp; Exp All'!C121</f>
        <v>0</v>
      </c>
      <c r="D121" s="17"/>
      <c r="E121" s="17"/>
      <c r="F121" s="17"/>
      <c r="G121" s="249"/>
      <c r="H121" s="249"/>
      <c r="I121" s="249"/>
      <c r="J121" s="26"/>
      <c r="K121" s="249"/>
      <c r="L121" s="560">
        <f>SUM(B121:J121)</f>
        <v>0</v>
      </c>
      <c r="M121" s="513"/>
    </row>
    <row r="122" spans="1:36" s="16" customFormat="1" ht="27" thickBot="1" x14ac:dyDescent="0.3">
      <c r="A122" s="93" t="s">
        <v>755</v>
      </c>
      <c r="B122" s="561"/>
      <c r="C122" s="561">
        <f>SUM(C119:C121)</f>
        <v>0</v>
      </c>
      <c r="D122" s="562"/>
      <c r="E122" s="561"/>
      <c r="F122" s="561">
        <f>SUM(F119:F121)</f>
        <v>0</v>
      </c>
      <c r="G122" s="508"/>
      <c r="H122" s="561"/>
      <c r="I122" s="508"/>
      <c r="J122" s="561"/>
      <c r="K122" s="563"/>
      <c r="L122" s="561">
        <f>SUM(B122:J122)</f>
        <v>0</v>
      </c>
      <c r="M122" s="513"/>
    </row>
    <row r="123" spans="1:36" s="16" customFormat="1" ht="13.8" thickTop="1" x14ac:dyDescent="0.25">
      <c r="A123" s="6"/>
      <c r="B123" s="17"/>
      <c r="C123" s="17"/>
      <c r="D123" s="17"/>
      <c r="E123" s="17"/>
      <c r="F123" s="17"/>
      <c r="G123" s="249"/>
      <c r="H123" s="249"/>
      <c r="I123" s="249"/>
      <c r="J123" s="17"/>
      <c r="K123" s="249"/>
      <c r="L123" s="17"/>
      <c r="M123" s="513"/>
    </row>
    <row r="124" spans="1:36" s="16" customFormat="1" x14ac:dyDescent="0.25">
      <c r="A124" s="94" t="s">
        <v>756</v>
      </c>
      <c r="B124" s="249"/>
      <c r="C124" s="249"/>
      <c r="D124" s="17"/>
      <c r="E124" s="249"/>
      <c r="F124" s="249"/>
      <c r="G124" s="249"/>
      <c r="H124" s="249"/>
      <c r="I124" s="249"/>
      <c r="J124" s="17"/>
      <c r="K124" s="249"/>
      <c r="L124" s="249"/>
      <c r="M124" s="513"/>
    </row>
    <row r="125" spans="1:36" s="16" customFormat="1" x14ac:dyDescent="0.25">
      <c r="A125" s="253" t="s">
        <v>331</v>
      </c>
      <c r="B125" s="249"/>
      <c r="C125" s="28">
        <f>+'Rev &amp; Exp All'!C125</f>
        <v>0</v>
      </c>
      <c r="D125" s="17"/>
      <c r="E125" s="249"/>
      <c r="F125" s="249"/>
      <c r="G125" s="249"/>
      <c r="H125" s="249"/>
      <c r="I125" s="249"/>
      <c r="J125" s="26"/>
      <c r="K125" s="249"/>
      <c r="L125" s="249">
        <f>SUM(B125:J125)</f>
        <v>0</v>
      </c>
      <c r="M125" s="513"/>
    </row>
    <row r="126" spans="1:36" s="16" customFormat="1" x14ac:dyDescent="0.25">
      <c r="A126" s="253" t="s">
        <v>332</v>
      </c>
      <c r="B126" s="249"/>
      <c r="C126" s="28">
        <f>+'Rev &amp; Exp All'!C126</f>
        <v>0</v>
      </c>
      <c r="D126" s="17"/>
      <c r="E126" s="249"/>
      <c r="F126" s="249"/>
      <c r="G126" s="249"/>
      <c r="H126" s="249"/>
      <c r="I126" s="249"/>
      <c r="J126" s="26"/>
      <c r="K126" s="249"/>
      <c r="L126" s="249">
        <f>SUM(B126:J126)</f>
        <v>0</v>
      </c>
      <c r="M126" s="513"/>
    </row>
    <row r="127" spans="1:36" s="16" customFormat="1" x14ac:dyDescent="0.25">
      <c r="A127" s="253" t="s">
        <v>333</v>
      </c>
      <c r="B127" s="249"/>
      <c r="C127" s="28">
        <f>+'Rev &amp; Exp All'!C127</f>
        <v>0</v>
      </c>
      <c r="D127" s="17"/>
      <c r="E127" s="249"/>
      <c r="F127" s="249"/>
      <c r="G127" s="249"/>
      <c r="H127" s="249"/>
      <c r="I127" s="249"/>
      <c r="J127" s="26"/>
      <c r="K127" s="249"/>
      <c r="L127" s="249">
        <f>SUM(B127:J127)</f>
        <v>0</v>
      </c>
      <c r="M127" s="513"/>
    </row>
    <row r="128" spans="1:36" s="16" customFormat="1" ht="27" thickBot="1" x14ac:dyDescent="0.3">
      <c r="A128" s="250" t="s">
        <v>757</v>
      </c>
      <c r="B128" s="564"/>
      <c r="C128" s="572">
        <f>SUM(C125:C127)</f>
        <v>0</v>
      </c>
      <c r="D128" s="17"/>
      <c r="E128" s="564"/>
      <c r="F128" s="572">
        <f>SUM(F125:F127)</f>
        <v>0</v>
      </c>
      <c r="G128" s="249"/>
      <c r="H128" s="564"/>
      <c r="I128" s="249"/>
      <c r="J128" s="564"/>
      <c r="K128" s="249"/>
      <c r="L128" s="565">
        <f>SUM(B128:J128)</f>
        <v>0</v>
      </c>
      <c r="M128" s="513"/>
    </row>
    <row r="129" spans="1:13" s="16" customFormat="1" ht="13.8" thickTop="1" x14ac:dyDescent="0.25">
      <c r="A129" s="250"/>
      <c r="B129" s="249"/>
      <c r="C129" s="249"/>
      <c r="D129" s="17"/>
      <c r="E129" s="249"/>
      <c r="F129" s="249"/>
      <c r="G129" s="249"/>
      <c r="H129" s="249"/>
      <c r="I129" s="249"/>
      <c r="J129" s="249"/>
      <c r="K129" s="249"/>
      <c r="L129" s="560"/>
      <c r="M129" s="513"/>
    </row>
    <row r="130" spans="1:13" s="16" customFormat="1" ht="13.8" thickBot="1" x14ac:dyDescent="0.3">
      <c r="A130" s="250" t="s">
        <v>753</v>
      </c>
      <c r="B130" s="509">
        <f>+B122+B128</f>
        <v>0</v>
      </c>
      <c r="C130" s="509">
        <f>+C122+C128</f>
        <v>0</v>
      </c>
      <c r="E130" s="509">
        <f>+E122+E128</f>
        <v>0</v>
      </c>
      <c r="F130" s="509">
        <f>+F122+F128</f>
        <v>0</v>
      </c>
      <c r="G130" s="513"/>
      <c r="H130" s="509">
        <f>+H122+H128</f>
        <v>0</v>
      </c>
      <c r="I130" s="513"/>
      <c r="J130" s="509">
        <f>+J122+J128</f>
        <v>0</v>
      </c>
      <c r="K130" s="513"/>
      <c r="L130" s="509">
        <f>+L122+L128</f>
        <v>0</v>
      </c>
      <c r="M130" s="513"/>
    </row>
    <row r="131" spans="1:13" s="16" customFormat="1" ht="13.8" thickTop="1" x14ac:dyDescent="0.25">
      <c r="G131" s="513"/>
      <c r="H131" s="513"/>
      <c r="I131" s="513"/>
      <c r="K131" s="513"/>
      <c r="M131" s="513"/>
    </row>
    <row r="132" spans="1:13" s="16" customFormat="1" x14ac:dyDescent="0.25">
      <c r="A132" s="566" t="s">
        <v>25</v>
      </c>
      <c r="B132" s="567"/>
      <c r="C132" s="567"/>
      <c r="D132" s="567"/>
      <c r="E132" s="567"/>
      <c r="F132" s="568"/>
      <c r="G132" s="513"/>
      <c r="H132" s="513"/>
      <c r="I132" s="513"/>
      <c r="K132" s="513"/>
      <c r="M132" s="513"/>
    </row>
    <row r="133" spans="1:13" s="16" customFormat="1" x14ac:dyDescent="0.25">
      <c r="A133" s="174" t="s">
        <v>26</v>
      </c>
      <c r="B133" s="182"/>
      <c r="C133" s="465" t="e">
        <f>(C56-SUM(C12:C17)-C22)/(C27-SUM(C12:C17)-C22)</f>
        <v>#DIV/0!</v>
      </c>
      <c r="D133" s="513"/>
      <c r="E133" s="513"/>
      <c r="F133" s="968" t="e">
        <f>(F56-SUM(F12:F17)-F22)/(F27-SUM(F12:F17)-F22)</f>
        <v>#DIV/0!</v>
      </c>
      <c r="G133" s="513"/>
      <c r="H133" s="513"/>
      <c r="I133" s="513"/>
      <c r="K133" s="513"/>
      <c r="M133" s="513"/>
    </row>
    <row r="134" spans="1:13" s="16" customFormat="1" x14ac:dyDescent="0.25">
      <c r="A134" s="174" t="s">
        <v>27</v>
      </c>
      <c r="B134" s="182"/>
      <c r="C134" s="465" t="e">
        <f>C64/(C27-SUM(C12:C17)-C22)</f>
        <v>#DIV/0!</v>
      </c>
      <c r="D134" s="513"/>
      <c r="E134" s="86"/>
      <c r="F134" s="968" t="e">
        <f>F64/(F27-SUM(F12:F17)-F22)</f>
        <v>#DIV/0!</v>
      </c>
      <c r="G134" s="86"/>
      <c r="H134" s="86"/>
      <c r="I134" s="86"/>
      <c r="J134" s="26"/>
      <c r="K134" s="86"/>
      <c r="M134" s="513"/>
    </row>
    <row r="135" spans="1:13" s="16" customFormat="1" x14ac:dyDescent="0.25">
      <c r="A135" s="174" t="s">
        <v>28</v>
      </c>
      <c r="B135" s="182"/>
      <c r="C135" s="465" t="e">
        <f>SUM(C133:C134)</f>
        <v>#DIV/0!</v>
      </c>
      <c r="D135" s="513"/>
      <c r="E135" s="86"/>
      <c r="F135" s="968" t="e">
        <f>SUM(F133:F134)</f>
        <v>#DIV/0!</v>
      </c>
      <c r="G135" s="86"/>
      <c r="H135" s="86"/>
      <c r="I135" s="86"/>
      <c r="J135" s="26"/>
      <c r="K135" s="86"/>
      <c r="M135" s="513"/>
    </row>
    <row r="136" spans="1:13" s="16" customFormat="1" x14ac:dyDescent="0.25">
      <c r="A136" s="174" t="s">
        <v>29</v>
      </c>
      <c r="B136" s="182"/>
      <c r="C136" s="465" t="e">
        <f>C88/(C27-SUM(C12:C17)-C22)</f>
        <v>#DIV/0!</v>
      </c>
      <c r="D136" s="86"/>
      <c r="E136" s="86"/>
      <c r="F136" s="968" t="e">
        <f>F88/(F27-SUM(F12:F17)-F22)</f>
        <v>#DIV/0!</v>
      </c>
      <c r="G136" s="86"/>
      <c r="H136" s="86"/>
      <c r="I136" s="86"/>
      <c r="J136" s="26"/>
      <c r="K136" s="86"/>
      <c r="L136" s="26"/>
      <c r="M136" s="86"/>
    </row>
    <row r="137" spans="1:13" s="16" customFormat="1" x14ac:dyDescent="0.25">
      <c r="A137" s="571" t="s">
        <v>691</v>
      </c>
      <c r="B137" s="182"/>
      <c r="C137" s="466" t="e">
        <f>C92/(C27-SUM(C12:C17)-C22)</f>
        <v>#DIV/0!</v>
      </c>
      <c r="D137" s="86"/>
      <c r="E137" s="86"/>
      <c r="F137" s="969" t="e">
        <f>F92/(F27-SUM(F12:F17)-F22)</f>
        <v>#DIV/0!</v>
      </c>
      <c r="G137" s="86"/>
      <c r="H137" s="86"/>
      <c r="I137" s="86"/>
      <c r="J137" s="26"/>
      <c r="K137" s="86"/>
      <c r="L137" s="26"/>
      <c r="M137" s="86"/>
    </row>
    <row r="138" spans="1:13" s="16" customFormat="1" x14ac:dyDescent="0.25">
      <c r="A138" s="569" t="s">
        <v>30</v>
      </c>
      <c r="B138" s="570"/>
      <c r="C138" s="183" t="e">
        <f>C116/(C27-SUM(C12:C17)-C22)</f>
        <v>#DIV/0!</v>
      </c>
      <c r="D138" s="557"/>
      <c r="E138" s="557"/>
      <c r="F138" s="970" t="e">
        <f>F116/(F27-SUM(F12:F17)-F22)</f>
        <v>#DIV/0!</v>
      </c>
      <c r="G138" s="86"/>
      <c r="H138" s="86"/>
      <c r="I138" s="86"/>
      <c r="J138" s="26"/>
      <c r="K138" s="86"/>
      <c r="L138" s="26"/>
      <c r="M138" s="86"/>
    </row>
    <row r="139" spans="1:13" s="16" customFormat="1" x14ac:dyDescent="0.25">
      <c r="B139" s="26"/>
      <c r="C139" s="26"/>
      <c r="D139" s="26"/>
      <c r="E139" s="26"/>
      <c r="F139" s="26"/>
      <c r="G139" s="86"/>
      <c r="H139" s="86"/>
      <c r="I139" s="86"/>
      <c r="J139" s="26"/>
      <c r="K139" s="86"/>
      <c r="L139" s="26"/>
      <c r="M139" s="86"/>
    </row>
    <row r="140" spans="1:13" s="16" customFormat="1" x14ac:dyDescent="0.25">
      <c r="B140" s="26"/>
      <c r="C140" s="26"/>
      <c r="D140" s="26"/>
      <c r="E140" s="26"/>
      <c r="F140" s="26"/>
      <c r="G140" s="86"/>
      <c r="H140" s="86"/>
      <c r="I140" s="86"/>
      <c r="J140" s="26"/>
      <c r="K140" s="86"/>
      <c r="L140" s="26"/>
      <c r="M140" s="86"/>
    </row>
    <row r="141" spans="1:13" s="16" customFormat="1" x14ac:dyDescent="0.25">
      <c r="B141" s="26"/>
      <c r="C141" s="26"/>
      <c r="D141" s="26"/>
      <c r="E141" s="26"/>
      <c r="F141" s="26"/>
      <c r="G141" s="86"/>
      <c r="H141" s="86"/>
      <c r="I141" s="86"/>
      <c r="J141" s="26"/>
      <c r="K141" s="86"/>
      <c r="L141" s="26"/>
      <c r="M141" s="86"/>
    </row>
    <row r="142" spans="1:13" s="16" customFormat="1" x14ac:dyDescent="0.25">
      <c r="B142" s="26"/>
      <c r="C142" s="26"/>
      <c r="D142" s="26"/>
      <c r="E142" s="26"/>
      <c r="F142" s="26"/>
      <c r="G142" s="86"/>
      <c r="H142" s="86"/>
      <c r="I142" s="86"/>
      <c r="J142" s="26"/>
      <c r="K142" s="86"/>
      <c r="L142" s="26"/>
      <c r="M142" s="86"/>
    </row>
    <row r="143" spans="1:13" s="16" customFormat="1" x14ac:dyDescent="0.25">
      <c r="B143" s="26"/>
      <c r="C143" s="26"/>
      <c r="D143" s="26"/>
      <c r="E143" s="26"/>
      <c r="F143" s="26"/>
      <c r="G143" s="86"/>
      <c r="H143" s="86"/>
      <c r="I143" s="86"/>
      <c r="J143" s="26"/>
      <c r="K143" s="86"/>
      <c r="L143" s="26"/>
      <c r="M143" s="86"/>
    </row>
    <row r="144" spans="1:13" s="16" customFormat="1" x14ac:dyDescent="0.25">
      <c r="B144" s="26"/>
      <c r="C144" s="26"/>
      <c r="D144" s="26"/>
      <c r="E144" s="26"/>
      <c r="F144" s="26"/>
      <c r="G144" s="86"/>
      <c r="H144" s="86"/>
      <c r="I144" s="86"/>
      <c r="J144" s="26"/>
      <c r="K144" s="86"/>
      <c r="L144" s="26"/>
      <c r="M144" s="86"/>
    </row>
    <row r="145" spans="2:13" s="16" customFormat="1" x14ac:dyDescent="0.25">
      <c r="B145" s="26"/>
      <c r="C145" s="26"/>
      <c r="D145" s="26"/>
      <c r="E145" s="26"/>
      <c r="F145" s="26"/>
      <c r="G145" s="86"/>
      <c r="H145" s="86"/>
      <c r="I145" s="86"/>
      <c r="J145" s="26"/>
      <c r="K145" s="86"/>
      <c r="L145" s="26"/>
      <c r="M145" s="86"/>
    </row>
    <row r="146" spans="2:13" s="16" customFormat="1" x14ac:dyDescent="0.25">
      <c r="B146" s="26"/>
      <c r="C146" s="26"/>
      <c r="D146" s="26"/>
      <c r="E146" s="26"/>
      <c r="F146" s="26"/>
      <c r="G146" s="86"/>
      <c r="H146" s="86"/>
      <c r="I146" s="86"/>
      <c r="J146" s="26"/>
      <c r="K146" s="86"/>
      <c r="L146" s="26"/>
      <c r="M146" s="86"/>
    </row>
    <row r="147" spans="2:13" s="16" customFormat="1" x14ac:dyDescent="0.25">
      <c r="B147" s="26"/>
      <c r="C147" s="26"/>
      <c r="D147" s="26"/>
      <c r="E147" s="26"/>
      <c r="F147" s="26"/>
      <c r="G147" s="86"/>
      <c r="H147" s="86"/>
      <c r="I147" s="86"/>
      <c r="J147" s="26"/>
      <c r="K147" s="86"/>
      <c r="L147" s="26"/>
      <c r="M147" s="86"/>
    </row>
    <row r="148" spans="2:13" s="16" customFormat="1" x14ac:dyDescent="0.25">
      <c r="B148" s="26"/>
      <c r="C148" s="26"/>
      <c r="D148" s="26"/>
      <c r="E148" s="26"/>
      <c r="F148" s="26"/>
      <c r="G148" s="86"/>
      <c r="H148" s="86"/>
      <c r="I148" s="86"/>
      <c r="J148" s="26"/>
      <c r="K148" s="86"/>
      <c r="L148" s="26"/>
      <c r="M148" s="86"/>
    </row>
    <row r="149" spans="2:13" s="16" customFormat="1" x14ac:dyDescent="0.25">
      <c r="B149" s="26"/>
      <c r="C149" s="26"/>
      <c r="D149" s="26"/>
      <c r="E149" s="26"/>
      <c r="F149" s="26"/>
      <c r="G149" s="86"/>
      <c r="H149" s="86"/>
      <c r="I149" s="86"/>
      <c r="J149" s="26"/>
      <c r="K149" s="86"/>
      <c r="L149" s="26"/>
      <c r="M149" s="86"/>
    </row>
    <row r="150" spans="2:13" s="16" customFormat="1" x14ac:dyDescent="0.25">
      <c r="B150" s="26"/>
      <c r="C150" s="26"/>
      <c r="D150" s="26"/>
      <c r="E150" s="26"/>
      <c r="F150" s="26"/>
      <c r="G150" s="86"/>
      <c r="H150" s="86"/>
      <c r="I150" s="86"/>
      <c r="J150" s="26"/>
      <c r="K150" s="86"/>
      <c r="L150" s="26"/>
      <c r="M150" s="86"/>
    </row>
    <row r="151" spans="2:13" s="16" customFormat="1" x14ac:dyDescent="0.25">
      <c r="B151" s="26"/>
      <c r="C151" s="26"/>
      <c r="D151" s="26"/>
      <c r="E151" s="26"/>
      <c r="F151" s="26"/>
      <c r="G151" s="86"/>
      <c r="H151" s="86"/>
      <c r="I151" s="86"/>
      <c r="J151" s="26"/>
      <c r="K151" s="86"/>
      <c r="L151" s="26"/>
      <c r="M151" s="86"/>
    </row>
    <row r="152" spans="2:13" s="16" customFormat="1" x14ac:dyDescent="0.25">
      <c r="B152" s="26"/>
      <c r="C152" s="26"/>
      <c r="D152" s="26"/>
      <c r="E152" s="26"/>
      <c r="F152" s="26"/>
      <c r="G152" s="86"/>
      <c r="H152" s="86"/>
      <c r="I152" s="86"/>
      <c r="J152" s="26"/>
      <c r="K152" s="86"/>
      <c r="L152" s="26"/>
      <c r="M152" s="86"/>
    </row>
    <row r="153" spans="2:13" s="16" customFormat="1" x14ac:dyDescent="0.25">
      <c r="B153" s="26"/>
      <c r="C153" s="26"/>
      <c r="D153" s="26"/>
      <c r="E153" s="26"/>
      <c r="F153" s="26"/>
      <c r="G153" s="86"/>
      <c r="H153" s="86"/>
      <c r="I153" s="86"/>
      <c r="J153" s="26"/>
      <c r="K153" s="86"/>
      <c r="L153" s="26"/>
      <c r="M153" s="86"/>
    </row>
    <row r="154" spans="2:13" s="16" customFormat="1" x14ac:dyDescent="0.25">
      <c r="B154" s="26"/>
      <c r="C154" s="26"/>
      <c r="D154" s="26"/>
      <c r="E154" s="26"/>
      <c r="F154" s="26"/>
      <c r="G154" s="86"/>
      <c r="H154" s="86"/>
      <c r="I154" s="86"/>
      <c r="J154" s="26"/>
      <c r="K154" s="86"/>
      <c r="L154" s="26"/>
      <c r="M154" s="86"/>
    </row>
    <row r="155" spans="2:13" s="16" customFormat="1" x14ac:dyDescent="0.25">
      <c r="B155" s="26"/>
      <c r="C155" s="26"/>
      <c r="D155" s="26"/>
      <c r="E155" s="26"/>
      <c r="F155" s="26"/>
      <c r="G155" s="86"/>
      <c r="H155" s="86"/>
      <c r="I155" s="86"/>
      <c r="J155" s="26"/>
      <c r="K155" s="86"/>
      <c r="L155" s="26"/>
      <c r="M155" s="86"/>
    </row>
    <row r="156" spans="2:13" s="16" customFormat="1" x14ac:dyDescent="0.25">
      <c r="B156" s="26"/>
      <c r="C156" s="26"/>
      <c r="D156" s="26"/>
      <c r="E156" s="26"/>
      <c r="F156" s="26"/>
      <c r="G156" s="86"/>
      <c r="H156" s="86"/>
      <c r="I156" s="86"/>
      <c r="J156" s="26"/>
      <c r="K156" s="86"/>
      <c r="L156" s="26"/>
      <c r="M156" s="86"/>
    </row>
    <row r="157" spans="2:13" s="16" customFormat="1" x14ac:dyDescent="0.25">
      <c r="B157" s="26"/>
      <c r="C157" s="26"/>
      <c r="D157" s="26"/>
      <c r="E157" s="26"/>
      <c r="F157" s="26"/>
      <c r="G157" s="86"/>
      <c r="H157" s="86"/>
      <c r="I157" s="86"/>
      <c r="J157" s="26"/>
      <c r="K157" s="86"/>
      <c r="L157" s="26"/>
      <c r="M157" s="86"/>
    </row>
    <row r="158" spans="2:13" s="16" customFormat="1" x14ac:dyDescent="0.25">
      <c r="B158" s="26"/>
      <c r="C158" s="26"/>
      <c r="D158" s="26"/>
      <c r="E158" s="26"/>
      <c r="F158" s="26"/>
      <c r="G158" s="86"/>
      <c r="H158" s="86"/>
      <c r="I158" s="86"/>
      <c r="J158" s="26"/>
      <c r="K158" s="86"/>
      <c r="L158" s="26"/>
      <c r="M158" s="86"/>
    </row>
    <row r="159" spans="2:13" s="16" customFormat="1" x14ac:dyDescent="0.25">
      <c r="B159" s="26"/>
      <c r="C159" s="26"/>
      <c r="D159" s="26"/>
      <c r="E159" s="26"/>
      <c r="F159" s="26"/>
      <c r="G159" s="86"/>
      <c r="H159" s="86"/>
      <c r="I159" s="86"/>
      <c r="J159" s="26"/>
      <c r="K159" s="86"/>
      <c r="L159" s="26"/>
      <c r="M159" s="86"/>
    </row>
    <row r="160" spans="2:13" s="16" customFormat="1" x14ac:dyDescent="0.25">
      <c r="B160" s="26"/>
      <c r="C160" s="26"/>
      <c r="D160" s="26"/>
      <c r="E160" s="26"/>
      <c r="F160" s="26"/>
      <c r="G160" s="86"/>
      <c r="H160" s="86"/>
      <c r="I160" s="86"/>
      <c r="J160" s="26"/>
      <c r="K160" s="86"/>
      <c r="L160" s="26"/>
      <c r="M160" s="86"/>
    </row>
    <row r="161" spans="2:13" s="16" customFormat="1" x14ac:dyDescent="0.25">
      <c r="B161" s="26"/>
      <c r="C161" s="26"/>
      <c r="D161" s="26"/>
      <c r="E161" s="26"/>
      <c r="F161" s="26"/>
      <c r="G161" s="86"/>
      <c r="H161" s="86"/>
      <c r="I161" s="86"/>
      <c r="J161" s="26"/>
      <c r="K161" s="86"/>
      <c r="L161" s="26"/>
      <c r="M161" s="86"/>
    </row>
    <row r="162" spans="2:13" s="16" customFormat="1" x14ac:dyDescent="0.25">
      <c r="B162" s="26"/>
      <c r="C162" s="26"/>
      <c r="D162" s="26"/>
      <c r="E162" s="26"/>
      <c r="F162" s="26"/>
      <c r="G162" s="86"/>
      <c r="H162" s="86"/>
      <c r="I162" s="86"/>
      <c r="J162" s="26"/>
      <c r="K162" s="86"/>
      <c r="L162" s="26"/>
      <c r="M162" s="86"/>
    </row>
    <row r="163" spans="2:13" s="16" customFormat="1" x14ac:dyDescent="0.25">
      <c r="B163" s="26"/>
      <c r="C163" s="26"/>
      <c r="D163" s="26"/>
      <c r="E163" s="26"/>
      <c r="F163" s="26"/>
      <c r="G163" s="86"/>
      <c r="H163" s="86"/>
      <c r="I163" s="86"/>
      <c r="J163" s="26"/>
      <c r="K163" s="86"/>
      <c r="L163" s="26"/>
      <c r="M163" s="86"/>
    </row>
    <row r="164" spans="2:13" s="16" customFormat="1" x14ac:dyDescent="0.25">
      <c r="B164" s="26"/>
      <c r="C164" s="26"/>
      <c r="D164" s="26"/>
      <c r="E164" s="26"/>
      <c r="F164" s="26"/>
      <c r="G164" s="86"/>
      <c r="H164" s="86"/>
      <c r="I164" s="86"/>
      <c r="J164" s="26"/>
      <c r="K164" s="86"/>
      <c r="L164" s="26"/>
      <c r="M164" s="86"/>
    </row>
    <row r="165" spans="2:13" s="16" customFormat="1" x14ac:dyDescent="0.25">
      <c r="B165" s="26"/>
      <c r="C165" s="26"/>
      <c r="D165" s="26"/>
      <c r="E165" s="26"/>
      <c r="F165" s="26"/>
      <c r="G165" s="86"/>
      <c r="H165" s="86"/>
      <c r="I165" s="86"/>
      <c r="J165" s="26"/>
      <c r="K165" s="86"/>
      <c r="L165" s="26"/>
      <c r="M165" s="86"/>
    </row>
    <row r="166" spans="2:13" s="16" customFormat="1" x14ac:dyDescent="0.25">
      <c r="B166" s="26"/>
      <c r="C166" s="26"/>
      <c r="D166" s="26"/>
      <c r="E166" s="26"/>
      <c r="F166" s="26"/>
      <c r="G166" s="86"/>
      <c r="H166" s="86"/>
      <c r="I166" s="86"/>
      <c r="J166" s="26"/>
      <c r="K166" s="86"/>
      <c r="L166" s="26"/>
      <c r="M166" s="86"/>
    </row>
    <row r="167" spans="2:13" s="16" customFormat="1" x14ac:dyDescent="0.25">
      <c r="B167" s="26"/>
      <c r="C167" s="26"/>
      <c r="D167" s="26"/>
      <c r="E167" s="26"/>
      <c r="F167" s="26"/>
      <c r="G167" s="86"/>
      <c r="H167" s="86"/>
      <c r="I167" s="86"/>
      <c r="J167" s="26"/>
      <c r="K167" s="86"/>
      <c r="L167" s="26"/>
      <c r="M167" s="86"/>
    </row>
    <row r="168" spans="2:13" s="16" customFormat="1" x14ac:dyDescent="0.25">
      <c r="B168" s="26"/>
      <c r="C168" s="26"/>
      <c r="D168" s="26"/>
      <c r="E168" s="26"/>
      <c r="F168" s="26"/>
      <c r="G168" s="86"/>
      <c r="H168" s="86"/>
      <c r="I168" s="86"/>
      <c r="J168" s="26"/>
      <c r="K168" s="86"/>
      <c r="L168" s="26"/>
      <c r="M168" s="86"/>
    </row>
    <row r="169" spans="2:13" s="16" customFormat="1" x14ac:dyDescent="0.25">
      <c r="B169" s="26"/>
      <c r="C169" s="26"/>
      <c r="D169" s="26"/>
      <c r="E169" s="26"/>
      <c r="F169" s="26"/>
      <c r="G169" s="86"/>
      <c r="H169" s="86"/>
      <c r="I169" s="86"/>
      <c r="J169" s="26"/>
      <c r="K169" s="86"/>
      <c r="L169" s="26"/>
      <c r="M169" s="86"/>
    </row>
  </sheetData>
  <sheetProtection algorithmName="SHA-512" hashValue="oNPEOOFFOhtq5Dh8dGxOU3kW8cU/jbmEGHKf+may6wg4fVpzev+URPr7MSb4yjO3vNMx++wROxWlvLeyfipJiw==" saltValue="QzCOBYUOnDiMofpAmx8gKg==" spinCount="100000" sheet="1" formatCells="0" formatColumns="0" formatRows="0"/>
  <mergeCells count="5">
    <mergeCell ref="A3:L3"/>
    <mergeCell ref="B6:C6"/>
    <mergeCell ref="E6:F6"/>
    <mergeCell ref="A2:L2"/>
    <mergeCell ref="A4:L4"/>
  </mergeCells>
  <printOptions horizontalCentered="1"/>
  <pageMargins left="0" right="0" top="0.37" bottom="0" header="0.23" footer="0"/>
  <pageSetup scale="65" fitToHeight="2" orientation="landscape" r:id="rId1"/>
  <headerFooter alignWithMargins="0"/>
  <rowBreaks count="2" manualBreakCount="2">
    <brk id="64" max="11" man="1"/>
    <brk id="131" max="11"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theme="9" tint="0.39997558519241921"/>
  </sheetPr>
  <dimension ref="A1:BE173"/>
  <sheetViews>
    <sheetView workbookViewId="0">
      <selection activeCell="G18" sqref="G18"/>
    </sheetView>
  </sheetViews>
  <sheetFormatPr defaultColWidth="11.44140625" defaultRowHeight="13.2" x14ac:dyDescent="0.25"/>
  <cols>
    <col min="1" max="1" width="40.33203125" style="16" customWidth="1"/>
    <col min="2" max="2" width="16.33203125" style="38" customWidth="1"/>
    <col min="3" max="3" width="15.33203125" style="26" bestFit="1" customWidth="1"/>
    <col min="4" max="4" width="16.109375" style="26" customWidth="1"/>
    <col min="5" max="5" width="14.33203125" style="16" customWidth="1"/>
    <col min="6" max="6" width="11" style="16" customWidth="1"/>
    <col min="7" max="7" width="12.33203125" style="16" bestFit="1" customWidth="1"/>
    <col min="8" max="8" width="10.6640625" style="576" customWidth="1"/>
    <col min="9" max="9" width="11.44140625" style="576" customWidth="1"/>
    <col min="10" max="10" width="49.109375" style="588" customWidth="1"/>
    <col min="11" max="11" width="10.44140625" style="16" customWidth="1"/>
    <col min="12" max="12" width="11.44140625" style="16" customWidth="1"/>
    <col min="13" max="13" width="11.44140625" style="4" customWidth="1"/>
    <col min="14" max="14" width="14.33203125" style="4" customWidth="1"/>
    <col min="15" max="15" width="0.44140625" style="192" customWidth="1"/>
    <col min="16" max="16" width="5" style="4" customWidth="1"/>
    <col min="17" max="17" width="55.5546875" style="4" hidden="1" customWidth="1"/>
    <col min="18" max="18" width="11.44140625" style="4" hidden="1" customWidth="1"/>
    <col min="19" max="54" width="11.44140625" style="16" customWidth="1"/>
    <col min="55" max="57" width="9.109375" style="4" customWidth="1"/>
    <col min="58" max="16384" width="11.44140625" style="16"/>
  </cols>
  <sheetData>
    <row r="1" spans="1:57" ht="15" customHeight="1" x14ac:dyDescent="0.3">
      <c r="A1" s="1014">
        <f>+'MCO ID &amp; Cross Checks'!B1</f>
        <v>0</v>
      </c>
      <c r="B1" s="1014"/>
      <c r="C1" s="1014"/>
      <c r="D1" s="1014"/>
      <c r="E1" s="1014"/>
      <c r="F1" s="638" t="str">
        <f>IF(+'MCO ID &amp; Cross Checks'!B1=0,"ERROR, Complete Cell B1 in MCO ID &amp; Cross Checks Worksheet","")</f>
        <v>ERROR, Complete Cell B1 in MCO ID &amp; Cross Checks Worksheet</v>
      </c>
    </row>
    <row r="2" spans="1:57" ht="15" customHeight="1" x14ac:dyDescent="0.3">
      <c r="A2" s="1014" t="s">
        <v>43</v>
      </c>
      <c r="B2" s="1014"/>
      <c r="C2" s="1014"/>
      <c r="D2" s="1014"/>
      <c r="E2" s="1014"/>
    </row>
    <row r="3" spans="1:57" ht="15" customHeight="1" x14ac:dyDescent="0.3">
      <c r="A3" s="1020" t="str">
        <f>CONCATENATE("As Of  ",'MCO ID &amp; Cross Checks'!F11, "  ",'MCO ID &amp; Cross Checks'!G11)</f>
        <v xml:space="preserve">As Of    </v>
      </c>
      <c r="B3" s="1020"/>
      <c r="C3" s="1020"/>
      <c r="D3" s="1020"/>
      <c r="E3" s="1020"/>
      <c r="F3" s="1021" t="str">
        <f>IF(+'MCO ID &amp; Cross Checks'!F11=0,"ERROR, Complete Cell F10 in MCO ID &amp; Cross Checks Worksheet","")</f>
        <v>ERROR, Complete Cell F10 in MCO ID &amp; Cross Checks Worksheet</v>
      </c>
      <c r="G3" s="1021"/>
      <c r="H3" s="1021"/>
      <c r="I3" s="1021"/>
      <c r="J3" s="1021"/>
    </row>
    <row r="4" spans="1:57" ht="12.75" customHeight="1" x14ac:dyDescent="0.25">
      <c r="A4" s="91"/>
      <c r="B4" s="148"/>
      <c r="C4" s="91"/>
      <c r="D4" s="91"/>
      <c r="E4" s="91"/>
      <c r="F4" s="1021" t="str">
        <f>IF(+'MCO ID &amp; Cross Checks'!G11=0,"ERROR, Complete Cell G10 in MCO ID &amp; Cross Checks Worksheet ","")</f>
        <v xml:space="preserve">ERROR, Complete Cell G10 in MCO ID &amp; Cross Checks Worksheet </v>
      </c>
      <c r="G4" s="1021"/>
      <c r="H4" s="1021"/>
      <c r="I4" s="1021"/>
      <c r="J4" s="1021"/>
    </row>
    <row r="5" spans="1:57" x14ac:dyDescent="0.25">
      <c r="C5" s="79" t="s">
        <v>319</v>
      </c>
      <c r="D5" s="79" t="s">
        <v>417</v>
      </c>
      <c r="E5" s="81" t="s">
        <v>4</v>
      </c>
      <c r="F5" s="33"/>
      <c r="G5" s="33"/>
      <c r="H5" s="577"/>
      <c r="K5" s="164"/>
      <c r="N5" s="193"/>
    </row>
    <row r="6" spans="1:57" ht="15.75" customHeight="1" x14ac:dyDescent="0.25">
      <c r="C6" s="153" t="s">
        <v>320</v>
      </c>
      <c r="D6" s="153" t="s">
        <v>418</v>
      </c>
      <c r="E6" s="266">
        <f>+'MCO ID &amp; Cross Checks'!D13</f>
        <v>0</v>
      </c>
      <c r="F6" s="1021" t="str">
        <f>IF(+'MCO ID &amp; Cross Checks'!D13=0,"ERROR, Complete Cell D12 in MCO ID &amp; Cross Checks Worksheet ","")</f>
        <v xml:space="preserve">ERROR, Complete Cell D12 in MCO ID &amp; Cross Checks Worksheet </v>
      </c>
      <c r="G6" s="1021"/>
      <c r="H6" s="1021"/>
      <c r="I6" s="1021"/>
      <c r="J6" s="1021"/>
    </row>
    <row r="7" spans="1:57" x14ac:dyDescent="0.25">
      <c r="A7" s="3" t="s">
        <v>32</v>
      </c>
      <c r="B7" s="37"/>
      <c r="C7" s="78"/>
      <c r="D7" s="78"/>
      <c r="E7" s="15"/>
      <c r="H7" s="635" t="s">
        <v>693</v>
      </c>
      <c r="I7" s="635" t="s">
        <v>694</v>
      </c>
      <c r="J7" s="359" t="s">
        <v>698</v>
      </c>
    </row>
    <row r="8" spans="1:57" x14ac:dyDescent="0.25">
      <c r="A8" s="6" t="s">
        <v>269</v>
      </c>
      <c r="C8" s="223"/>
      <c r="D8" s="223"/>
      <c r="E8" s="223"/>
      <c r="F8" s="26"/>
      <c r="H8" s="634">
        <f>+C8-D8</f>
        <v>0</v>
      </c>
      <c r="I8" s="634">
        <f>+C8-E8</f>
        <v>0</v>
      </c>
      <c r="J8" s="589"/>
    </row>
    <row r="9" spans="1:57" x14ac:dyDescent="0.25">
      <c r="A9" s="6" t="s">
        <v>270</v>
      </c>
      <c r="B9" s="39"/>
      <c r="C9" s="224"/>
      <c r="D9" s="224"/>
      <c r="E9" s="224"/>
      <c r="F9" s="26"/>
      <c r="H9" s="634">
        <f t="shared" ref="H9:H74" si="0">+C9-D9</f>
        <v>0</v>
      </c>
      <c r="I9" s="634">
        <f t="shared" ref="I9:I74" si="1">+C9-E9</f>
        <v>0</v>
      </c>
      <c r="J9" s="589"/>
    </row>
    <row r="10" spans="1:57" x14ac:dyDescent="0.25">
      <c r="A10" s="6" t="s">
        <v>139</v>
      </c>
      <c r="B10" s="39"/>
      <c r="C10" s="224"/>
      <c r="D10" s="224"/>
      <c r="E10" s="224"/>
      <c r="H10" s="634">
        <f t="shared" si="0"/>
        <v>0</v>
      </c>
      <c r="I10" s="634">
        <f t="shared" si="1"/>
        <v>0</v>
      </c>
      <c r="J10" s="589"/>
    </row>
    <row r="11" spans="1:57" x14ac:dyDescent="0.25">
      <c r="A11" s="5" t="s">
        <v>195</v>
      </c>
      <c r="B11" s="63"/>
      <c r="C11" s="224"/>
      <c r="D11" s="224"/>
      <c r="E11" s="224"/>
      <c r="F11" s="26"/>
      <c r="H11" s="634">
        <f t="shared" si="0"/>
        <v>0</v>
      </c>
      <c r="I11" s="634">
        <f t="shared" si="1"/>
        <v>0</v>
      </c>
      <c r="J11" s="589"/>
    </row>
    <row r="12" spans="1:57" x14ac:dyDescent="0.25">
      <c r="A12" s="5" t="s">
        <v>194</v>
      </c>
      <c r="B12" s="64"/>
      <c r="C12" s="224"/>
      <c r="D12" s="224"/>
      <c r="E12" s="224"/>
      <c r="F12" s="26"/>
      <c r="H12" s="634">
        <f t="shared" si="0"/>
        <v>0</v>
      </c>
      <c r="I12" s="634">
        <f t="shared" si="1"/>
        <v>0</v>
      </c>
      <c r="J12" s="589"/>
    </row>
    <row r="13" spans="1:57" x14ac:dyDescent="0.25">
      <c r="A13" s="5" t="s">
        <v>193</v>
      </c>
      <c r="B13" s="61"/>
      <c r="C13" s="224"/>
      <c r="D13" s="365"/>
      <c r="E13" s="224"/>
      <c r="F13" s="26"/>
      <c r="H13" s="634">
        <f t="shared" si="0"/>
        <v>0</v>
      </c>
      <c r="I13" s="634">
        <f t="shared" si="1"/>
        <v>0</v>
      </c>
      <c r="J13" s="589"/>
    </row>
    <row r="14" spans="1:57" x14ac:dyDescent="0.25">
      <c r="A14" s="5" t="s">
        <v>192</v>
      </c>
      <c r="B14" s="62"/>
      <c r="C14" s="224"/>
      <c r="D14" s="224"/>
      <c r="E14" s="224"/>
      <c r="F14" s="26"/>
      <c r="H14" s="634">
        <f t="shared" si="0"/>
        <v>0</v>
      </c>
      <c r="I14" s="634">
        <f t="shared" si="1"/>
        <v>0</v>
      </c>
      <c r="J14" s="589"/>
    </row>
    <row r="15" spans="1:57" s="30" customFormat="1" x14ac:dyDescent="0.25">
      <c r="A15" s="5" t="s">
        <v>196</v>
      </c>
      <c r="B15" s="62"/>
      <c r="C15" s="224"/>
      <c r="D15" s="224"/>
      <c r="E15" s="224"/>
      <c r="F15" s="26"/>
      <c r="H15" s="634">
        <f t="shared" si="0"/>
        <v>0</v>
      </c>
      <c r="I15" s="634">
        <f t="shared" si="1"/>
        <v>0</v>
      </c>
      <c r="J15" s="590"/>
      <c r="K15" s="16"/>
      <c r="M15" s="49"/>
      <c r="Q15" s="49"/>
      <c r="R15" s="49"/>
      <c r="BC15" s="49"/>
      <c r="BD15" s="49"/>
      <c r="BE15" s="49"/>
    </row>
    <row r="16" spans="1:57" s="30" customFormat="1" x14ac:dyDescent="0.25">
      <c r="A16" s="6" t="s">
        <v>197</v>
      </c>
      <c r="B16" s="61"/>
      <c r="C16" s="224"/>
      <c r="D16" s="224"/>
      <c r="E16" s="224"/>
      <c r="F16" s="26"/>
      <c r="H16" s="634">
        <f t="shared" si="0"/>
        <v>0</v>
      </c>
      <c r="I16" s="634">
        <f t="shared" si="1"/>
        <v>0</v>
      </c>
      <c r="J16" s="590"/>
      <c r="M16" s="49"/>
      <c r="Q16" s="49"/>
      <c r="R16" s="49"/>
      <c r="BC16" s="49"/>
      <c r="BD16" s="49"/>
      <c r="BE16" s="49"/>
    </row>
    <row r="17" spans="1:57" s="30" customFormat="1" x14ac:dyDescent="0.25">
      <c r="A17" s="170" t="s">
        <v>295</v>
      </c>
      <c r="B17" s="39"/>
      <c r="C17" s="224"/>
      <c r="D17" s="224"/>
      <c r="E17" s="224"/>
      <c r="F17" s="26"/>
      <c r="H17" s="634">
        <f t="shared" si="0"/>
        <v>0</v>
      </c>
      <c r="I17" s="634">
        <f t="shared" si="1"/>
        <v>0</v>
      </c>
      <c r="J17" s="590"/>
      <c r="M17" s="49"/>
      <c r="Q17" s="49"/>
      <c r="R17" s="49"/>
      <c r="BC17" s="49"/>
      <c r="BD17" s="49"/>
      <c r="BE17" s="49"/>
    </row>
    <row r="18" spans="1:57" s="30" customFormat="1" x14ac:dyDescent="0.25">
      <c r="A18" s="6" t="s">
        <v>56</v>
      </c>
      <c r="B18" s="39"/>
      <c r="C18" s="224"/>
      <c r="D18" s="224"/>
      <c r="E18" s="224"/>
      <c r="F18" s="26"/>
      <c r="H18" s="634">
        <f t="shared" si="0"/>
        <v>0</v>
      </c>
      <c r="I18" s="634">
        <f t="shared" si="1"/>
        <v>0</v>
      </c>
      <c r="J18" s="590"/>
      <c r="M18" s="49"/>
      <c r="N18" s="49"/>
      <c r="O18" s="192"/>
      <c r="P18" s="49"/>
      <c r="Q18" s="49"/>
      <c r="R18" s="49"/>
      <c r="BC18" s="49"/>
      <c r="BD18" s="49"/>
      <c r="BE18" s="49"/>
    </row>
    <row r="19" spans="1:57" s="30" customFormat="1" x14ac:dyDescent="0.25">
      <c r="A19" s="5" t="s">
        <v>110</v>
      </c>
      <c r="B19" s="39"/>
      <c r="C19" s="224"/>
      <c r="D19" s="224"/>
      <c r="E19" s="224"/>
      <c r="F19" s="26"/>
      <c r="H19" s="634">
        <f t="shared" si="0"/>
        <v>0</v>
      </c>
      <c r="I19" s="634">
        <f t="shared" si="1"/>
        <v>0</v>
      </c>
      <c r="J19" s="590"/>
      <c r="M19" s="49"/>
      <c r="N19" s="49"/>
      <c r="O19" s="192"/>
      <c r="P19" s="49"/>
      <c r="Q19" s="49"/>
      <c r="R19" s="49"/>
      <c r="BC19" s="49"/>
      <c r="BD19" s="49"/>
      <c r="BE19" s="49"/>
    </row>
    <row r="20" spans="1:57" x14ac:dyDescent="0.25">
      <c r="A20" s="5" t="s">
        <v>39</v>
      </c>
      <c r="B20" s="36"/>
      <c r="C20" s="224"/>
      <c r="D20" s="224"/>
      <c r="E20" s="224"/>
      <c r="F20" s="26"/>
      <c r="H20" s="634">
        <f t="shared" si="0"/>
        <v>0</v>
      </c>
      <c r="I20" s="634">
        <f t="shared" si="1"/>
        <v>0</v>
      </c>
      <c r="J20" s="589"/>
      <c r="K20" s="30"/>
      <c r="L20" s="26"/>
    </row>
    <row r="21" spans="1:57" x14ac:dyDescent="0.25">
      <c r="A21" s="5" t="s">
        <v>51</v>
      </c>
      <c r="B21" s="66"/>
      <c r="C21" s="224"/>
      <c r="D21" s="224"/>
      <c r="E21" s="224"/>
      <c r="F21" s="26"/>
      <c r="H21" s="634">
        <f t="shared" si="0"/>
        <v>0</v>
      </c>
      <c r="I21" s="634">
        <f t="shared" si="1"/>
        <v>0</v>
      </c>
      <c r="J21" s="589"/>
    </row>
    <row r="22" spans="1:57" x14ac:dyDescent="0.25">
      <c r="A22" s="6" t="s">
        <v>93</v>
      </c>
      <c r="B22" s="39"/>
      <c r="C22" s="224"/>
      <c r="D22" s="224"/>
      <c r="E22" s="224"/>
      <c r="H22" s="634">
        <f t="shared" si="0"/>
        <v>0</v>
      </c>
      <c r="I22" s="634">
        <f t="shared" si="1"/>
        <v>0</v>
      </c>
      <c r="J22" s="589"/>
    </row>
    <row r="23" spans="1:57" x14ac:dyDescent="0.25">
      <c r="A23" s="6" t="s">
        <v>203</v>
      </c>
      <c r="B23" s="39"/>
      <c r="C23" s="224"/>
      <c r="D23" s="224"/>
      <c r="E23" s="224"/>
      <c r="H23" s="634">
        <f t="shared" si="0"/>
        <v>0</v>
      </c>
      <c r="I23" s="634">
        <f t="shared" si="1"/>
        <v>0</v>
      </c>
      <c r="J23" s="589"/>
    </row>
    <row r="24" spans="1:57" x14ac:dyDescent="0.25">
      <c r="A24" s="7" t="s">
        <v>44</v>
      </c>
      <c r="B24" s="40"/>
      <c r="C24" s="154">
        <f>SUM(C8:C23)</f>
        <v>0</v>
      </c>
      <c r="D24" s="154">
        <f>SUM(D8:D23)</f>
        <v>0</v>
      </c>
      <c r="E24" s="154">
        <f>SUM(E8:E23)</f>
        <v>0</v>
      </c>
      <c r="H24" s="634">
        <f t="shared" si="0"/>
        <v>0</v>
      </c>
      <c r="I24" s="634">
        <f t="shared" si="1"/>
        <v>0</v>
      </c>
      <c r="J24" s="589"/>
      <c r="Q24" s="6" t="s">
        <v>443</v>
      </c>
      <c r="R24" s="593">
        <f>+C8+C9</f>
        <v>0</v>
      </c>
    </row>
    <row r="25" spans="1:57" x14ac:dyDescent="0.25">
      <c r="C25" s="18"/>
      <c r="D25" s="18"/>
      <c r="E25" s="18"/>
      <c r="H25" s="578"/>
      <c r="I25" s="578"/>
      <c r="J25" s="589"/>
      <c r="Q25" s="4" t="s">
        <v>730</v>
      </c>
      <c r="R25" s="88">
        <f>+C10</f>
        <v>0</v>
      </c>
      <c r="S25" s="30"/>
    </row>
    <row r="26" spans="1:57" x14ac:dyDescent="0.25">
      <c r="C26" s="18"/>
      <c r="D26" s="18"/>
      <c r="E26" s="18"/>
      <c r="H26" s="578"/>
      <c r="I26" s="578"/>
      <c r="J26" s="589"/>
      <c r="Q26" s="6" t="s">
        <v>444</v>
      </c>
      <c r="R26" s="593">
        <f>+C11</f>
        <v>0</v>
      </c>
      <c r="S26" s="30"/>
    </row>
    <row r="27" spans="1:57" x14ac:dyDescent="0.25">
      <c r="A27" s="94" t="s">
        <v>397</v>
      </c>
      <c r="B27" s="37"/>
      <c r="C27" s="18"/>
      <c r="D27" s="18"/>
      <c r="E27" s="18"/>
      <c r="H27" s="578"/>
      <c r="I27" s="578"/>
      <c r="J27" s="589"/>
      <c r="Q27" s="6" t="s">
        <v>32</v>
      </c>
      <c r="R27" s="593">
        <f>+C24</f>
        <v>0</v>
      </c>
      <c r="S27" s="30"/>
    </row>
    <row r="28" spans="1:57" x14ac:dyDescent="0.25">
      <c r="A28" s="7" t="s">
        <v>45</v>
      </c>
      <c r="B28" s="40"/>
      <c r="C28" s="18"/>
      <c r="D28" s="18"/>
      <c r="E28" s="18"/>
      <c r="H28" s="578"/>
      <c r="I28" s="578"/>
      <c r="J28" s="589"/>
      <c r="Q28" s="6" t="s">
        <v>731</v>
      </c>
      <c r="R28" s="593">
        <f>+C29+C31</f>
        <v>0</v>
      </c>
      <c r="S28" s="30"/>
    </row>
    <row r="29" spans="1:57" s="17" customFormat="1" x14ac:dyDescent="0.25">
      <c r="A29" s="6" t="s">
        <v>291</v>
      </c>
      <c r="B29" s="39"/>
      <c r="C29" s="224"/>
      <c r="D29" s="224"/>
      <c r="E29" s="224"/>
      <c r="F29" s="16"/>
      <c r="H29" s="634">
        <f t="shared" si="0"/>
        <v>0</v>
      </c>
      <c r="I29" s="634">
        <f t="shared" si="1"/>
        <v>0</v>
      </c>
      <c r="J29" s="589"/>
      <c r="K29" s="16"/>
      <c r="M29" s="6"/>
      <c r="N29" s="6"/>
      <c r="O29" s="195"/>
      <c r="P29" s="6"/>
      <c r="Q29" s="6" t="s">
        <v>446</v>
      </c>
      <c r="R29" s="593">
        <f>+C42</f>
        <v>0</v>
      </c>
      <c r="S29" s="30"/>
      <c r="BC29" s="6"/>
      <c r="BD29" s="6"/>
      <c r="BE29" s="6"/>
    </row>
    <row r="30" spans="1:57" s="17" customFormat="1" x14ac:dyDescent="0.25">
      <c r="A30" s="6" t="s">
        <v>256</v>
      </c>
      <c r="B30" s="39"/>
      <c r="C30" s="224"/>
      <c r="D30" s="224"/>
      <c r="E30" s="224"/>
      <c r="F30" s="16"/>
      <c r="H30" s="634">
        <f t="shared" si="0"/>
        <v>0</v>
      </c>
      <c r="I30" s="634">
        <f t="shared" si="1"/>
        <v>0</v>
      </c>
      <c r="J30" s="589"/>
      <c r="M30" s="6"/>
      <c r="N30" s="6"/>
      <c r="O30" s="195"/>
      <c r="P30" s="6"/>
      <c r="Q30" s="6" t="s">
        <v>40</v>
      </c>
      <c r="R30" s="88">
        <f>+C44</f>
        <v>0</v>
      </c>
      <c r="S30" s="16"/>
      <c r="BC30" s="6"/>
      <c r="BD30" s="6"/>
      <c r="BE30" s="6"/>
    </row>
    <row r="31" spans="1:57" s="17" customFormat="1" x14ac:dyDescent="0.25">
      <c r="A31" s="6" t="s">
        <v>257</v>
      </c>
      <c r="B31" s="39"/>
      <c r="C31" s="224"/>
      <c r="D31" s="224"/>
      <c r="E31" s="224"/>
      <c r="F31" s="16"/>
      <c r="H31" s="634">
        <f t="shared" si="0"/>
        <v>0</v>
      </c>
      <c r="I31" s="634">
        <f t="shared" si="1"/>
        <v>0</v>
      </c>
      <c r="J31" s="589"/>
      <c r="M31" s="6"/>
      <c r="N31" s="6"/>
      <c r="O31" s="195"/>
      <c r="P31" s="6"/>
      <c r="Q31" s="6"/>
      <c r="R31" s="4"/>
      <c r="S31" s="16"/>
      <c r="BC31" s="6"/>
      <c r="BD31" s="6"/>
      <c r="BE31" s="6"/>
    </row>
    <row r="32" spans="1:57" s="17" customFormat="1" x14ac:dyDescent="0.25">
      <c r="A32" s="326" t="s">
        <v>398</v>
      </c>
      <c r="B32" s="39"/>
      <c r="C32" s="224"/>
      <c r="D32" s="224"/>
      <c r="E32" s="224"/>
      <c r="F32" s="16"/>
      <c r="H32" s="634">
        <f t="shared" si="0"/>
        <v>0</v>
      </c>
      <c r="I32" s="634">
        <f t="shared" si="1"/>
        <v>0</v>
      </c>
      <c r="J32" s="589"/>
      <c r="M32" s="6"/>
      <c r="N32" s="6"/>
      <c r="O32" s="195"/>
      <c r="P32" s="6"/>
      <c r="Q32" s="4" t="s">
        <v>447</v>
      </c>
      <c r="R32" s="88">
        <f>+C54+C55</f>
        <v>0</v>
      </c>
      <c r="S32" s="16"/>
      <c r="BC32" s="6"/>
      <c r="BD32" s="6"/>
      <c r="BE32" s="6"/>
    </row>
    <row r="33" spans="1:57" s="17" customFormat="1" x14ac:dyDescent="0.25">
      <c r="A33" s="6" t="s">
        <v>178</v>
      </c>
      <c r="B33" s="39"/>
      <c r="C33" s="224"/>
      <c r="D33" s="224"/>
      <c r="E33" s="224"/>
      <c r="F33" s="16"/>
      <c r="H33" s="634">
        <f t="shared" si="0"/>
        <v>0</v>
      </c>
      <c r="I33" s="634">
        <f t="shared" si="1"/>
        <v>0</v>
      </c>
      <c r="J33" s="589"/>
      <c r="M33" s="6"/>
      <c r="N33" s="6"/>
      <c r="O33" s="195"/>
      <c r="P33" s="6"/>
      <c r="Q33" s="4" t="s">
        <v>33</v>
      </c>
      <c r="R33" s="88">
        <f>+C66</f>
        <v>0</v>
      </c>
      <c r="S33" s="16"/>
      <c r="BC33" s="6"/>
      <c r="BD33" s="6"/>
      <c r="BE33" s="6"/>
    </row>
    <row r="34" spans="1:57" s="57" customFormat="1" x14ac:dyDescent="0.25">
      <c r="A34" s="6" t="s">
        <v>114</v>
      </c>
      <c r="B34" s="39"/>
      <c r="C34" s="224"/>
      <c r="D34" s="224"/>
      <c r="E34" s="224"/>
      <c r="F34" s="16"/>
      <c r="G34" s="17"/>
      <c r="H34" s="634">
        <f t="shared" si="0"/>
        <v>0</v>
      </c>
      <c r="I34" s="634">
        <f t="shared" si="1"/>
        <v>0</v>
      </c>
      <c r="J34" s="589"/>
      <c r="K34" s="16"/>
      <c r="L34" s="17"/>
      <c r="M34" s="6"/>
      <c r="N34" s="6"/>
      <c r="O34" s="195"/>
      <c r="P34" s="6"/>
      <c r="Q34" s="4" t="s">
        <v>448</v>
      </c>
      <c r="R34" s="88">
        <f>+C74</f>
        <v>0</v>
      </c>
      <c r="S34" s="16"/>
      <c r="BC34" s="94"/>
      <c r="BD34" s="94"/>
      <c r="BE34" s="94"/>
    </row>
    <row r="35" spans="1:57" s="57" customFormat="1" x14ac:dyDescent="0.25">
      <c r="A35" s="6" t="s">
        <v>116</v>
      </c>
      <c r="B35" s="39"/>
      <c r="C35" s="224"/>
      <c r="D35" s="224"/>
      <c r="E35" s="224"/>
      <c r="F35" s="16"/>
      <c r="G35" s="17"/>
      <c r="H35" s="634">
        <f t="shared" si="0"/>
        <v>0</v>
      </c>
      <c r="I35" s="634">
        <f t="shared" si="1"/>
        <v>0</v>
      </c>
      <c r="J35" s="589"/>
      <c r="K35" s="17"/>
      <c r="L35" s="17"/>
      <c r="M35" s="6"/>
      <c r="N35" s="6"/>
      <c r="O35" s="195"/>
      <c r="P35" s="6"/>
      <c r="Q35" s="4" t="s">
        <v>3</v>
      </c>
      <c r="R35" s="88">
        <f>+C76</f>
        <v>0</v>
      </c>
      <c r="S35" s="16"/>
      <c r="BC35" s="94"/>
      <c r="BD35" s="94"/>
      <c r="BE35" s="94"/>
    </row>
    <row r="36" spans="1:57" s="57" customFormat="1" x14ac:dyDescent="0.25">
      <c r="A36" s="6" t="s">
        <v>117</v>
      </c>
      <c r="B36" s="39"/>
      <c r="C36" s="224"/>
      <c r="D36" s="224"/>
      <c r="E36" s="224"/>
      <c r="F36" s="16"/>
      <c r="G36" s="17"/>
      <c r="H36" s="634">
        <f t="shared" si="0"/>
        <v>0</v>
      </c>
      <c r="I36" s="634">
        <f t="shared" si="1"/>
        <v>0</v>
      </c>
      <c r="J36" s="589"/>
      <c r="K36" s="17"/>
      <c r="L36" s="17"/>
      <c r="M36" s="6"/>
      <c r="N36" s="6"/>
      <c r="O36" s="195"/>
      <c r="P36" s="6"/>
      <c r="Q36" s="4" t="s">
        <v>75</v>
      </c>
      <c r="R36" s="88">
        <f>+C83</f>
        <v>0</v>
      </c>
      <c r="S36" s="16"/>
      <c r="BC36" s="94"/>
      <c r="BD36" s="94"/>
      <c r="BE36" s="94"/>
    </row>
    <row r="37" spans="1:57" s="57" customFormat="1" x14ac:dyDescent="0.25">
      <c r="A37" s="6" t="s">
        <v>115</v>
      </c>
      <c r="B37" s="39"/>
      <c r="C37" s="224"/>
      <c r="D37" s="224"/>
      <c r="E37" s="224"/>
      <c r="F37" s="16"/>
      <c r="G37" s="17"/>
      <c r="H37" s="634">
        <f t="shared" si="0"/>
        <v>0</v>
      </c>
      <c r="I37" s="634">
        <f t="shared" si="1"/>
        <v>0</v>
      </c>
      <c r="J37" s="589"/>
      <c r="K37" s="17"/>
      <c r="L37" s="17"/>
      <c r="M37" s="6"/>
      <c r="N37" s="6"/>
      <c r="O37" s="195"/>
      <c r="P37" s="6"/>
      <c r="Q37" s="4" t="s">
        <v>76</v>
      </c>
      <c r="R37" s="88">
        <f>+C85</f>
        <v>0</v>
      </c>
      <c r="S37" s="16"/>
      <c r="BC37" s="94"/>
      <c r="BD37" s="94"/>
      <c r="BE37" s="94"/>
    </row>
    <row r="38" spans="1:57" s="57" customFormat="1" x14ac:dyDescent="0.25">
      <c r="A38" s="6" t="s">
        <v>254</v>
      </c>
      <c r="B38" s="39"/>
      <c r="C38" s="224"/>
      <c r="D38" s="224"/>
      <c r="E38" s="224"/>
      <c r="F38" s="16"/>
      <c r="G38" s="17"/>
      <c r="H38" s="634">
        <f t="shared" si="0"/>
        <v>0</v>
      </c>
      <c r="I38" s="634">
        <f t="shared" si="1"/>
        <v>0</v>
      </c>
      <c r="J38" s="589"/>
      <c r="K38" s="17"/>
      <c r="L38" s="17"/>
      <c r="M38" s="6"/>
      <c r="N38" s="6"/>
      <c r="O38" s="195"/>
      <c r="P38" s="6"/>
      <c r="Q38" s="4"/>
      <c r="R38" s="4"/>
      <c r="S38" s="16"/>
      <c r="BC38" s="94"/>
      <c r="BD38" s="94"/>
      <c r="BE38" s="94"/>
    </row>
    <row r="39" spans="1:57" s="17" customFormat="1" x14ac:dyDescent="0.25">
      <c r="A39" s="6" t="s">
        <v>255</v>
      </c>
      <c r="B39" s="39"/>
      <c r="C39" s="224"/>
      <c r="D39" s="224"/>
      <c r="E39" s="224"/>
      <c r="F39" s="16"/>
      <c r="H39" s="634">
        <f t="shared" si="0"/>
        <v>0</v>
      </c>
      <c r="I39" s="634">
        <f t="shared" si="1"/>
        <v>0</v>
      </c>
      <c r="J39" s="589"/>
      <c r="M39" s="6"/>
      <c r="N39" s="6"/>
      <c r="O39" s="195"/>
      <c r="P39" s="6"/>
      <c r="Q39" s="6"/>
      <c r="R39" s="6"/>
      <c r="BC39" s="6"/>
      <c r="BD39" s="6"/>
      <c r="BE39" s="6"/>
    </row>
    <row r="40" spans="1:57" s="17" customFormat="1" x14ac:dyDescent="0.25">
      <c r="A40" s="5" t="s">
        <v>760</v>
      </c>
      <c r="B40" s="39"/>
      <c r="C40" s="224"/>
      <c r="D40" s="224"/>
      <c r="E40" s="224"/>
      <c r="F40" s="90"/>
      <c r="H40" s="634">
        <f t="shared" ref="H40" si="2">+C40-D40</f>
        <v>0</v>
      </c>
      <c r="I40" s="634">
        <f t="shared" ref="I40" si="3">+C40-E40</f>
        <v>0</v>
      </c>
      <c r="J40" s="589"/>
      <c r="M40" s="6"/>
      <c r="N40" s="6"/>
      <c r="O40" s="195"/>
      <c r="P40" s="6"/>
      <c r="Q40" s="6"/>
      <c r="R40" s="6"/>
      <c r="BC40" s="6"/>
      <c r="BD40" s="6"/>
      <c r="BE40" s="6"/>
    </row>
    <row r="41" spans="1:57" x14ac:dyDescent="0.25">
      <c r="A41" s="4" t="s">
        <v>52</v>
      </c>
      <c r="C41" s="224"/>
      <c r="D41" s="22"/>
      <c r="E41" s="22"/>
      <c r="G41" s="26"/>
      <c r="H41" s="634">
        <f t="shared" si="0"/>
        <v>0</v>
      </c>
      <c r="I41" s="634">
        <f t="shared" si="1"/>
        <v>0</v>
      </c>
      <c r="J41" s="589"/>
      <c r="K41" s="17"/>
      <c r="Q41" s="6"/>
      <c r="R41" s="6"/>
      <c r="S41" s="17"/>
    </row>
    <row r="42" spans="1:57" x14ac:dyDescent="0.25">
      <c r="A42" s="7" t="s">
        <v>399</v>
      </c>
      <c r="B42" s="40"/>
      <c r="C42" s="154">
        <f>SUM(C29:C41)</f>
        <v>0</v>
      </c>
      <c r="D42" s="154">
        <f>SUM(D29:D41)</f>
        <v>0</v>
      </c>
      <c r="E42" s="154">
        <f>SUM(E29:E41)</f>
        <v>0</v>
      </c>
      <c r="H42" s="634">
        <f t="shared" si="0"/>
        <v>0</v>
      </c>
      <c r="I42" s="634">
        <f t="shared" si="1"/>
        <v>0</v>
      </c>
      <c r="J42" s="589"/>
      <c r="K42" s="17"/>
      <c r="Q42" s="6" t="s">
        <v>32</v>
      </c>
      <c r="R42" s="99">
        <f>+C90</f>
        <v>0</v>
      </c>
      <c r="S42" s="17"/>
    </row>
    <row r="43" spans="1:57" x14ac:dyDescent="0.25">
      <c r="C43" s="18"/>
      <c r="D43" s="18"/>
      <c r="E43" s="18"/>
      <c r="H43" s="634"/>
      <c r="I43" s="634"/>
      <c r="J43" s="589"/>
      <c r="K43" s="17"/>
      <c r="Q43" s="6" t="s">
        <v>33</v>
      </c>
      <c r="R43" s="99">
        <f t="shared" ref="R43:R44" si="4">+C91</f>
        <v>0</v>
      </c>
      <c r="S43" s="17"/>
    </row>
    <row r="44" spans="1:57" s="15" customFormat="1" ht="13.8" thickBot="1" x14ac:dyDescent="0.3">
      <c r="A44" s="3" t="s">
        <v>40</v>
      </c>
      <c r="B44" s="37"/>
      <c r="C44" s="155">
        <f>C24+C42</f>
        <v>0</v>
      </c>
      <c r="D44" s="155">
        <f>D24+D42</f>
        <v>0</v>
      </c>
      <c r="E44" s="155">
        <f>E24+E42</f>
        <v>0</v>
      </c>
      <c r="F44" s="16"/>
      <c r="H44" s="634">
        <f t="shared" si="0"/>
        <v>0</v>
      </c>
      <c r="I44" s="634">
        <f t="shared" si="1"/>
        <v>0</v>
      </c>
      <c r="J44" s="591"/>
      <c r="K44" s="16"/>
      <c r="M44" s="3"/>
      <c r="N44" s="3"/>
      <c r="O44" s="196"/>
      <c r="P44" s="3"/>
      <c r="Q44" s="6" t="s">
        <v>31</v>
      </c>
      <c r="R44" s="99">
        <f t="shared" si="4"/>
        <v>0</v>
      </c>
      <c r="S44" s="17"/>
      <c r="BC44" s="3"/>
      <c r="BD44" s="3"/>
      <c r="BE44" s="3"/>
    </row>
    <row r="45" spans="1:57" ht="13.8" thickTop="1" x14ac:dyDescent="0.25">
      <c r="C45" s="21"/>
      <c r="D45" s="21"/>
      <c r="E45" s="21"/>
      <c r="H45" s="578"/>
      <c r="I45" s="578"/>
      <c r="J45" s="589"/>
      <c r="K45" s="15"/>
      <c r="Q45" s="6" t="s">
        <v>34</v>
      </c>
      <c r="R45" s="99" t="str">
        <f>+C93</f>
        <v>Entry Required</v>
      </c>
      <c r="S45" s="17"/>
    </row>
    <row r="46" spans="1:57" x14ac:dyDescent="0.25">
      <c r="A46" s="3" t="s">
        <v>46</v>
      </c>
      <c r="B46" s="37"/>
      <c r="C46" s="21"/>
      <c r="D46" s="21"/>
      <c r="E46" s="21"/>
      <c r="H46" s="578"/>
      <c r="I46" s="578"/>
      <c r="J46" s="589"/>
      <c r="Q46" s="6" t="s">
        <v>35</v>
      </c>
      <c r="R46" s="99" t="e">
        <f>+C94</f>
        <v>#VALUE!</v>
      </c>
      <c r="S46" s="17"/>
    </row>
    <row r="47" spans="1:57" x14ac:dyDescent="0.25">
      <c r="A47" s="7" t="s">
        <v>41</v>
      </c>
      <c r="B47" s="40"/>
      <c r="C47" s="21"/>
      <c r="D47" s="21"/>
      <c r="E47" s="21"/>
      <c r="H47" s="578"/>
      <c r="I47" s="578"/>
      <c r="J47" s="589"/>
      <c r="Q47" s="99"/>
      <c r="R47" s="6"/>
      <c r="S47" s="17"/>
    </row>
    <row r="48" spans="1:57" x14ac:dyDescent="0.25">
      <c r="A48" s="6" t="s">
        <v>42</v>
      </c>
      <c r="B48" s="39"/>
      <c r="C48" s="224"/>
      <c r="D48" s="19"/>
      <c r="E48" s="19"/>
      <c r="F48" s="26"/>
      <c r="H48" s="634">
        <f t="shared" si="0"/>
        <v>0</v>
      </c>
      <c r="I48" s="634">
        <f t="shared" si="1"/>
        <v>0</v>
      </c>
      <c r="J48" s="589"/>
      <c r="Q48" s="6"/>
      <c r="R48" s="6"/>
      <c r="S48" s="17"/>
    </row>
    <row r="49" spans="1:57" s="15" customFormat="1" x14ac:dyDescent="0.25">
      <c r="A49" s="864" t="s">
        <v>292</v>
      </c>
      <c r="B49" s="39"/>
      <c r="C49" s="224"/>
      <c r="D49" s="224"/>
      <c r="E49" s="224"/>
      <c r="F49" s="26"/>
      <c r="G49" s="16"/>
      <c r="H49" s="634">
        <f t="shared" si="0"/>
        <v>0</v>
      </c>
      <c r="I49" s="634">
        <f t="shared" si="1"/>
        <v>0</v>
      </c>
      <c r="J49" s="589"/>
      <c r="K49" s="16"/>
      <c r="L49" s="16"/>
      <c r="M49" s="4"/>
      <c r="N49" s="4"/>
      <c r="O49" s="192"/>
      <c r="P49" s="4"/>
      <c r="Q49" s="94"/>
      <c r="R49" s="94"/>
      <c r="S49" s="17"/>
      <c r="BC49" s="3"/>
      <c r="BD49" s="3"/>
      <c r="BE49" s="3"/>
    </row>
    <row r="50" spans="1:57" s="15" customFormat="1" x14ac:dyDescent="0.25">
      <c r="A50" s="6" t="s">
        <v>360</v>
      </c>
      <c r="B50" s="39"/>
      <c r="C50" s="224"/>
      <c r="D50" s="224"/>
      <c r="E50" s="224"/>
      <c r="F50" s="26"/>
      <c r="G50" s="16"/>
      <c r="H50" s="634">
        <f t="shared" si="0"/>
        <v>0</v>
      </c>
      <c r="I50" s="634">
        <f t="shared" si="1"/>
        <v>0</v>
      </c>
      <c r="J50" s="589"/>
      <c r="K50" s="16"/>
      <c r="L50" s="16"/>
      <c r="M50" s="4"/>
      <c r="N50" s="4"/>
      <c r="O50" s="192"/>
      <c r="P50" s="4"/>
      <c r="Q50" s="99" t="s">
        <v>36</v>
      </c>
      <c r="R50" s="99">
        <f>+C98</f>
        <v>0</v>
      </c>
      <c r="S50" s="17"/>
      <c r="BC50" s="3"/>
      <c r="BD50" s="3"/>
      <c r="BE50" s="3"/>
    </row>
    <row r="51" spans="1:57" s="57" customFormat="1" x14ac:dyDescent="0.25">
      <c r="A51" s="5" t="s">
        <v>592</v>
      </c>
      <c r="B51" s="39"/>
      <c r="C51" s="224"/>
      <c r="D51" s="224"/>
      <c r="E51" s="224"/>
      <c r="F51" s="436"/>
      <c r="G51" s="17"/>
      <c r="H51" s="634">
        <f t="shared" si="0"/>
        <v>0</v>
      </c>
      <c r="I51" s="634">
        <f t="shared" si="1"/>
        <v>0</v>
      </c>
      <c r="J51" s="589"/>
      <c r="K51" s="17"/>
      <c r="L51" s="17"/>
      <c r="M51" s="6"/>
      <c r="N51" s="6"/>
      <c r="O51" s="195"/>
      <c r="P51" s="6"/>
      <c r="Q51" s="4" t="s">
        <v>712</v>
      </c>
      <c r="R51" s="99" t="str">
        <f t="shared" ref="R51:R52" si="5">+C99</f>
        <v>Entry Required</v>
      </c>
      <c r="S51" s="16"/>
      <c r="BC51" s="94"/>
      <c r="BD51" s="94"/>
      <c r="BE51" s="94"/>
    </row>
    <row r="52" spans="1:57" s="15" customFormat="1" x14ac:dyDescent="0.25">
      <c r="A52" s="6" t="s">
        <v>9</v>
      </c>
      <c r="B52" s="39"/>
      <c r="C52" s="224"/>
      <c r="D52" s="224"/>
      <c r="E52" s="224"/>
      <c r="F52" s="26"/>
      <c r="G52" s="16"/>
      <c r="H52" s="634">
        <f t="shared" si="0"/>
        <v>0</v>
      </c>
      <c r="I52" s="634">
        <f t="shared" si="1"/>
        <v>0</v>
      </c>
      <c r="J52" s="589"/>
      <c r="K52" s="16"/>
      <c r="L52" s="16"/>
      <c r="M52" s="4"/>
      <c r="N52" s="4"/>
      <c r="O52" s="192"/>
      <c r="P52" s="4"/>
      <c r="Q52" s="88" t="s">
        <v>35</v>
      </c>
      <c r="R52" s="99" t="e">
        <f t="shared" si="5"/>
        <v>#VALUE!</v>
      </c>
      <c r="S52" s="16"/>
      <c r="BC52" s="3"/>
      <c r="BD52" s="3"/>
      <c r="BE52" s="3"/>
    </row>
    <row r="53" spans="1:57" s="15" customFormat="1" x14ac:dyDescent="0.25">
      <c r="A53" s="6" t="s">
        <v>118</v>
      </c>
      <c r="B53" s="39"/>
      <c r="C53" s="224"/>
      <c r="D53" s="224"/>
      <c r="E53" s="224"/>
      <c r="F53" s="26"/>
      <c r="G53" s="16"/>
      <c r="H53" s="634">
        <f t="shared" si="0"/>
        <v>0</v>
      </c>
      <c r="I53" s="634">
        <f t="shared" si="1"/>
        <v>0</v>
      </c>
      <c r="J53" s="589"/>
      <c r="K53" s="16"/>
      <c r="L53" s="16"/>
      <c r="M53" s="4"/>
      <c r="N53" s="4"/>
      <c r="O53" s="192"/>
      <c r="P53" s="4"/>
      <c r="Q53" s="3"/>
      <c r="R53" s="4"/>
      <c r="S53" s="16"/>
      <c r="BC53" s="3"/>
      <c r="BD53" s="3"/>
      <c r="BE53" s="3"/>
    </row>
    <row r="54" spans="1:57" x14ac:dyDescent="0.25">
      <c r="A54" s="6" t="s">
        <v>54</v>
      </c>
      <c r="B54" s="39"/>
      <c r="C54" s="224"/>
      <c r="D54" s="224"/>
      <c r="E54" s="224"/>
      <c r="F54" s="26"/>
      <c r="H54" s="634">
        <f t="shared" si="0"/>
        <v>0</v>
      </c>
      <c r="I54" s="634">
        <f t="shared" si="1"/>
        <v>0</v>
      </c>
      <c r="J54" s="589"/>
      <c r="R54" s="3"/>
      <c r="S54" s="15"/>
    </row>
    <row r="55" spans="1:57" x14ac:dyDescent="0.25">
      <c r="A55" s="6" t="s">
        <v>55</v>
      </c>
      <c r="B55" s="39"/>
      <c r="C55" s="224"/>
      <c r="D55" s="224"/>
      <c r="E55" s="224"/>
      <c r="F55" s="26"/>
      <c r="H55" s="634">
        <f t="shared" si="0"/>
        <v>0</v>
      </c>
      <c r="I55" s="634">
        <f t="shared" si="1"/>
        <v>0</v>
      </c>
      <c r="J55" s="589"/>
      <c r="Q55" s="4" t="s">
        <v>713</v>
      </c>
      <c r="R55" s="88">
        <f>+C103</f>
        <v>0</v>
      </c>
    </row>
    <row r="56" spans="1:57" x14ac:dyDescent="0.25">
      <c r="A56" s="5" t="s">
        <v>812</v>
      </c>
      <c r="B56" s="39"/>
      <c r="C56" s="365"/>
      <c r="D56" s="224"/>
      <c r="E56" s="224"/>
      <c r="F56" s="27"/>
      <c r="G56" s="17"/>
      <c r="H56" s="634">
        <f t="shared" si="0"/>
        <v>0</v>
      </c>
      <c r="I56" s="634">
        <f t="shared" si="1"/>
        <v>0</v>
      </c>
      <c r="J56" s="589"/>
      <c r="Q56" s="4" t="s">
        <v>712</v>
      </c>
      <c r="R56" s="88">
        <f t="shared" ref="R56:R57" si="6">+C104</f>
        <v>0</v>
      </c>
    </row>
    <row r="57" spans="1:57" x14ac:dyDescent="0.25">
      <c r="A57" s="5" t="s">
        <v>395</v>
      </c>
      <c r="B57" s="39"/>
      <c r="C57" s="224"/>
      <c r="D57" s="224"/>
      <c r="E57" s="224"/>
      <c r="F57" s="26"/>
      <c r="H57" s="634">
        <f t="shared" si="0"/>
        <v>0</v>
      </c>
      <c r="I57" s="634">
        <f t="shared" si="1"/>
        <v>0</v>
      </c>
      <c r="J57" s="589"/>
      <c r="Q57" s="4" t="s">
        <v>35</v>
      </c>
      <c r="R57" s="88">
        <f t="shared" si="6"/>
        <v>0</v>
      </c>
    </row>
    <row r="58" spans="1:57" x14ac:dyDescent="0.25">
      <c r="A58" s="6" t="s">
        <v>53</v>
      </c>
      <c r="B58" s="39"/>
      <c r="C58" s="224"/>
      <c r="D58" s="224"/>
      <c r="E58" s="224"/>
      <c r="F58" s="26"/>
      <c r="H58" s="634">
        <f t="shared" si="0"/>
        <v>0</v>
      </c>
      <c r="I58" s="634">
        <f t="shared" si="1"/>
        <v>0</v>
      </c>
      <c r="J58" s="589"/>
    </row>
    <row r="59" spans="1:57" s="17" customFormat="1" x14ac:dyDescent="0.25">
      <c r="A59" s="6" t="s">
        <v>228</v>
      </c>
      <c r="B59" s="39"/>
      <c r="C59" s="224"/>
      <c r="D59" s="224"/>
      <c r="E59" s="224"/>
      <c r="F59" s="26"/>
      <c r="G59" s="27"/>
      <c r="H59" s="634">
        <f t="shared" si="0"/>
        <v>0</v>
      </c>
      <c r="I59" s="634">
        <f t="shared" si="1"/>
        <v>0</v>
      </c>
      <c r="J59" s="589"/>
      <c r="K59" s="16"/>
      <c r="M59" s="6"/>
      <c r="N59" s="6"/>
      <c r="O59" s="195"/>
      <c r="P59" s="6"/>
      <c r="Q59" s="6"/>
      <c r="R59" s="6"/>
      <c r="BC59" s="6"/>
      <c r="BD59" s="6"/>
      <c r="BE59" s="6"/>
    </row>
    <row r="60" spans="1:57" x14ac:dyDescent="0.25">
      <c r="A60" s="170" t="s">
        <v>296</v>
      </c>
      <c r="B60" s="39"/>
      <c r="C60" s="224"/>
      <c r="D60" s="224"/>
      <c r="E60" s="224"/>
      <c r="F60" s="26"/>
      <c r="H60" s="634">
        <f t="shared" si="0"/>
        <v>0</v>
      </c>
      <c r="I60" s="634">
        <f t="shared" si="1"/>
        <v>0</v>
      </c>
      <c r="J60" s="589"/>
      <c r="K60" s="17"/>
    </row>
    <row r="61" spans="1:57" x14ac:dyDescent="0.25">
      <c r="A61" s="6" t="s">
        <v>57</v>
      </c>
      <c r="B61" s="39"/>
      <c r="C61" s="224"/>
      <c r="D61" s="224"/>
      <c r="E61" s="224"/>
      <c r="F61" s="26"/>
      <c r="H61" s="634">
        <f t="shared" si="0"/>
        <v>0</v>
      </c>
      <c r="I61" s="634">
        <f t="shared" si="1"/>
        <v>0</v>
      </c>
      <c r="J61" s="589"/>
    </row>
    <row r="62" spans="1:57" x14ac:dyDescent="0.25">
      <c r="A62" s="6" t="s">
        <v>58</v>
      </c>
      <c r="B62" s="39"/>
      <c r="C62" s="224"/>
      <c r="D62" s="224"/>
      <c r="E62" s="224"/>
      <c r="F62" s="26"/>
      <c r="G62" s="26"/>
      <c r="H62" s="634">
        <f t="shared" si="0"/>
        <v>0</v>
      </c>
      <c r="I62" s="634">
        <f t="shared" si="1"/>
        <v>0</v>
      </c>
      <c r="J62" s="589"/>
    </row>
    <row r="63" spans="1:57" x14ac:dyDescent="0.25">
      <c r="A63" s="6" t="s">
        <v>50</v>
      </c>
      <c r="B63" s="39"/>
      <c r="C63" s="224"/>
      <c r="D63" s="224"/>
      <c r="E63" s="224"/>
      <c r="F63" s="26"/>
      <c r="G63" s="26"/>
      <c r="H63" s="634">
        <f t="shared" si="0"/>
        <v>0</v>
      </c>
      <c r="I63" s="634">
        <f t="shared" si="1"/>
        <v>0</v>
      </c>
      <c r="J63" s="589"/>
    </row>
    <row r="64" spans="1:57" x14ac:dyDescent="0.25">
      <c r="A64" s="5" t="s">
        <v>765</v>
      </c>
      <c r="B64" s="39"/>
      <c r="C64" s="224"/>
      <c r="D64" s="224"/>
      <c r="E64" s="224"/>
      <c r="F64" s="26"/>
      <c r="G64" s="26"/>
      <c r="H64" s="634">
        <f t="shared" ref="H64" si="7">+C64-D64</f>
        <v>0</v>
      </c>
      <c r="I64" s="634">
        <f t="shared" ref="I64" si="8">+C64-E64</f>
        <v>0</v>
      </c>
      <c r="J64" s="589"/>
    </row>
    <row r="65" spans="1:57" x14ac:dyDescent="0.25">
      <c r="A65" s="4" t="s">
        <v>59</v>
      </c>
      <c r="C65" s="224"/>
      <c r="D65" s="224"/>
      <c r="E65" s="224"/>
      <c r="F65" s="26"/>
      <c r="H65" s="634">
        <f t="shared" si="0"/>
        <v>0</v>
      </c>
      <c r="I65" s="634">
        <f t="shared" si="1"/>
        <v>0</v>
      </c>
      <c r="J65" s="589"/>
    </row>
    <row r="66" spans="1:57" x14ac:dyDescent="0.25">
      <c r="A66" s="7" t="s">
        <v>0</v>
      </c>
      <c r="B66" s="40"/>
      <c r="C66" s="154">
        <f>SUM(C48:C65)</f>
        <v>0</v>
      </c>
      <c r="D66" s="154">
        <f>SUM(D48:D65)</f>
        <v>0</v>
      </c>
      <c r="E66" s="154">
        <f>SUM(E48:E65)</f>
        <v>0</v>
      </c>
      <c r="H66" s="634">
        <f t="shared" si="0"/>
        <v>0</v>
      </c>
      <c r="I66" s="634">
        <f t="shared" si="1"/>
        <v>0</v>
      </c>
      <c r="J66" s="589"/>
    </row>
    <row r="67" spans="1:57" x14ac:dyDescent="0.25">
      <c r="C67" s="18"/>
      <c r="D67" s="18"/>
      <c r="E67" s="18"/>
      <c r="H67" s="578"/>
      <c r="I67" s="578"/>
      <c r="J67" s="589"/>
    </row>
    <row r="68" spans="1:57" x14ac:dyDescent="0.25">
      <c r="A68" s="3" t="s">
        <v>1</v>
      </c>
      <c r="B68" s="37"/>
      <c r="C68" s="18"/>
      <c r="D68" s="18"/>
      <c r="E68" s="18"/>
      <c r="H68" s="578"/>
      <c r="I68" s="578"/>
      <c r="J68" s="589"/>
    </row>
    <row r="69" spans="1:57" x14ac:dyDescent="0.25">
      <c r="A69" s="6" t="s">
        <v>10</v>
      </c>
      <c r="B69" s="39"/>
      <c r="C69" s="224"/>
      <c r="D69" s="19"/>
      <c r="E69" s="19"/>
      <c r="H69" s="634">
        <f>+C69-D69</f>
        <v>0</v>
      </c>
      <c r="I69" s="634">
        <f>+C69-E69</f>
        <v>0</v>
      </c>
      <c r="J69" s="589"/>
    </row>
    <row r="70" spans="1:57" x14ac:dyDescent="0.25">
      <c r="A70" s="6" t="s">
        <v>61</v>
      </c>
      <c r="B70" s="39"/>
      <c r="C70" s="224"/>
      <c r="D70" s="224"/>
      <c r="E70" s="224"/>
      <c r="H70" s="634">
        <f t="shared" si="0"/>
        <v>0</v>
      </c>
      <c r="I70" s="634">
        <f t="shared" si="1"/>
        <v>0</v>
      </c>
      <c r="J70" s="589"/>
    </row>
    <row r="71" spans="1:57" x14ac:dyDescent="0.25">
      <c r="A71" s="6" t="s">
        <v>60</v>
      </c>
      <c r="B71" s="39"/>
      <c r="C71" s="224"/>
      <c r="D71" s="19"/>
      <c r="E71" s="19"/>
      <c r="H71" s="634">
        <f t="shared" si="0"/>
        <v>0</v>
      </c>
      <c r="I71" s="634">
        <f t="shared" si="1"/>
        <v>0</v>
      </c>
      <c r="J71" s="589"/>
    </row>
    <row r="72" spans="1:57" x14ac:dyDescent="0.25">
      <c r="A72" s="5" t="s">
        <v>766</v>
      </c>
      <c r="B72" s="39"/>
      <c r="C72" s="224"/>
      <c r="D72" s="19"/>
      <c r="E72" s="19"/>
      <c r="H72" s="634">
        <f t="shared" ref="H72" si="9">+C72-D72</f>
        <v>0</v>
      </c>
      <c r="I72" s="634">
        <f t="shared" ref="I72" si="10">+C72-E72</f>
        <v>0</v>
      </c>
      <c r="J72" s="589"/>
    </row>
    <row r="73" spans="1:57" x14ac:dyDescent="0.25">
      <c r="A73" s="6" t="s">
        <v>62</v>
      </c>
      <c r="B73" s="39"/>
      <c r="C73" s="224"/>
      <c r="D73" s="19"/>
      <c r="E73" s="19"/>
      <c r="H73" s="634">
        <f t="shared" si="0"/>
        <v>0</v>
      </c>
      <c r="I73" s="634">
        <f t="shared" si="1"/>
        <v>0</v>
      </c>
      <c r="J73" s="589"/>
    </row>
    <row r="74" spans="1:57" x14ac:dyDescent="0.25">
      <c r="A74" s="7" t="s">
        <v>2</v>
      </c>
      <c r="B74" s="40"/>
      <c r="C74" s="154">
        <f>SUM(C69:C73)</f>
        <v>0</v>
      </c>
      <c r="D74" s="154">
        <f>SUM(D69:D73)</f>
        <v>0</v>
      </c>
      <c r="E74" s="154">
        <f>SUM(E69:E73)</f>
        <v>0</v>
      </c>
      <c r="H74" s="634">
        <f t="shared" si="0"/>
        <v>0</v>
      </c>
      <c r="I74" s="634">
        <f t="shared" si="1"/>
        <v>0</v>
      </c>
      <c r="J74" s="589"/>
    </row>
    <row r="75" spans="1:57" x14ac:dyDescent="0.25">
      <c r="C75" s="18"/>
      <c r="D75" s="18"/>
      <c r="E75" s="18"/>
      <c r="H75" s="578"/>
      <c r="I75" s="578"/>
      <c r="J75" s="589"/>
    </row>
    <row r="76" spans="1:57" s="15" customFormat="1" x14ac:dyDescent="0.25">
      <c r="A76" s="3" t="s">
        <v>3</v>
      </c>
      <c r="B76" s="37"/>
      <c r="C76" s="156">
        <f>C66+C74</f>
        <v>0</v>
      </c>
      <c r="D76" s="156">
        <f>D66+D74</f>
        <v>0</v>
      </c>
      <c r="E76" s="156">
        <f>E66+E74</f>
        <v>0</v>
      </c>
      <c r="H76" s="634">
        <f>+C76-D76</f>
        <v>0</v>
      </c>
      <c r="I76" s="634">
        <f>+C76-E76</f>
        <v>0</v>
      </c>
      <c r="J76" s="591"/>
      <c r="K76" s="16"/>
      <c r="M76" s="3"/>
      <c r="N76" s="3"/>
      <c r="O76" s="196"/>
      <c r="P76" s="3"/>
      <c r="Q76" s="3"/>
      <c r="R76" s="3"/>
      <c r="BC76" s="3"/>
      <c r="BD76" s="3"/>
      <c r="BE76" s="3"/>
    </row>
    <row r="77" spans="1:57" s="15" customFormat="1" x14ac:dyDescent="0.25">
      <c r="B77" s="37"/>
      <c r="C77" s="20"/>
      <c r="D77" s="20"/>
      <c r="E77" s="20"/>
      <c r="H77" s="578"/>
      <c r="I77" s="578"/>
      <c r="J77" s="590"/>
      <c r="M77" s="3"/>
      <c r="N77" s="3"/>
      <c r="O77" s="196"/>
      <c r="P77" s="3"/>
      <c r="Q77" s="3"/>
      <c r="R77" s="3"/>
      <c r="BC77" s="3"/>
      <c r="BD77" s="3"/>
      <c r="BE77" s="3"/>
    </row>
    <row r="78" spans="1:57" s="15" customFormat="1" x14ac:dyDescent="0.25">
      <c r="A78" s="3" t="s">
        <v>74</v>
      </c>
      <c r="B78" s="37"/>
      <c r="C78" s="18"/>
      <c r="D78" s="18"/>
      <c r="E78" s="18"/>
      <c r="H78" s="578"/>
      <c r="I78" s="578"/>
      <c r="J78" s="591"/>
      <c r="M78" s="3"/>
      <c r="N78" s="3"/>
      <c r="O78" s="196"/>
      <c r="P78" s="3"/>
      <c r="Q78" s="3"/>
      <c r="R78" s="3"/>
      <c r="BC78" s="3"/>
      <c r="BD78" s="3"/>
      <c r="BE78" s="3"/>
    </row>
    <row r="79" spans="1:57" s="15" customFormat="1" x14ac:dyDescent="0.25">
      <c r="A79" s="8" t="s">
        <v>73</v>
      </c>
      <c r="B79" s="41"/>
      <c r="C79" s="74">
        <f>+E83</f>
        <v>0</v>
      </c>
      <c r="D79" s="74">
        <f>IF('MCO ID &amp; Cross Checks'!E9="Yes",'Balance Sheet'!E79,E83)</f>
        <v>0</v>
      </c>
      <c r="E79" s="223"/>
      <c r="H79" s="634">
        <f t="shared" ref="H79:H85" si="11">+C79-D79</f>
        <v>0</v>
      </c>
      <c r="I79" s="634">
        <f t="shared" ref="I79:I85" si="12">+C79-E79</f>
        <v>0</v>
      </c>
      <c r="J79" s="591"/>
      <c r="M79" s="3"/>
      <c r="N79" s="3"/>
      <c r="O79" s="196"/>
      <c r="P79" s="3"/>
      <c r="Q79" s="3"/>
      <c r="R79" s="3"/>
      <c r="BC79" s="3"/>
      <c r="BD79" s="3"/>
      <c r="BE79" s="3"/>
    </row>
    <row r="80" spans="1:57" s="15" customFormat="1" x14ac:dyDescent="0.25">
      <c r="A80" s="50" t="s">
        <v>212</v>
      </c>
      <c r="B80" s="41"/>
      <c r="C80" s="18"/>
      <c r="D80" s="18"/>
      <c r="E80" s="18"/>
      <c r="H80" s="634">
        <f t="shared" si="11"/>
        <v>0</v>
      </c>
      <c r="I80" s="634">
        <f t="shared" si="12"/>
        <v>0</v>
      </c>
      <c r="J80" s="591"/>
      <c r="M80" s="3"/>
      <c r="N80" s="3"/>
      <c r="O80" s="196"/>
      <c r="P80" s="3"/>
      <c r="Q80" s="3"/>
      <c r="R80" s="3"/>
      <c r="BC80" s="3"/>
      <c r="BD80" s="3"/>
      <c r="BE80" s="3"/>
    </row>
    <row r="81" spans="1:57" s="15" customFormat="1" x14ac:dyDescent="0.25">
      <c r="A81" s="49" t="s">
        <v>744</v>
      </c>
      <c r="B81" s="41"/>
      <c r="C81" s="18"/>
      <c r="D81" s="18"/>
      <c r="E81" s="18"/>
      <c r="H81" s="634">
        <f t="shared" ref="H81" si="13">+C81-D81</f>
        <v>0</v>
      </c>
      <c r="I81" s="634">
        <f t="shared" ref="I81" si="14">+C81-E81</f>
        <v>0</v>
      </c>
      <c r="J81" s="591"/>
      <c r="M81" s="3"/>
      <c r="N81" s="3"/>
      <c r="O81" s="196"/>
      <c r="P81" s="3"/>
      <c r="Q81" s="3"/>
      <c r="R81" s="3"/>
      <c r="BC81" s="3"/>
      <c r="BD81" s="3"/>
      <c r="BE81" s="3"/>
    </row>
    <row r="82" spans="1:57" s="15" customFormat="1" x14ac:dyDescent="0.25">
      <c r="A82" s="8" t="s">
        <v>72</v>
      </c>
      <c r="B82" s="41"/>
      <c r="C82" s="74">
        <f>+'Rev &amp; Exp All'!D116</f>
        <v>0</v>
      </c>
      <c r="D82" s="18"/>
      <c r="E82" s="74">
        <f>+'Rev &amp; Exp All'!H116</f>
        <v>0</v>
      </c>
      <c r="H82" s="634">
        <f t="shared" si="11"/>
        <v>0</v>
      </c>
      <c r="I82" s="634">
        <f t="shared" si="12"/>
        <v>0</v>
      </c>
      <c r="J82" s="591"/>
      <c r="M82" s="3"/>
      <c r="N82" s="3"/>
      <c r="O82" s="196"/>
      <c r="P82" s="3"/>
      <c r="Q82" s="3"/>
      <c r="R82" s="3"/>
      <c r="BC82" s="3"/>
      <c r="BD82" s="3"/>
      <c r="BE82" s="3"/>
    </row>
    <row r="83" spans="1:57" s="15" customFormat="1" x14ac:dyDescent="0.25">
      <c r="A83" s="3" t="s">
        <v>75</v>
      </c>
      <c r="B83" s="37"/>
      <c r="C83" s="154">
        <f>SUM(C79:C82)</f>
        <v>0</v>
      </c>
      <c r="D83" s="154">
        <f>SUM(D79:D82)</f>
        <v>0</v>
      </c>
      <c r="E83" s="154">
        <f>SUM(E79:E82)</f>
        <v>0</v>
      </c>
      <c r="H83" s="634">
        <f t="shared" si="11"/>
        <v>0</v>
      </c>
      <c r="I83" s="634">
        <f t="shared" si="12"/>
        <v>0</v>
      </c>
      <c r="J83" s="591"/>
      <c r="M83" s="3"/>
      <c r="N83" s="3"/>
      <c r="O83" s="196"/>
      <c r="P83" s="3"/>
      <c r="Q83" s="3"/>
      <c r="R83" s="3"/>
      <c r="BC83" s="3"/>
      <c r="BD83" s="3"/>
      <c r="BE83" s="3"/>
    </row>
    <row r="84" spans="1:57" s="15" customFormat="1" x14ac:dyDescent="0.25">
      <c r="B84" s="37"/>
      <c r="C84" s="18"/>
      <c r="D84" s="18"/>
      <c r="E84" s="18"/>
      <c r="H84" s="634">
        <f t="shared" si="11"/>
        <v>0</v>
      </c>
      <c r="I84" s="634">
        <f t="shared" si="12"/>
        <v>0</v>
      </c>
      <c r="J84" s="591"/>
      <c r="M84" s="3"/>
      <c r="N84" s="3"/>
      <c r="O84" s="196"/>
      <c r="P84" s="3"/>
      <c r="Q84" s="3"/>
      <c r="R84" s="3"/>
      <c r="BC84" s="3"/>
      <c r="BD84" s="3"/>
      <c r="BE84" s="3"/>
    </row>
    <row r="85" spans="1:57" s="15" customFormat="1" ht="13.8" thickBot="1" x14ac:dyDescent="0.3">
      <c r="A85" s="3" t="s">
        <v>76</v>
      </c>
      <c r="B85" s="37"/>
      <c r="C85" s="157">
        <f>+C76+C83</f>
        <v>0</v>
      </c>
      <c r="D85" s="157">
        <f>+D76+D83</f>
        <v>0</v>
      </c>
      <c r="E85" s="157">
        <f>+E76+E83</f>
        <v>0</v>
      </c>
      <c r="G85" s="225"/>
      <c r="H85" s="634">
        <f t="shared" si="11"/>
        <v>0</v>
      </c>
      <c r="I85" s="634">
        <f t="shared" si="12"/>
        <v>0</v>
      </c>
      <c r="J85" s="591"/>
      <c r="M85" s="3"/>
      <c r="N85" s="3"/>
      <c r="O85" s="196"/>
      <c r="P85" s="3"/>
      <c r="Q85" s="3"/>
      <c r="R85" s="3"/>
      <c r="BC85" s="3"/>
      <c r="BD85" s="3"/>
      <c r="BE85" s="3"/>
    </row>
    <row r="86" spans="1:57" ht="51" customHeight="1" thickTop="1" x14ac:dyDescent="0.25">
      <c r="C86" s="225" t="str">
        <f>+IF(ABS(C85-C44)&lt;1," ","ERROR, Assets do not equal Liabilities + Equity")</f>
        <v xml:space="preserve"> </v>
      </c>
      <c r="D86" s="225" t="str">
        <f>+IF(ABS(D85-D44)&lt;1," ","ERROR, Assets do not equal Liabilities + Equity")</f>
        <v xml:space="preserve"> </v>
      </c>
      <c r="E86" s="225" t="str">
        <f>+IF(ABS(E85-E44)&lt;1," ","ERROR, Assets do not equal Liabilities + Equity")</f>
        <v xml:space="preserve"> </v>
      </c>
      <c r="F86" s="225"/>
      <c r="G86" s="225"/>
      <c r="J86" s="15"/>
      <c r="K86" s="15"/>
    </row>
    <row r="87" spans="1:57" x14ac:dyDescent="0.25">
      <c r="F87" s="225"/>
      <c r="G87" s="225"/>
    </row>
    <row r="88" spans="1:57" x14ac:dyDescent="0.25">
      <c r="A88" s="9" t="s">
        <v>795</v>
      </c>
      <c r="B88" s="42"/>
      <c r="C88" s="75"/>
      <c r="D88" s="75"/>
      <c r="E88" s="76"/>
    </row>
    <row r="89" spans="1:57" x14ac:dyDescent="0.25">
      <c r="A89" s="10" t="s">
        <v>822</v>
      </c>
      <c r="B89" s="43"/>
      <c r="C89" s="22"/>
      <c r="D89" s="22"/>
      <c r="E89" s="77"/>
    </row>
    <row r="90" spans="1:57" x14ac:dyDescent="0.25">
      <c r="A90" s="11" t="s">
        <v>32</v>
      </c>
      <c r="B90" s="44"/>
      <c r="C90" s="158">
        <f>C24</f>
        <v>0</v>
      </c>
      <c r="D90" s="158">
        <f>D24</f>
        <v>0</v>
      </c>
      <c r="E90" s="159">
        <f>E24</f>
        <v>0</v>
      </c>
    </row>
    <row r="91" spans="1:57" x14ac:dyDescent="0.25">
      <c r="A91" s="11" t="s">
        <v>33</v>
      </c>
      <c r="B91" s="44"/>
      <c r="C91" s="158">
        <f>C66</f>
        <v>0</v>
      </c>
      <c r="D91" s="158">
        <f>D66</f>
        <v>0</v>
      </c>
      <c r="E91" s="159">
        <f>E66</f>
        <v>0</v>
      </c>
    </row>
    <row r="92" spans="1:57" x14ac:dyDescent="0.25">
      <c r="A92" s="11" t="s">
        <v>31</v>
      </c>
      <c r="B92" s="44"/>
      <c r="C92" s="160">
        <f>C90-C91</f>
        <v>0</v>
      </c>
      <c r="D92" s="160">
        <f>D90-D91</f>
        <v>0</v>
      </c>
      <c r="E92" s="161">
        <f>E90-E91</f>
        <v>0</v>
      </c>
      <c r="F92" s="1019" t="str">
        <f>IF(OR(C93="Entry Required",C93=""),"Enter the MCO's annual Working Capital Requirement"," ")</f>
        <v>Enter the MCO's annual Working Capital Requirement</v>
      </c>
      <c r="G92" s="1019"/>
    </row>
    <row r="93" spans="1:57" x14ac:dyDescent="0.25">
      <c r="A93" s="11" t="s">
        <v>125</v>
      </c>
      <c r="B93" s="44"/>
      <c r="C93" s="210" t="str">
        <f>+IF('MCO ID &amp; Cross Checks'!$D$3="HMO",0,"Entry Required")</f>
        <v>Entry Required</v>
      </c>
      <c r="D93" s="210" t="str">
        <f>+IF('MCO ID &amp; Cross Checks'!$D$3="HMO",0,"Entry Required")</f>
        <v>Entry Required</v>
      </c>
      <c r="E93" s="217" t="str">
        <f>+IF('MCO ID &amp; Cross Checks'!$D$3="HMO",0,"Entry Required")</f>
        <v>Entry Required</v>
      </c>
      <c r="F93" s="1019"/>
      <c r="G93" s="1019"/>
    </row>
    <row r="94" spans="1:57" ht="13.8" thickBot="1" x14ac:dyDescent="0.3">
      <c r="A94" s="11" t="s">
        <v>35</v>
      </c>
      <c r="B94" s="44"/>
      <c r="C94" s="162" t="e">
        <f>C92-C93</f>
        <v>#VALUE!</v>
      </c>
      <c r="D94" s="162" t="e">
        <f>D92-D93</f>
        <v>#VALUE!</v>
      </c>
      <c r="E94" s="163" t="e">
        <f>E92-E93</f>
        <v>#VALUE!</v>
      </c>
      <c r="F94" s="1019"/>
      <c r="G94" s="1019"/>
    </row>
    <row r="95" spans="1:57" ht="13.8" thickTop="1" x14ac:dyDescent="0.25">
      <c r="A95" s="587" t="s">
        <v>697</v>
      </c>
      <c r="B95" s="44"/>
      <c r="C95" s="586" t="e">
        <f>+C92/C93</f>
        <v>#VALUE!</v>
      </c>
      <c r="D95" s="586" t="e">
        <f t="shared" ref="D95:E95" si="15">+D92/D93</f>
        <v>#VALUE!</v>
      </c>
      <c r="E95" s="586" t="e">
        <f t="shared" si="15"/>
        <v>#VALUE!</v>
      </c>
      <c r="F95" s="1019"/>
      <c r="G95" s="1019"/>
    </row>
    <row r="96" spans="1:57" x14ac:dyDescent="0.25">
      <c r="A96" s="12"/>
      <c r="B96" s="45"/>
      <c r="C96" s="22"/>
      <c r="D96" s="22"/>
      <c r="E96" s="23"/>
    </row>
    <row r="97" spans="1:7" x14ac:dyDescent="0.25">
      <c r="A97" s="10" t="s">
        <v>823</v>
      </c>
      <c r="B97" s="43"/>
      <c r="C97" s="22"/>
      <c r="D97" s="22"/>
      <c r="E97" s="23"/>
    </row>
    <row r="98" spans="1:7" x14ac:dyDescent="0.25">
      <c r="A98" s="11" t="s">
        <v>36</v>
      </c>
      <c r="B98" s="44"/>
      <c r="C98" s="158">
        <f>+C29</f>
        <v>0</v>
      </c>
      <c r="D98" s="158">
        <f>+D29</f>
        <v>0</v>
      </c>
      <c r="E98" s="159">
        <f>+E29</f>
        <v>0</v>
      </c>
      <c r="F98" s="1019" t="str">
        <f>+IF(OR(C99="Entry Required",C99=""),"Enter the MCO's annual Restricted Reserve Requirement"," ")</f>
        <v>Enter the MCO's annual Restricted Reserve Requirement</v>
      </c>
      <c r="G98" s="1019"/>
    </row>
    <row r="99" spans="1:7" ht="12.75" customHeight="1" x14ac:dyDescent="0.25">
      <c r="A99" s="11" t="s">
        <v>34</v>
      </c>
      <c r="B99" s="44"/>
      <c r="C99" s="210" t="str">
        <f>+IF('MCO ID &amp; Cross Checks'!$D$3="HMO",0,"Entry Required")</f>
        <v>Entry Required</v>
      </c>
      <c r="D99" s="210" t="str">
        <f>+IF('MCO ID &amp; Cross Checks'!$D$3="HMO",0,"Entry Required")</f>
        <v>Entry Required</v>
      </c>
      <c r="E99" s="217" t="str">
        <f>+IF('MCO ID &amp; Cross Checks'!$D$3="HMO",0,"Entry Required")</f>
        <v>Entry Required</v>
      </c>
      <c r="F99" s="1019"/>
      <c r="G99" s="1019"/>
    </row>
    <row r="100" spans="1:7" ht="13.8" thickBot="1" x14ac:dyDescent="0.3">
      <c r="A100" s="11" t="s">
        <v>35</v>
      </c>
      <c r="B100" s="44"/>
      <c r="C100" s="162" t="e">
        <f>C98-C99</f>
        <v>#VALUE!</v>
      </c>
      <c r="D100" s="162" t="e">
        <f>D98-D99</f>
        <v>#VALUE!</v>
      </c>
      <c r="E100" s="163" t="e">
        <f>E98-E99</f>
        <v>#VALUE!</v>
      </c>
      <c r="F100" s="1019"/>
      <c r="G100" s="1019"/>
    </row>
    <row r="101" spans="1:7" ht="13.8" thickTop="1" x14ac:dyDescent="0.25">
      <c r="A101" s="149"/>
      <c r="B101" s="44"/>
      <c r="C101" s="22"/>
      <c r="D101" s="22"/>
      <c r="E101" s="23"/>
      <c r="F101" s="1019"/>
      <c r="G101" s="1019"/>
    </row>
    <row r="102" spans="1:7" x14ac:dyDescent="0.25">
      <c r="A102" s="10" t="s">
        <v>821</v>
      </c>
      <c r="B102" s="43"/>
      <c r="C102" s="22"/>
      <c r="D102" s="22"/>
      <c r="E102" s="23"/>
    </row>
    <row r="103" spans="1:7" x14ac:dyDescent="0.25">
      <c r="A103" s="11" t="s">
        <v>37</v>
      </c>
      <c r="B103" s="44"/>
      <c r="C103" s="158">
        <f>+C31</f>
        <v>0</v>
      </c>
      <c r="D103" s="158">
        <f>+D31</f>
        <v>0</v>
      </c>
      <c r="E103" s="159">
        <f>+E31</f>
        <v>0</v>
      </c>
    </row>
    <row r="104" spans="1:7" ht="13.2" customHeight="1" x14ac:dyDescent="0.25">
      <c r="A104" s="11" t="s">
        <v>34</v>
      </c>
      <c r="B104" s="44"/>
      <c r="C104" s="421">
        <f>+IF(OR('MCO ID &amp; Cross Checks'!$D$5="FC",'MCO ID &amp; Cross Checks'!$D$6="FC",'MCO ID &amp; Cross Checks'!$D$7="FC"),"Entry Required",0)</f>
        <v>0</v>
      </c>
      <c r="D104" s="421">
        <f>+IF(OR('MCO ID &amp; Cross Checks'!$D$6="FC",'MCO ID &amp; Cross Checks'!$D$5="FC"),"Entry Required",0)</f>
        <v>0</v>
      </c>
      <c r="E104" s="422">
        <f>+IF(OR('MCO ID &amp; Cross Checks'!$D$6="FC",'MCO ID &amp; Cross Checks'!$D$5="FC"),"Entry Required",0)</f>
        <v>0</v>
      </c>
      <c r="F104" s="1019" t="str">
        <f>+IF(OR(C104="Entry Required",C99=""),"Enter the MCO's annual Solvency Requirement"," ")</f>
        <v xml:space="preserve"> </v>
      </c>
      <c r="G104" s="1019"/>
    </row>
    <row r="105" spans="1:7" ht="13.8" thickBot="1" x14ac:dyDescent="0.3">
      <c r="A105" s="11" t="s">
        <v>35</v>
      </c>
      <c r="B105" s="44"/>
      <c r="C105" s="162">
        <f>C103-C104</f>
        <v>0</v>
      </c>
      <c r="D105" s="162">
        <f>D103-D104</f>
        <v>0</v>
      </c>
      <c r="E105" s="163">
        <f>E103-E104</f>
        <v>0</v>
      </c>
      <c r="F105" s="1019"/>
      <c r="G105" s="1019"/>
    </row>
    <row r="106" spans="1:7" ht="13.8" thickTop="1" x14ac:dyDescent="0.25">
      <c r="A106" s="149"/>
      <c r="B106" s="44"/>
      <c r="C106" s="22"/>
      <c r="D106" s="22"/>
      <c r="E106" s="23"/>
    </row>
    <row r="107" spans="1:7" x14ac:dyDescent="0.25">
      <c r="A107" s="10" t="s">
        <v>435</v>
      </c>
      <c r="B107" s="43"/>
      <c r="C107" s="22"/>
      <c r="D107" s="22"/>
      <c r="E107" s="23"/>
    </row>
    <row r="108" spans="1:7" ht="13.8" thickBot="1" x14ac:dyDescent="0.3">
      <c r="A108" s="243" t="s">
        <v>436</v>
      </c>
      <c r="B108" s="281"/>
      <c r="C108" s="24"/>
      <c r="D108" s="24"/>
      <c r="E108" s="25"/>
      <c r="F108" s="1017" t="str">
        <f>IF(AND(+'MCO ID &amp; Cross Checks'!D3="HMO",C108=""),"Error, Entry Required","")</f>
        <v/>
      </c>
      <c r="G108" s="1018"/>
    </row>
    <row r="109" spans="1:7" ht="14.4" thickTop="1" thickBot="1" x14ac:dyDescent="0.3">
      <c r="A109" s="243" t="s">
        <v>437</v>
      </c>
      <c r="B109" s="281"/>
      <c r="C109" s="246"/>
      <c r="D109" s="246"/>
      <c r="E109" s="247"/>
      <c r="F109" s="1017" t="str">
        <f>IF(AND(+'MCO ID &amp; Cross Checks'!D3="HMO",C109=""),"Error, Entry Required","")</f>
        <v/>
      </c>
      <c r="G109" s="1018"/>
    </row>
    <row r="110" spans="1:7" ht="13.8" thickTop="1" x14ac:dyDescent="0.25">
      <c r="A110" s="306"/>
      <c r="B110" s="307"/>
      <c r="C110" s="308"/>
      <c r="D110" s="308"/>
      <c r="E110" s="309"/>
    </row>
    <row r="111" spans="1:7" x14ac:dyDescent="0.25">
      <c r="A111" s="310"/>
      <c r="B111" s="244"/>
      <c r="C111" s="245"/>
      <c r="D111" s="245"/>
      <c r="E111" s="245"/>
    </row>
    <row r="112" spans="1:7" x14ac:dyDescent="0.25">
      <c r="A112" s="312" t="s">
        <v>370</v>
      </c>
      <c r="B112" s="351"/>
      <c r="C112" s="313" t="e">
        <f>C24/C66</f>
        <v>#DIV/0!</v>
      </c>
      <c r="D112" s="313" t="e">
        <f>D24/D66</f>
        <v>#DIV/0!</v>
      </c>
      <c r="E112" s="313" t="e">
        <f>E24/E66</f>
        <v>#DIV/0!</v>
      </c>
    </row>
    <row r="113" spans="1:6" x14ac:dyDescent="0.25">
      <c r="A113" s="311" t="s">
        <v>414</v>
      </c>
      <c r="B113" s="352"/>
      <c r="C113" s="313" t="e">
        <f>SUM(C8:C12)/C76</f>
        <v>#DIV/0!</v>
      </c>
      <c r="D113" s="313" t="e">
        <f>SUM(D8:D12)/D76</f>
        <v>#DIV/0!</v>
      </c>
      <c r="E113" s="313" t="e">
        <f>SUM(E8:E12)/E76</f>
        <v>#DIV/0!</v>
      </c>
    </row>
    <row r="114" spans="1:6" ht="13.8" thickBot="1" x14ac:dyDescent="0.3">
      <c r="A114" s="151"/>
      <c r="B114" s="152"/>
      <c r="C114" s="16"/>
      <c r="D114" s="16"/>
    </row>
    <row r="115" spans="1:6" x14ac:dyDescent="0.25">
      <c r="A115" s="339" t="s">
        <v>411</v>
      </c>
      <c r="B115" s="340"/>
      <c r="C115" s="332"/>
      <c r="D115" s="332"/>
      <c r="E115" s="333"/>
    </row>
    <row r="116" spans="1:6" x14ac:dyDescent="0.25">
      <c r="A116" s="341" t="s">
        <v>404</v>
      </c>
      <c r="B116" s="342"/>
      <c r="C116" s="334" t="str">
        <f>IF('MCO ID &amp; Cross Checks'!F11="December 31,",+'Rev &amp; Exp All'!C27/'Balance Sheet'!C83," ")</f>
        <v xml:space="preserve"> </v>
      </c>
      <c r="D116" s="330"/>
      <c r="E116" s="335" t="str">
        <f>IF('MCO ID &amp; Cross Checks'!F11="December 31,",+'Rev &amp; Exp All'!G27/'Balance Sheet'!E83," ")</f>
        <v xml:space="preserve"> </v>
      </c>
    </row>
    <row r="117" spans="1:6" x14ac:dyDescent="0.25">
      <c r="A117" s="341" t="s">
        <v>405</v>
      </c>
      <c r="B117" s="342"/>
      <c r="C117" s="334" t="str">
        <f>IF('MCO ID &amp; Cross Checks'!F11="December 31,",+'Cash Flow'!B30/'Balance Sheet'!C83," ")</f>
        <v xml:space="preserve"> </v>
      </c>
      <c r="D117" s="330"/>
      <c r="E117" s="335" t="str">
        <f>IF('MCO ID &amp; Cross Checks'!F11="December 31,",+'Cash Flow'!D30/'Balance Sheet'!E83," ")</f>
        <v xml:space="preserve"> </v>
      </c>
    </row>
    <row r="118" spans="1:6" ht="13.8" thickBot="1" x14ac:dyDescent="0.3">
      <c r="A118" s="343" t="s">
        <v>406</v>
      </c>
      <c r="B118" s="344"/>
      <c r="C118" s="336" t="str">
        <f>IF('MCO ID &amp; Cross Checks'!F11="December 31,",+'Sch. of Serv Pmts'!H46/'Balance Sheet'!C83," ")</f>
        <v xml:space="preserve"> </v>
      </c>
      <c r="D118" s="337"/>
      <c r="E118" s="338"/>
      <c r="F118" s="30"/>
    </row>
    <row r="120" spans="1:6" x14ac:dyDescent="0.25">
      <c r="C120" s="16"/>
      <c r="D120" s="16"/>
    </row>
    <row r="121" spans="1:6" x14ac:dyDescent="0.25">
      <c r="C121" s="16"/>
      <c r="D121" s="16"/>
    </row>
    <row r="122" spans="1:6" x14ac:dyDescent="0.25">
      <c r="A122" s="636" t="s">
        <v>701</v>
      </c>
      <c r="B122" s="637"/>
      <c r="C122" s="370"/>
      <c r="D122" s="370"/>
    </row>
    <row r="123" spans="1:6" x14ac:dyDescent="0.25">
      <c r="A123" s="638" t="s">
        <v>702</v>
      </c>
      <c r="B123" s="647" t="e">
        <f>+'Rev &amp; Exp All'!C133</f>
        <v>#DIV/0!</v>
      </c>
      <c r="C123" s="370"/>
      <c r="D123" s="370"/>
    </row>
    <row r="124" spans="1:6" x14ac:dyDescent="0.25">
      <c r="A124" s="638" t="s">
        <v>27</v>
      </c>
      <c r="B124" s="647" t="e">
        <f>+'Rev &amp; Exp All'!C134</f>
        <v>#DIV/0!</v>
      </c>
      <c r="C124" s="370"/>
      <c r="D124" s="370"/>
      <c r="E124" s="30"/>
    </row>
    <row r="125" spans="1:6" x14ac:dyDescent="0.25">
      <c r="A125" s="639" t="s">
        <v>28</v>
      </c>
      <c r="B125" s="647" t="e">
        <f>+'Rev &amp; Exp All'!C135</f>
        <v>#DIV/0!</v>
      </c>
      <c r="C125" s="370"/>
      <c r="D125" s="370"/>
    </row>
    <row r="126" spans="1:6" x14ac:dyDescent="0.25">
      <c r="A126" s="638" t="s">
        <v>703</v>
      </c>
      <c r="B126" s="647" t="e">
        <f>+'Rev &amp; Exp All'!C136</f>
        <v>#DIV/0!</v>
      </c>
      <c r="C126" s="370"/>
      <c r="D126" s="370"/>
    </row>
    <row r="127" spans="1:6" x14ac:dyDescent="0.25">
      <c r="A127" s="638" t="s">
        <v>704</v>
      </c>
      <c r="B127" s="647" t="e">
        <f>+'Rev &amp; Exp All'!C137</f>
        <v>#DIV/0!</v>
      </c>
      <c r="C127" s="370"/>
      <c r="D127" s="370"/>
    </row>
    <row r="128" spans="1:6" x14ac:dyDescent="0.25">
      <c r="A128" s="636" t="s">
        <v>705</v>
      </c>
      <c r="B128" s="592"/>
      <c r="C128" s="370"/>
      <c r="D128" s="370"/>
    </row>
    <row r="129" spans="1:4" x14ac:dyDescent="0.25">
      <c r="A129" s="638" t="s">
        <v>706</v>
      </c>
      <c r="B129" s="637">
        <f>+C92</f>
        <v>0</v>
      </c>
      <c r="C129" s="370"/>
      <c r="D129" s="370"/>
    </row>
    <row r="130" spans="1:4" x14ac:dyDescent="0.25">
      <c r="A130" s="638" t="s">
        <v>707</v>
      </c>
      <c r="B130" s="637" t="str">
        <f>+C93</f>
        <v>Entry Required</v>
      </c>
      <c r="C130" s="370"/>
      <c r="D130" s="370"/>
    </row>
    <row r="131" spans="1:4" x14ac:dyDescent="0.25">
      <c r="A131" s="638" t="s">
        <v>708</v>
      </c>
      <c r="B131" s="637" t="e">
        <f>+C94</f>
        <v>#VALUE!</v>
      </c>
      <c r="C131" s="370"/>
      <c r="D131" s="370"/>
    </row>
    <row r="132" spans="1:4" x14ac:dyDescent="0.25">
      <c r="A132" s="638" t="s">
        <v>709</v>
      </c>
      <c r="B132" s="637" t="e">
        <f>+B129/B130</f>
        <v>#VALUE!</v>
      </c>
      <c r="C132" s="575"/>
      <c r="D132" s="575"/>
    </row>
    <row r="133" spans="1:4" x14ac:dyDescent="0.25">
      <c r="A133" s="638" t="s">
        <v>74</v>
      </c>
      <c r="B133" s="637">
        <f>+C83</f>
        <v>0</v>
      </c>
      <c r="C133" s="575"/>
      <c r="D133" s="575"/>
    </row>
    <row r="134" spans="1:4" x14ac:dyDescent="0.25">
      <c r="A134" s="638" t="s">
        <v>710</v>
      </c>
      <c r="B134" s="648" t="e">
        <f>+C92/'Rev &amp; Exp All'!C130</f>
        <v>#DIV/0!</v>
      </c>
      <c r="C134" s="575"/>
      <c r="D134" s="575"/>
    </row>
    <row r="135" spans="1:4" x14ac:dyDescent="0.25">
      <c r="A135" s="638" t="s">
        <v>711</v>
      </c>
      <c r="B135" s="648" t="e">
        <f>+C83/'Rev &amp; Exp All'!C130</f>
        <v>#DIV/0!</v>
      </c>
      <c r="C135" s="575"/>
      <c r="D135" s="575"/>
    </row>
    <row r="160" spans="1:1" hidden="1" x14ac:dyDescent="0.25">
      <c r="A160" s="16" t="s">
        <v>442</v>
      </c>
    </row>
    <row r="161" spans="1:3" hidden="1" x14ac:dyDescent="0.25">
      <c r="A161" s="16" t="s">
        <v>443</v>
      </c>
      <c r="C161" s="355">
        <f>+C8+C9</f>
        <v>0</v>
      </c>
    </row>
    <row r="162" spans="1:3" hidden="1" x14ac:dyDescent="0.25">
      <c r="A162" s="16" t="s">
        <v>444</v>
      </c>
      <c r="C162" s="355">
        <f>+C11</f>
        <v>0</v>
      </c>
    </row>
    <row r="163" spans="1:3" hidden="1" x14ac:dyDescent="0.25">
      <c r="A163" s="16" t="s">
        <v>32</v>
      </c>
      <c r="C163" s="355">
        <f>+C24</f>
        <v>0</v>
      </c>
    </row>
    <row r="164" spans="1:3" hidden="1" x14ac:dyDescent="0.25">
      <c r="A164" s="16" t="s">
        <v>445</v>
      </c>
      <c r="C164" s="355">
        <f>+C29</f>
        <v>0</v>
      </c>
    </row>
    <row r="165" spans="1:3" hidden="1" x14ac:dyDescent="0.25">
      <c r="A165" s="16" t="s">
        <v>446</v>
      </c>
      <c r="C165" s="355">
        <f>+C42</f>
        <v>0</v>
      </c>
    </row>
    <row r="166" spans="1:3" hidden="1" x14ac:dyDescent="0.25">
      <c r="A166" s="16" t="s">
        <v>40</v>
      </c>
      <c r="C166" s="355">
        <f>+C163+C165</f>
        <v>0</v>
      </c>
    </row>
    <row r="167" spans="1:3" hidden="1" x14ac:dyDescent="0.25">
      <c r="C167" s="355"/>
    </row>
    <row r="168" spans="1:3" hidden="1" x14ac:dyDescent="0.25">
      <c r="A168" s="16" t="s">
        <v>447</v>
      </c>
      <c r="C168" s="355">
        <f>+C54+C55</f>
        <v>0</v>
      </c>
    </row>
    <row r="169" spans="1:3" hidden="1" x14ac:dyDescent="0.25">
      <c r="A169" s="16" t="s">
        <v>33</v>
      </c>
      <c r="C169" s="355">
        <f>+C66</f>
        <v>0</v>
      </c>
    </row>
    <row r="170" spans="1:3" hidden="1" x14ac:dyDescent="0.25">
      <c r="A170" s="16" t="s">
        <v>448</v>
      </c>
      <c r="C170" s="355">
        <f>+C74</f>
        <v>0</v>
      </c>
    </row>
    <row r="171" spans="1:3" hidden="1" x14ac:dyDescent="0.25">
      <c r="A171" s="16" t="s">
        <v>3</v>
      </c>
      <c r="C171" s="355">
        <f>+C169+C170</f>
        <v>0</v>
      </c>
    </row>
    <row r="172" spans="1:3" hidden="1" x14ac:dyDescent="0.25">
      <c r="A172" s="16" t="s">
        <v>75</v>
      </c>
      <c r="C172" s="355">
        <f>+C83</f>
        <v>0</v>
      </c>
    </row>
    <row r="173" spans="1:3" hidden="1" x14ac:dyDescent="0.25">
      <c r="A173" s="16" t="s">
        <v>76</v>
      </c>
      <c r="C173" s="355">
        <f>+C171+C172</f>
        <v>0</v>
      </c>
    </row>
  </sheetData>
  <sheetProtection algorithmName="SHA-512" hashValue="dbs5gNa/HL51Pdo+8PqOZXrlK7JgENbfn0c7hzqFZVDelclFFYh8uFfZNuBhueiabt0KchlZhk8ZY9X4pxmoWA==" saltValue="UVARsjZttloFH2ISjGfesQ==" spinCount="100000" sheet="1" formatCells="0" formatColumns="0" formatRows="0"/>
  <mergeCells count="11">
    <mergeCell ref="F108:G108"/>
    <mergeCell ref="F109:G109"/>
    <mergeCell ref="F104:G105"/>
    <mergeCell ref="F98:G101"/>
    <mergeCell ref="A1:E1"/>
    <mergeCell ref="A2:E2"/>
    <mergeCell ref="F92:G95"/>
    <mergeCell ref="A3:E3"/>
    <mergeCell ref="F3:J3"/>
    <mergeCell ref="F4:J4"/>
    <mergeCell ref="F6:J6"/>
  </mergeCells>
  <phoneticPr fontId="6" type="noConversion"/>
  <printOptions horizontalCentered="1"/>
  <pageMargins left="0" right="0" top="0.27" bottom="0" header="0.18" footer="0.17"/>
  <pageSetup scale="75" orientation="portrait" r:id="rId1"/>
  <headerFooter alignWithMargins="0"/>
  <rowBreaks count="1" manualBreakCount="1">
    <brk id="85" max="16383" man="1"/>
  </rowBreaks>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D9AD7-685C-43E5-A2EE-224195EC2ECE}">
  <sheetPr>
    <tabColor rgb="FFFF99FF"/>
  </sheetPr>
  <dimension ref="A1:XFD1048576"/>
  <sheetViews>
    <sheetView zoomScaleNormal="100" workbookViewId="0">
      <pane xSplit="1" ySplit="8" topLeftCell="B94" activePane="bottomRight" state="frozen"/>
      <selection pane="topRight" activeCell="B1" sqref="B1"/>
      <selection pane="bottomLeft" activeCell="A9" sqref="A9"/>
      <selection pane="bottomRight" activeCell="A100" sqref="A100:A103"/>
    </sheetView>
  </sheetViews>
  <sheetFormatPr defaultColWidth="11.44140625" defaultRowHeight="13.2" x14ac:dyDescent="0.25"/>
  <cols>
    <col min="1" max="1" width="52.33203125" style="702" customWidth="1"/>
    <col min="2" max="4" width="15.44140625" style="702" customWidth="1"/>
    <col min="5" max="5" width="15.44140625" style="710" customWidth="1"/>
    <col min="6" max="6" width="18.109375" style="710" customWidth="1"/>
    <col min="7" max="8" width="13.6640625" style="710" customWidth="1"/>
    <col min="9" max="9" width="13.6640625" style="702" customWidth="1"/>
    <col min="10" max="10" width="14.33203125" style="702" customWidth="1"/>
    <col min="11" max="14" width="13.6640625" style="702" customWidth="1"/>
    <col min="15" max="28" width="11.44140625" style="702"/>
    <col min="29" max="29" width="11.44140625" style="703" customWidth="1"/>
    <col min="30" max="30" width="12.6640625" style="703" customWidth="1"/>
    <col min="31" max="31" width="11.44140625" style="703" customWidth="1"/>
    <col min="32" max="16384" width="11.44140625" style="702"/>
  </cols>
  <sheetData>
    <row r="1" spans="1:40" ht="17.399999999999999" x14ac:dyDescent="0.3">
      <c r="A1" s="785" t="str">
        <f>IF('MCO ID &amp; Cross Checks'!D6="Select Prog","DO NOT COMPLETE THIS WORKSHEET IF A 2ND CONTRACTED PROGRAM IS NOT SELECTED IN MCO ID &amp; CROSS CHECKS CELL D6 "," ")</f>
        <v xml:space="preserve">DO NOT COMPLETE THIS WORKSHEET IF A 2ND CONTRACTED PROGRAM IS NOT SELECTED IN MCO ID &amp; CROSS CHECKS CELL D6 </v>
      </c>
      <c r="B1" s="784"/>
      <c r="C1" s="784"/>
      <c r="D1" s="784"/>
      <c r="E1" s="784"/>
    </row>
    <row r="2" spans="1:40" ht="15" customHeight="1" x14ac:dyDescent="0.3">
      <c r="A2" s="1022">
        <f>+'MCO ID &amp; Cross Checks'!B1</f>
        <v>0</v>
      </c>
      <c r="B2" s="1022"/>
      <c r="C2" s="1022"/>
      <c r="D2" s="1022"/>
      <c r="E2" s="1022"/>
      <c r="F2" s="1022"/>
      <c r="G2" s="1022"/>
      <c r="H2" s="1022"/>
      <c r="I2" s="1022"/>
      <c r="J2" s="1022"/>
      <c r="K2" s="1022"/>
      <c r="L2" s="1022"/>
    </row>
    <row r="3" spans="1:40" ht="15" customHeight="1" x14ac:dyDescent="0.3">
      <c r="A3" s="1022" t="s">
        <v>426</v>
      </c>
      <c r="B3" s="1022"/>
      <c r="C3" s="1022"/>
      <c r="D3" s="1022"/>
      <c r="E3" s="1022"/>
      <c r="F3" s="1022"/>
      <c r="G3" s="1022"/>
      <c r="H3" s="1022"/>
      <c r="I3" s="1022"/>
      <c r="J3" s="1022"/>
      <c r="K3" s="1022"/>
      <c r="L3" s="1022"/>
    </row>
    <row r="4" spans="1:40" ht="15" customHeight="1" x14ac:dyDescent="0.3">
      <c r="A4" s="704"/>
      <c r="E4" s="703"/>
      <c r="F4" s="705" t="s">
        <v>794</v>
      </c>
      <c r="G4" s="706"/>
      <c r="H4" s="706"/>
      <c r="I4" s="706"/>
    </row>
    <row r="5" spans="1:40" ht="15" customHeight="1" x14ac:dyDescent="0.3">
      <c r="B5" s="707"/>
      <c r="C5" s="707"/>
      <c r="D5" s="708"/>
      <c r="E5" s="709"/>
      <c r="F5" s="706"/>
      <c r="G5" s="706"/>
      <c r="H5" s="706"/>
      <c r="I5" s="706"/>
      <c r="L5" s="710"/>
    </row>
    <row r="6" spans="1:40" x14ac:dyDescent="0.25">
      <c r="A6" s="710"/>
      <c r="B6" s="710"/>
      <c r="C6" s="710"/>
      <c r="D6" s="710"/>
    </row>
    <row r="7" spans="1:40" ht="39.6" x14ac:dyDescent="0.25">
      <c r="B7" s="711" t="s">
        <v>127</v>
      </c>
      <c r="C7" s="711" t="s">
        <v>127</v>
      </c>
      <c r="D7" s="711" t="s">
        <v>127</v>
      </c>
      <c r="E7" s="711" t="s">
        <v>127</v>
      </c>
      <c r="F7" s="712" t="s">
        <v>639</v>
      </c>
      <c r="G7" s="713" t="str">
        <f>CONCATENATE('MCO ID &amp; Cross Checks'!D5," ","Budget")</f>
        <v>Select Prog Budget</v>
      </c>
      <c r="H7" s="713" t="str">
        <f>CONCATENATE('MCO ID &amp; Cross Checks'!D6," ","Budget")</f>
        <v>Select Prog Budget</v>
      </c>
      <c r="I7" s="713" t="str">
        <f>CONCATENATE('MCO ID &amp; Cross Checks'!D7," ","Budget")</f>
        <v>Select Prog Budget</v>
      </c>
      <c r="J7" s="712" t="s">
        <v>786</v>
      </c>
      <c r="K7" s="714" t="str">
        <f>CONCATENATE('MCO ID &amp; Cross Checks'!D5," ","Budget")</f>
        <v>Select Prog Budget</v>
      </c>
      <c r="L7" s="714" t="str">
        <f>CONCATENATE('MCO ID &amp; Cross Checks'!D6," ","Budget")</f>
        <v>Select Prog Budget</v>
      </c>
      <c r="M7" s="714" t="str">
        <f>CONCATENATE('MCO ID &amp; Cross Checks'!D7," ","Budget")</f>
        <v>Select Prog Budget</v>
      </c>
      <c r="N7" s="714" t="s">
        <v>786</v>
      </c>
      <c r="O7" s="715" t="str">
        <f>CONCATENATE('MCO ID &amp; Cross Checks'!D5," ","PY")</f>
        <v>Select Prog PY</v>
      </c>
      <c r="P7" s="715" t="str">
        <f>CONCATENATE('MCO ID &amp; Cross Checks'!D6," ","PY")</f>
        <v>Select Prog PY</v>
      </c>
      <c r="Q7" s="715" t="str">
        <f>CONCATENATE('MCO ID &amp; Cross Checks'!D7," ","PY")</f>
        <v>Select Prog PY</v>
      </c>
      <c r="R7" s="711" t="s">
        <v>802</v>
      </c>
      <c r="T7" s="714" t="str">
        <f>CONCATENATE('MCO ID &amp; Cross Checks'!D5," ","Curr YTD")</f>
        <v>Select Prog Curr YTD</v>
      </c>
      <c r="U7" s="714" t="str">
        <f>CONCATENATE('MCO ID &amp; Cross Checks'!D6," ","Curr YTD")</f>
        <v>Select Prog Curr YTD</v>
      </c>
      <c r="V7" s="714" t="str">
        <f>CONCATENATE('MCO ID &amp; Cross Checks'!D7," ","Curr YTD")</f>
        <v>Select Prog Curr YTD</v>
      </c>
      <c r="W7" s="716" t="s">
        <v>800</v>
      </c>
      <c r="X7" s="714" t="str">
        <f>CONCATENATE('MCO ID &amp; Cross Checks'!D5," ","Budget YTD")</f>
        <v>Select Prog Budget YTD</v>
      </c>
      <c r="Y7" s="714" t="str">
        <f>CONCATENATE('MCO ID &amp; Cross Checks'!D6," ","Budget YTD")</f>
        <v>Select Prog Budget YTD</v>
      </c>
      <c r="Z7" s="714" t="str">
        <f>CONCATENATE('MCO ID &amp; Cross Checks'!D7," ","Budget YTD")</f>
        <v>Select Prog Budget YTD</v>
      </c>
      <c r="AA7" s="716" t="s">
        <v>801</v>
      </c>
      <c r="AB7" s="714" t="str">
        <f>CONCATENATE('MCO ID &amp; Cross Checks'!D5," ","Budg Annual")</f>
        <v>Select Prog Budg Annual</v>
      </c>
      <c r="AC7" s="714" t="str">
        <f>CONCATENATE('MCO ID &amp; Cross Checks'!D6," ","Budg Annual")</f>
        <v>Select Prog Budg Annual</v>
      </c>
      <c r="AD7" s="714" t="str">
        <f>CONCATENATE('MCO ID &amp; Cross Checks'!D7," ","Budg Annual")</f>
        <v>Select Prog Budg Annual</v>
      </c>
      <c r="AE7" s="714" t="s">
        <v>787</v>
      </c>
      <c r="AF7" s="716" t="str">
        <f>CONCATENATE('MCO ID &amp; Cross Checks'!D5," ","PY"," ",'MCO ID &amp; Cross Checks'!D13)</f>
        <v xml:space="preserve">Select Prog PY </v>
      </c>
      <c r="AG7" s="716" t="str">
        <f>CONCATENATE('MCO ID &amp; Cross Checks'!D6," ","PY"," ",'MCO ID &amp; Cross Checks'!D13)</f>
        <v xml:space="preserve">Select Prog PY </v>
      </c>
      <c r="AH7" s="716" t="str">
        <f>CONCATENATE('MCO ID &amp; Cross Checks'!D7," ","PY"," ",'MCO ID &amp; Cross Checks'!D13)</f>
        <v xml:space="preserve">Select Prog PY </v>
      </c>
      <c r="AI7" s="716" t="str">
        <f>CONCATENATE("PY All"," ",'MCO ID &amp; Cross Checks'!D13)</f>
        <v xml:space="preserve">PY All </v>
      </c>
      <c r="AK7" s="717" t="str">
        <f>CONCATENATE("Act vs Bud"," ", T7)</f>
        <v>Act vs Bud Select Prog Curr YTD</v>
      </c>
      <c r="AL7" s="717" t="str">
        <f>CONCATENATE("Act vs Bud"," ", U7)</f>
        <v>Act vs Bud Select Prog Curr YTD</v>
      </c>
      <c r="AM7" s="717" t="str">
        <f>CONCATENATE("Act vs Bud","   ", V7)</f>
        <v>Act vs Bud   Select Prog Curr YTD</v>
      </c>
      <c r="AN7" s="717" t="str">
        <f>CONCATENATE("Act vs Bud","   ", W7)</f>
        <v>Act vs Bud   Total All YTD</v>
      </c>
    </row>
    <row r="8" spans="1:40" x14ac:dyDescent="0.25">
      <c r="B8" s="718" t="s">
        <v>128</v>
      </c>
      <c r="C8" s="718" t="str">
        <f>CONCATENATE('MCO ID &amp; Cross Checks'!D5, " ","YTD")</f>
        <v>Select Prog YTD</v>
      </c>
      <c r="D8" s="931" t="str">
        <f>CONCATENATE('MCO ID &amp; Cross Checks'!D6, " ","YTD")</f>
        <v>Select Prog YTD</v>
      </c>
      <c r="E8" s="718" t="str">
        <f>CONCATENATE('MCO ID &amp; Cross Checks'!D7, " ","YTD")</f>
        <v>Select Prog YTD</v>
      </c>
      <c r="F8" s="719" t="s">
        <v>640</v>
      </c>
      <c r="G8" s="719" t="s">
        <v>38</v>
      </c>
      <c r="H8" s="719" t="s">
        <v>38</v>
      </c>
      <c r="I8" s="719" t="s">
        <v>38</v>
      </c>
      <c r="J8" s="719" t="s">
        <v>788</v>
      </c>
      <c r="K8" s="719" t="s">
        <v>86</v>
      </c>
      <c r="L8" s="719" t="s">
        <v>86</v>
      </c>
      <c r="M8" s="719" t="s">
        <v>86</v>
      </c>
      <c r="N8" s="719" t="s">
        <v>789</v>
      </c>
      <c r="O8" s="719">
        <f>+'MCO ID &amp; Cross Checks'!D13</f>
        <v>0</v>
      </c>
      <c r="P8" s="942">
        <f>+'MCO ID &amp; Cross Checks'!D13</f>
        <v>0</v>
      </c>
      <c r="Q8" s="719">
        <f>+'MCO ID &amp; Cross Checks'!D13</f>
        <v>0</v>
      </c>
      <c r="R8" s="719">
        <f>+'MCO ID &amp; Cross Checks'!D13</f>
        <v>0</v>
      </c>
      <c r="T8" s="718" t="s">
        <v>120</v>
      </c>
      <c r="U8" s="718" t="s">
        <v>120</v>
      </c>
      <c r="V8" s="718" t="s">
        <v>120</v>
      </c>
      <c r="W8" s="718" t="s">
        <v>120</v>
      </c>
      <c r="X8" s="719" t="s">
        <v>120</v>
      </c>
      <c r="Y8" s="719" t="s">
        <v>120</v>
      </c>
      <c r="Z8" s="719" t="s">
        <v>120</v>
      </c>
      <c r="AA8" s="719" t="s">
        <v>120</v>
      </c>
      <c r="AB8" s="719" t="s">
        <v>120</v>
      </c>
      <c r="AC8" s="719" t="s">
        <v>120</v>
      </c>
      <c r="AD8" s="719" t="s">
        <v>120</v>
      </c>
      <c r="AE8" s="719" t="s">
        <v>120</v>
      </c>
      <c r="AF8" s="719" t="s">
        <v>120</v>
      </c>
      <c r="AG8" s="719" t="s">
        <v>120</v>
      </c>
      <c r="AH8" s="719" t="s">
        <v>120</v>
      </c>
      <c r="AI8" s="719" t="s">
        <v>120</v>
      </c>
      <c r="AK8" s="703"/>
      <c r="AL8" s="703"/>
      <c r="AM8" s="703"/>
      <c r="AN8" s="703"/>
    </row>
    <row r="9" spans="1:40" x14ac:dyDescent="0.25">
      <c r="A9" s="720" t="s">
        <v>94</v>
      </c>
      <c r="B9" s="721"/>
      <c r="C9" s="721"/>
      <c r="D9" s="721"/>
      <c r="E9" s="721"/>
      <c r="I9" s="710"/>
      <c r="J9" s="710"/>
      <c r="K9" s="710"/>
      <c r="L9" s="710"/>
      <c r="M9" s="710"/>
      <c r="N9" s="710"/>
      <c r="O9" s="710"/>
      <c r="P9" s="710"/>
      <c r="Z9" s="722"/>
      <c r="AC9" s="702"/>
      <c r="AD9" s="702"/>
      <c r="AE9" s="702"/>
      <c r="AK9" s="703"/>
      <c r="AL9" s="703"/>
      <c r="AM9" s="703"/>
      <c r="AN9" s="703"/>
    </row>
    <row r="10" spans="1:40" x14ac:dyDescent="0.25">
      <c r="A10" s="703" t="s">
        <v>167</v>
      </c>
      <c r="B10" s="777">
        <f>+'Rev &amp; Exp All'!B10</f>
        <v>0</v>
      </c>
      <c r="C10" s="786"/>
      <c r="D10" s="786"/>
      <c r="E10" s="786"/>
      <c r="F10" s="723">
        <f>SUM(B10:E10)</f>
        <v>0</v>
      </c>
      <c r="G10" s="786"/>
      <c r="H10" s="786"/>
      <c r="I10" s="786"/>
      <c r="J10" s="786"/>
      <c r="K10" s="786"/>
      <c r="L10" s="786"/>
      <c r="M10" s="786"/>
      <c r="N10" s="786"/>
      <c r="O10" s="786"/>
      <c r="P10" s="786"/>
      <c r="Q10" s="786"/>
      <c r="R10" s="786"/>
      <c r="T10" s="724" t="e">
        <f t="shared" ref="T10:T26" si="0">+C10/$C$130</f>
        <v>#DIV/0!</v>
      </c>
      <c r="U10" s="724" t="e">
        <f>+D10/$D$130</f>
        <v>#DIV/0!</v>
      </c>
      <c r="V10" s="724" t="e">
        <f t="shared" ref="V10:V26" si="1">+E10/$E$130</f>
        <v>#DIV/0!</v>
      </c>
      <c r="W10" s="724" t="e">
        <f t="shared" ref="W10:W26" si="2">+F10/$F$130</f>
        <v>#DIV/0!</v>
      </c>
      <c r="X10" s="724" t="e">
        <f t="shared" ref="X10:X27" si="3">+G10/$G$130</f>
        <v>#DIV/0!</v>
      </c>
      <c r="Y10" s="724" t="e">
        <f t="shared" ref="Y10:Y27" si="4">+H10/$H$130</f>
        <v>#DIV/0!</v>
      </c>
      <c r="Z10" s="724" t="e">
        <f t="shared" ref="Z10:Z27" si="5">+I10/$I$130</f>
        <v>#DIV/0!</v>
      </c>
      <c r="AA10" s="724" t="e">
        <f t="shared" ref="AA10:AA27" si="6">+J10/$J$130</f>
        <v>#DIV/0!</v>
      </c>
      <c r="AB10" s="724" t="e">
        <f t="shared" ref="AB10:AB27" si="7">+K10/$K$130</f>
        <v>#DIV/0!</v>
      </c>
      <c r="AC10" s="724" t="e">
        <f>+L10/$L$130</f>
        <v>#DIV/0!</v>
      </c>
      <c r="AD10" s="724" t="e">
        <f t="shared" ref="AD10:AD27" si="8">+M10/$M$130</f>
        <v>#DIV/0!</v>
      </c>
      <c r="AE10" s="724" t="e">
        <f t="shared" ref="AE10:AE27" si="9">+N10/$N$130</f>
        <v>#DIV/0!</v>
      </c>
      <c r="AF10" s="724" t="e">
        <f t="shared" ref="AF10:AF27" si="10">+O10/$O$130</f>
        <v>#DIV/0!</v>
      </c>
      <c r="AG10" s="724" t="e">
        <f t="shared" ref="AG10:AG27" si="11">+P10/$P$130</f>
        <v>#DIV/0!</v>
      </c>
      <c r="AH10" s="724" t="e">
        <f t="shared" ref="AH10:AH27" si="12">+Q10/$Q$130</f>
        <v>#DIV/0!</v>
      </c>
      <c r="AI10" s="724" t="e">
        <f t="shared" ref="AI10:AI27" si="13">+R10/$R$130</f>
        <v>#DIV/0!</v>
      </c>
      <c r="AK10" s="641" t="e">
        <f t="shared" ref="AK10:AK27" si="14">+T10-X10</f>
        <v>#DIV/0!</v>
      </c>
      <c r="AL10" s="641" t="e">
        <f t="shared" ref="AL10:AL27" si="15">+U10-Y10</f>
        <v>#DIV/0!</v>
      </c>
      <c r="AM10" s="641" t="e">
        <f t="shared" ref="AM10:AM27" si="16">+V10-Z10</f>
        <v>#DIV/0!</v>
      </c>
      <c r="AN10" s="641" t="e">
        <f t="shared" ref="AN10:AN27" si="17">+W10-AA10</f>
        <v>#DIV/0!</v>
      </c>
    </row>
    <row r="11" spans="1:40" x14ac:dyDescent="0.25">
      <c r="A11" s="703" t="s">
        <v>121</v>
      </c>
      <c r="B11" s="777">
        <f>+'Rev &amp; Exp All'!B11</f>
        <v>0</v>
      </c>
      <c r="C11" s="786"/>
      <c r="D11" s="786"/>
      <c r="E11" s="786"/>
      <c r="F11" s="723">
        <f t="shared" ref="F11:F26" si="18">SUM(B11:E11)</f>
        <v>0</v>
      </c>
      <c r="G11" s="786"/>
      <c r="H11" s="786"/>
      <c r="I11" s="786"/>
      <c r="J11" s="786"/>
      <c r="K11" s="786"/>
      <c r="L11" s="786"/>
      <c r="M11" s="786"/>
      <c r="N11" s="786"/>
      <c r="O11" s="786"/>
      <c r="P11" s="786"/>
      <c r="Q11" s="786"/>
      <c r="R11" s="786"/>
      <c r="T11" s="724" t="e">
        <f t="shared" si="0"/>
        <v>#DIV/0!</v>
      </c>
      <c r="U11" s="724" t="e">
        <f t="shared" ref="U11:U26" si="19">+D11/$D$130</f>
        <v>#DIV/0!</v>
      </c>
      <c r="V11" s="724" t="e">
        <f t="shared" si="1"/>
        <v>#DIV/0!</v>
      </c>
      <c r="W11" s="724" t="e">
        <f t="shared" si="2"/>
        <v>#DIV/0!</v>
      </c>
      <c r="X11" s="724" t="e">
        <f t="shared" si="3"/>
        <v>#DIV/0!</v>
      </c>
      <c r="Y11" s="724" t="e">
        <f t="shared" si="4"/>
        <v>#DIV/0!</v>
      </c>
      <c r="Z11" s="724" t="e">
        <f t="shared" si="5"/>
        <v>#DIV/0!</v>
      </c>
      <c r="AA11" s="724" t="e">
        <f t="shared" si="6"/>
        <v>#DIV/0!</v>
      </c>
      <c r="AB11" s="724" t="e">
        <f t="shared" si="7"/>
        <v>#DIV/0!</v>
      </c>
      <c r="AC11" s="724" t="e">
        <f t="shared" ref="AC11:AC26" si="20">+L11/$L$130</f>
        <v>#DIV/0!</v>
      </c>
      <c r="AD11" s="724" t="e">
        <f t="shared" si="8"/>
        <v>#DIV/0!</v>
      </c>
      <c r="AE11" s="724" t="e">
        <f t="shared" si="9"/>
        <v>#DIV/0!</v>
      </c>
      <c r="AF11" s="724" t="e">
        <f t="shared" si="10"/>
        <v>#DIV/0!</v>
      </c>
      <c r="AG11" s="724" t="e">
        <f t="shared" si="11"/>
        <v>#DIV/0!</v>
      </c>
      <c r="AH11" s="724" t="e">
        <f t="shared" si="12"/>
        <v>#DIV/0!</v>
      </c>
      <c r="AI11" s="724" t="e">
        <f t="shared" si="13"/>
        <v>#DIV/0!</v>
      </c>
      <c r="AK11" s="641" t="e">
        <f t="shared" si="14"/>
        <v>#DIV/0!</v>
      </c>
      <c r="AL11" s="641" t="e">
        <f t="shared" si="15"/>
        <v>#DIV/0!</v>
      </c>
      <c r="AM11" s="641" t="e">
        <f t="shared" si="16"/>
        <v>#DIV/0!</v>
      </c>
      <c r="AN11" s="641" t="e">
        <f t="shared" si="17"/>
        <v>#DIV/0!</v>
      </c>
    </row>
    <row r="12" spans="1:40" x14ac:dyDescent="0.25">
      <c r="A12" s="703" t="s">
        <v>736</v>
      </c>
      <c r="B12" s="777">
        <f>+'Rev &amp; Exp All'!B12</f>
        <v>0</v>
      </c>
      <c r="C12" s="786"/>
      <c r="D12" s="786"/>
      <c r="E12" s="786"/>
      <c r="F12" s="723">
        <f t="shared" si="18"/>
        <v>0</v>
      </c>
      <c r="G12" s="786"/>
      <c r="H12" s="786"/>
      <c r="I12" s="786"/>
      <c r="J12" s="786"/>
      <c r="K12" s="786"/>
      <c r="L12" s="786"/>
      <c r="M12" s="786"/>
      <c r="N12" s="786"/>
      <c r="O12" s="786"/>
      <c r="P12" s="786"/>
      <c r="Q12" s="786"/>
      <c r="R12" s="786"/>
      <c r="T12" s="724" t="e">
        <f t="shared" si="0"/>
        <v>#DIV/0!</v>
      </c>
      <c r="U12" s="724" t="e">
        <f t="shared" si="19"/>
        <v>#DIV/0!</v>
      </c>
      <c r="V12" s="724" t="e">
        <f t="shared" si="1"/>
        <v>#DIV/0!</v>
      </c>
      <c r="W12" s="724" t="e">
        <f t="shared" si="2"/>
        <v>#DIV/0!</v>
      </c>
      <c r="X12" s="724" t="e">
        <f t="shared" si="3"/>
        <v>#DIV/0!</v>
      </c>
      <c r="Y12" s="724" t="e">
        <f t="shared" si="4"/>
        <v>#DIV/0!</v>
      </c>
      <c r="Z12" s="724" t="e">
        <f t="shared" si="5"/>
        <v>#DIV/0!</v>
      </c>
      <c r="AA12" s="724" t="e">
        <f t="shared" si="6"/>
        <v>#DIV/0!</v>
      </c>
      <c r="AB12" s="724" t="e">
        <f t="shared" si="7"/>
        <v>#DIV/0!</v>
      </c>
      <c r="AC12" s="724" t="e">
        <f t="shared" si="20"/>
        <v>#DIV/0!</v>
      </c>
      <c r="AD12" s="724" t="e">
        <f t="shared" si="8"/>
        <v>#DIV/0!</v>
      </c>
      <c r="AE12" s="724" t="e">
        <f t="shared" si="9"/>
        <v>#DIV/0!</v>
      </c>
      <c r="AF12" s="724" t="e">
        <f t="shared" si="10"/>
        <v>#DIV/0!</v>
      </c>
      <c r="AG12" s="724" t="e">
        <f t="shared" si="11"/>
        <v>#DIV/0!</v>
      </c>
      <c r="AH12" s="724" t="e">
        <f t="shared" si="12"/>
        <v>#DIV/0!</v>
      </c>
      <c r="AI12" s="724" t="e">
        <f t="shared" si="13"/>
        <v>#DIV/0!</v>
      </c>
      <c r="AK12" s="641" t="e">
        <f t="shared" si="14"/>
        <v>#DIV/0!</v>
      </c>
      <c r="AL12" s="641" t="e">
        <f t="shared" si="15"/>
        <v>#DIV/0!</v>
      </c>
      <c r="AM12" s="641" t="e">
        <f t="shared" si="16"/>
        <v>#DIV/0!</v>
      </c>
      <c r="AN12" s="641" t="e">
        <f t="shared" si="17"/>
        <v>#DIV/0!</v>
      </c>
    </row>
    <row r="13" spans="1:40" x14ac:dyDescent="0.25">
      <c r="A13" s="703" t="s">
        <v>737</v>
      </c>
      <c r="B13" s="777">
        <f>+'Rev &amp; Exp All'!B13</f>
        <v>0</v>
      </c>
      <c r="C13" s="786"/>
      <c r="D13" s="786"/>
      <c r="E13" s="786"/>
      <c r="F13" s="723">
        <f t="shared" si="18"/>
        <v>0</v>
      </c>
      <c r="G13" s="786"/>
      <c r="H13" s="786"/>
      <c r="I13" s="786"/>
      <c r="J13" s="786"/>
      <c r="K13" s="786"/>
      <c r="L13" s="786"/>
      <c r="M13" s="786"/>
      <c r="N13" s="786"/>
      <c r="O13" s="786"/>
      <c r="P13" s="786"/>
      <c r="Q13" s="786"/>
      <c r="R13" s="786"/>
      <c r="T13" s="724" t="e">
        <f t="shared" si="0"/>
        <v>#DIV/0!</v>
      </c>
      <c r="U13" s="724" t="e">
        <f t="shared" si="19"/>
        <v>#DIV/0!</v>
      </c>
      <c r="V13" s="724" t="e">
        <f t="shared" si="1"/>
        <v>#DIV/0!</v>
      </c>
      <c r="W13" s="724" t="e">
        <f t="shared" si="2"/>
        <v>#DIV/0!</v>
      </c>
      <c r="X13" s="724" t="e">
        <f t="shared" si="3"/>
        <v>#DIV/0!</v>
      </c>
      <c r="Y13" s="724" t="e">
        <f t="shared" si="4"/>
        <v>#DIV/0!</v>
      </c>
      <c r="Z13" s="724" t="e">
        <f t="shared" si="5"/>
        <v>#DIV/0!</v>
      </c>
      <c r="AA13" s="724" t="e">
        <f t="shared" si="6"/>
        <v>#DIV/0!</v>
      </c>
      <c r="AB13" s="724" t="e">
        <f t="shared" si="7"/>
        <v>#DIV/0!</v>
      </c>
      <c r="AC13" s="724" t="e">
        <f t="shared" si="20"/>
        <v>#DIV/0!</v>
      </c>
      <c r="AD13" s="724" t="e">
        <f t="shared" si="8"/>
        <v>#DIV/0!</v>
      </c>
      <c r="AE13" s="724" t="e">
        <f t="shared" si="9"/>
        <v>#DIV/0!</v>
      </c>
      <c r="AF13" s="724" t="e">
        <f t="shared" si="10"/>
        <v>#DIV/0!</v>
      </c>
      <c r="AG13" s="724" t="e">
        <f t="shared" si="11"/>
        <v>#DIV/0!</v>
      </c>
      <c r="AH13" s="724" t="e">
        <f t="shared" si="12"/>
        <v>#DIV/0!</v>
      </c>
      <c r="AI13" s="724" t="e">
        <f t="shared" si="13"/>
        <v>#DIV/0!</v>
      </c>
      <c r="AK13" s="641" t="e">
        <f t="shared" si="14"/>
        <v>#DIV/0!</v>
      </c>
      <c r="AL13" s="641" t="e">
        <f t="shared" si="15"/>
        <v>#DIV/0!</v>
      </c>
      <c r="AM13" s="641" t="e">
        <f t="shared" si="16"/>
        <v>#DIV/0!</v>
      </c>
      <c r="AN13" s="641" t="e">
        <f t="shared" si="17"/>
        <v>#DIV/0!</v>
      </c>
    </row>
    <row r="14" spans="1:40" x14ac:dyDescent="0.25">
      <c r="A14" s="703" t="s">
        <v>733</v>
      </c>
      <c r="B14" s="777">
        <f>+'Rev &amp; Exp All'!B14</f>
        <v>0</v>
      </c>
      <c r="C14" s="786"/>
      <c r="D14" s="786"/>
      <c r="E14" s="786"/>
      <c r="F14" s="723">
        <f t="shared" si="18"/>
        <v>0</v>
      </c>
      <c r="G14" s="786"/>
      <c r="H14" s="786"/>
      <c r="I14" s="786"/>
      <c r="J14" s="786"/>
      <c r="K14" s="786"/>
      <c r="L14" s="786"/>
      <c r="M14" s="786"/>
      <c r="N14" s="786"/>
      <c r="O14" s="786"/>
      <c r="P14" s="786"/>
      <c r="Q14" s="786"/>
      <c r="R14" s="786"/>
      <c r="T14" s="724" t="e">
        <f t="shared" si="0"/>
        <v>#DIV/0!</v>
      </c>
      <c r="U14" s="724" t="e">
        <f t="shared" si="19"/>
        <v>#DIV/0!</v>
      </c>
      <c r="V14" s="724" t="e">
        <f t="shared" si="1"/>
        <v>#DIV/0!</v>
      </c>
      <c r="W14" s="724" t="e">
        <f t="shared" si="2"/>
        <v>#DIV/0!</v>
      </c>
      <c r="X14" s="724" t="e">
        <f t="shared" si="3"/>
        <v>#DIV/0!</v>
      </c>
      <c r="Y14" s="724" t="e">
        <f t="shared" si="4"/>
        <v>#DIV/0!</v>
      </c>
      <c r="Z14" s="724" t="e">
        <f t="shared" si="5"/>
        <v>#DIV/0!</v>
      </c>
      <c r="AA14" s="724" t="e">
        <f t="shared" si="6"/>
        <v>#DIV/0!</v>
      </c>
      <c r="AB14" s="724" t="e">
        <f t="shared" si="7"/>
        <v>#DIV/0!</v>
      </c>
      <c r="AC14" s="724" t="e">
        <f t="shared" si="20"/>
        <v>#DIV/0!</v>
      </c>
      <c r="AD14" s="724" t="e">
        <f t="shared" si="8"/>
        <v>#DIV/0!</v>
      </c>
      <c r="AE14" s="724" t="e">
        <f t="shared" si="9"/>
        <v>#DIV/0!</v>
      </c>
      <c r="AF14" s="724" t="e">
        <f t="shared" si="10"/>
        <v>#DIV/0!</v>
      </c>
      <c r="AG14" s="724" t="e">
        <f t="shared" si="11"/>
        <v>#DIV/0!</v>
      </c>
      <c r="AH14" s="724" t="e">
        <f t="shared" si="12"/>
        <v>#DIV/0!</v>
      </c>
      <c r="AI14" s="724" t="e">
        <f t="shared" si="13"/>
        <v>#DIV/0!</v>
      </c>
      <c r="AK14" s="641" t="e">
        <f t="shared" si="14"/>
        <v>#DIV/0!</v>
      </c>
      <c r="AL14" s="641" t="e">
        <f t="shared" si="15"/>
        <v>#DIV/0!</v>
      </c>
      <c r="AM14" s="641" t="e">
        <f t="shared" si="16"/>
        <v>#DIV/0!</v>
      </c>
      <c r="AN14" s="641" t="e">
        <f t="shared" si="17"/>
        <v>#DIV/0!</v>
      </c>
    </row>
    <row r="15" spans="1:40" x14ac:dyDescent="0.25">
      <c r="A15" s="703" t="s">
        <v>738</v>
      </c>
      <c r="B15" s="777">
        <f>+'Rev &amp; Exp All'!B15</f>
        <v>0</v>
      </c>
      <c r="C15" s="786"/>
      <c r="D15" s="786"/>
      <c r="E15" s="786"/>
      <c r="F15" s="723">
        <f t="shared" si="18"/>
        <v>0</v>
      </c>
      <c r="G15" s="786"/>
      <c r="H15" s="786"/>
      <c r="I15" s="786"/>
      <c r="J15" s="786"/>
      <c r="K15" s="786"/>
      <c r="L15" s="786"/>
      <c r="M15" s="786"/>
      <c r="N15" s="786"/>
      <c r="O15" s="786"/>
      <c r="P15" s="786"/>
      <c r="Q15" s="786"/>
      <c r="R15" s="786"/>
      <c r="T15" s="724" t="e">
        <f t="shared" si="0"/>
        <v>#DIV/0!</v>
      </c>
      <c r="U15" s="724" t="e">
        <f t="shared" si="19"/>
        <v>#DIV/0!</v>
      </c>
      <c r="V15" s="724" t="e">
        <f t="shared" si="1"/>
        <v>#DIV/0!</v>
      </c>
      <c r="W15" s="724" t="e">
        <f t="shared" si="2"/>
        <v>#DIV/0!</v>
      </c>
      <c r="X15" s="724" t="e">
        <f t="shared" si="3"/>
        <v>#DIV/0!</v>
      </c>
      <c r="Y15" s="724" t="e">
        <f t="shared" si="4"/>
        <v>#DIV/0!</v>
      </c>
      <c r="Z15" s="724" t="e">
        <f t="shared" si="5"/>
        <v>#DIV/0!</v>
      </c>
      <c r="AA15" s="724" t="e">
        <f t="shared" si="6"/>
        <v>#DIV/0!</v>
      </c>
      <c r="AB15" s="724" t="e">
        <f t="shared" si="7"/>
        <v>#DIV/0!</v>
      </c>
      <c r="AC15" s="724" t="e">
        <f t="shared" si="20"/>
        <v>#DIV/0!</v>
      </c>
      <c r="AD15" s="724" t="e">
        <f t="shared" si="8"/>
        <v>#DIV/0!</v>
      </c>
      <c r="AE15" s="724" t="e">
        <f t="shared" si="9"/>
        <v>#DIV/0!</v>
      </c>
      <c r="AF15" s="724" t="e">
        <f t="shared" si="10"/>
        <v>#DIV/0!</v>
      </c>
      <c r="AG15" s="724" t="e">
        <f t="shared" si="11"/>
        <v>#DIV/0!</v>
      </c>
      <c r="AH15" s="724" t="e">
        <f t="shared" si="12"/>
        <v>#DIV/0!</v>
      </c>
      <c r="AI15" s="724" t="e">
        <f t="shared" si="13"/>
        <v>#DIV/0!</v>
      </c>
      <c r="AK15" s="641" t="e">
        <f t="shared" si="14"/>
        <v>#DIV/0!</v>
      </c>
      <c r="AL15" s="641" t="e">
        <f t="shared" si="15"/>
        <v>#DIV/0!</v>
      </c>
      <c r="AM15" s="641" t="e">
        <f t="shared" si="16"/>
        <v>#DIV/0!</v>
      </c>
      <c r="AN15" s="641" t="e">
        <f t="shared" si="17"/>
        <v>#DIV/0!</v>
      </c>
    </row>
    <row r="16" spans="1:40" x14ac:dyDescent="0.25">
      <c r="A16" s="703" t="s">
        <v>735</v>
      </c>
      <c r="B16" s="777">
        <f>+'Rev &amp; Exp All'!B16</f>
        <v>0</v>
      </c>
      <c r="C16" s="786"/>
      <c r="D16" s="786"/>
      <c r="E16" s="786"/>
      <c r="F16" s="723">
        <f t="shared" si="18"/>
        <v>0</v>
      </c>
      <c r="G16" s="786"/>
      <c r="H16" s="786"/>
      <c r="I16" s="786"/>
      <c r="J16" s="786"/>
      <c r="K16" s="786"/>
      <c r="L16" s="786"/>
      <c r="M16" s="786"/>
      <c r="N16" s="786"/>
      <c r="O16" s="786"/>
      <c r="P16" s="786"/>
      <c r="Q16" s="786"/>
      <c r="R16" s="786"/>
      <c r="T16" s="724" t="e">
        <f t="shared" si="0"/>
        <v>#DIV/0!</v>
      </c>
      <c r="U16" s="724" t="e">
        <f t="shared" si="19"/>
        <v>#DIV/0!</v>
      </c>
      <c r="V16" s="724" t="e">
        <f t="shared" si="1"/>
        <v>#DIV/0!</v>
      </c>
      <c r="W16" s="724" t="e">
        <f t="shared" si="2"/>
        <v>#DIV/0!</v>
      </c>
      <c r="X16" s="724" t="e">
        <f t="shared" si="3"/>
        <v>#DIV/0!</v>
      </c>
      <c r="Y16" s="724" t="e">
        <f t="shared" si="4"/>
        <v>#DIV/0!</v>
      </c>
      <c r="Z16" s="724" t="e">
        <f t="shared" si="5"/>
        <v>#DIV/0!</v>
      </c>
      <c r="AA16" s="724" t="e">
        <f t="shared" si="6"/>
        <v>#DIV/0!</v>
      </c>
      <c r="AB16" s="724" t="e">
        <f t="shared" si="7"/>
        <v>#DIV/0!</v>
      </c>
      <c r="AC16" s="724" t="e">
        <f t="shared" si="20"/>
        <v>#DIV/0!</v>
      </c>
      <c r="AD16" s="724" t="e">
        <f t="shared" si="8"/>
        <v>#DIV/0!</v>
      </c>
      <c r="AE16" s="724" t="e">
        <f t="shared" si="9"/>
        <v>#DIV/0!</v>
      </c>
      <c r="AF16" s="724" t="e">
        <f t="shared" si="10"/>
        <v>#DIV/0!</v>
      </c>
      <c r="AG16" s="724" t="e">
        <f t="shared" si="11"/>
        <v>#DIV/0!</v>
      </c>
      <c r="AH16" s="724" t="e">
        <f t="shared" si="12"/>
        <v>#DIV/0!</v>
      </c>
      <c r="AI16" s="724" t="e">
        <f t="shared" si="13"/>
        <v>#DIV/0!</v>
      </c>
      <c r="AK16" s="641" t="e">
        <f t="shared" si="14"/>
        <v>#DIV/0!</v>
      </c>
      <c r="AL16" s="641" t="e">
        <f t="shared" si="15"/>
        <v>#DIV/0!</v>
      </c>
      <c r="AM16" s="641" t="e">
        <f t="shared" si="16"/>
        <v>#DIV/0!</v>
      </c>
      <c r="AN16" s="641" t="e">
        <f t="shared" si="17"/>
        <v>#DIV/0!</v>
      </c>
    </row>
    <row r="17" spans="1:40" x14ac:dyDescent="0.25">
      <c r="A17" s="703" t="s">
        <v>739</v>
      </c>
      <c r="B17" s="777">
        <f>+'Rev &amp; Exp All'!B17</f>
        <v>0</v>
      </c>
      <c r="C17" s="786"/>
      <c r="D17" s="786"/>
      <c r="E17" s="786"/>
      <c r="F17" s="723">
        <f t="shared" si="18"/>
        <v>0</v>
      </c>
      <c r="G17" s="786"/>
      <c r="H17" s="786"/>
      <c r="I17" s="786"/>
      <c r="J17" s="786"/>
      <c r="K17" s="786"/>
      <c r="L17" s="786"/>
      <c r="M17" s="786"/>
      <c r="N17" s="786"/>
      <c r="O17" s="786"/>
      <c r="P17" s="786"/>
      <c r="Q17" s="786"/>
      <c r="R17" s="786"/>
      <c r="T17" s="724" t="e">
        <f t="shared" si="0"/>
        <v>#DIV/0!</v>
      </c>
      <c r="U17" s="724" t="e">
        <f t="shared" si="19"/>
        <v>#DIV/0!</v>
      </c>
      <c r="V17" s="724" t="e">
        <f t="shared" si="1"/>
        <v>#DIV/0!</v>
      </c>
      <c r="W17" s="724" t="e">
        <f t="shared" si="2"/>
        <v>#DIV/0!</v>
      </c>
      <c r="X17" s="724" t="e">
        <f t="shared" si="3"/>
        <v>#DIV/0!</v>
      </c>
      <c r="Y17" s="724" t="e">
        <f t="shared" si="4"/>
        <v>#DIV/0!</v>
      </c>
      <c r="Z17" s="724" t="e">
        <f t="shared" si="5"/>
        <v>#DIV/0!</v>
      </c>
      <c r="AA17" s="724" t="e">
        <f t="shared" si="6"/>
        <v>#DIV/0!</v>
      </c>
      <c r="AB17" s="724" t="e">
        <f t="shared" si="7"/>
        <v>#DIV/0!</v>
      </c>
      <c r="AC17" s="724" t="e">
        <f t="shared" si="20"/>
        <v>#DIV/0!</v>
      </c>
      <c r="AD17" s="724" t="e">
        <f t="shared" si="8"/>
        <v>#DIV/0!</v>
      </c>
      <c r="AE17" s="724" t="e">
        <f t="shared" si="9"/>
        <v>#DIV/0!</v>
      </c>
      <c r="AF17" s="724" t="e">
        <f t="shared" si="10"/>
        <v>#DIV/0!</v>
      </c>
      <c r="AG17" s="724" t="e">
        <f t="shared" si="11"/>
        <v>#DIV/0!</v>
      </c>
      <c r="AH17" s="724" t="e">
        <f t="shared" si="12"/>
        <v>#DIV/0!</v>
      </c>
      <c r="AI17" s="724" t="e">
        <f t="shared" si="13"/>
        <v>#DIV/0!</v>
      </c>
      <c r="AK17" s="641" t="e">
        <f t="shared" si="14"/>
        <v>#DIV/0!</v>
      </c>
      <c r="AL17" s="641" t="e">
        <f t="shared" si="15"/>
        <v>#DIV/0!</v>
      </c>
      <c r="AM17" s="641" t="e">
        <f t="shared" si="16"/>
        <v>#DIV/0!</v>
      </c>
      <c r="AN17" s="641" t="e">
        <f t="shared" si="17"/>
        <v>#DIV/0!</v>
      </c>
    </row>
    <row r="18" spans="1:40" x14ac:dyDescent="0.25">
      <c r="A18" s="703" t="s">
        <v>330</v>
      </c>
      <c r="B18" s="777">
        <f>+'Rev &amp; Exp All'!B18</f>
        <v>0</v>
      </c>
      <c r="C18" s="786"/>
      <c r="D18" s="786"/>
      <c r="E18" s="786"/>
      <c r="F18" s="723">
        <f t="shared" si="18"/>
        <v>0</v>
      </c>
      <c r="G18" s="786"/>
      <c r="H18" s="786"/>
      <c r="I18" s="786"/>
      <c r="J18" s="786"/>
      <c r="K18" s="786"/>
      <c r="L18" s="786"/>
      <c r="M18" s="786"/>
      <c r="N18" s="786"/>
      <c r="O18" s="786"/>
      <c r="P18" s="786"/>
      <c r="Q18" s="786"/>
      <c r="R18" s="786"/>
      <c r="T18" s="724" t="e">
        <f t="shared" si="0"/>
        <v>#DIV/0!</v>
      </c>
      <c r="U18" s="724" t="e">
        <f t="shared" si="19"/>
        <v>#DIV/0!</v>
      </c>
      <c r="V18" s="724" t="e">
        <f t="shared" si="1"/>
        <v>#DIV/0!</v>
      </c>
      <c r="W18" s="724" t="e">
        <f t="shared" si="2"/>
        <v>#DIV/0!</v>
      </c>
      <c r="X18" s="724" t="e">
        <f t="shared" si="3"/>
        <v>#DIV/0!</v>
      </c>
      <c r="Y18" s="724" t="e">
        <f t="shared" si="4"/>
        <v>#DIV/0!</v>
      </c>
      <c r="Z18" s="724" t="e">
        <f t="shared" si="5"/>
        <v>#DIV/0!</v>
      </c>
      <c r="AA18" s="724" t="e">
        <f t="shared" si="6"/>
        <v>#DIV/0!</v>
      </c>
      <c r="AB18" s="724" t="e">
        <f t="shared" si="7"/>
        <v>#DIV/0!</v>
      </c>
      <c r="AC18" s="724" t="e">
        <f t="shared" si="20"/>
        <v>#DIV/0!</v>
      </c>
      <c r="AD18" s="724" t="e">
        <f t="shared" si="8"/>
        <v>#DIV/0!</v>
      </c>
      <c r="AE18" s="724" t="e">
        <f t="shared" si="9"/>
        <v>#DIV/0!</v>
      </c>
      <c r="AF18" s="724" t="e">
        <f t="shared" si="10"/>
        <v>#DIV/0!</v>
      </c>
      <c r="AG18" s="724" t="e">
        <f t="shared" si="11"/>
        <v>#DIV/0!</v>
      </c>
      <c r="AH18" s="724" t="e">
        <f t="shared" si="12"/>
        <v>#DIV/0!</v>
      </c>
      <c r="AI18" s="724" t="e">
        <f t="shared" si="13"/>
        <v>#DIV/0!</v>
      </c>
      <c r="AK18" s="641" t="e">
        <f t="shared" si="14"/>
        <v>#DIV/0!</v>
      </c>
      <c r="AL18" s="641" t="e">
        <f t="shared" si="15"/>
        <v>#DIV/0!</v>
      </c>
      <c r="AM18" s="641" t="e">
        <f t="shared" si="16"/>
        <v>#DIV/0!</v>
      </c>
      <c r="AN18" s="641" t="e">
        <f t="shared" si="17"/>
        <v>#DIV/0!</v>
      </c>
    </row>
    <row r="19" spans="1:40" x14ac:dyDescent="0.25">
      <c r="A19" s="703" t="s">
        <v>329</v>
      </c>
      <c r="B19" s="777">
        <f>+'Rev &amp; Exp All'!B19</f>
        <v>0</v>
      </c>
      <c r="C19" s="786"/>
      <c r="D19" s="786"/>
      <c r="E19" s="786"/>
      <c r="F19" s="723">
        <f t="shared" si="18"/>
        <v>0</v>
      </c>
      <c r="G19" s="786"/>
      <c r="H19" s="786"/>
      <c r="I19" s="786"/>
      <c r="J19" s="786"/>
      <c r="K19" s="786"/>
      <c r="L19" s="786"/>
      <c r="M19" s="786"/>
      <c r="N19" s="786"/>
      <c r="O19" s="786"/>
      <c r="P19" s="786"/>
      <c r="Q19" s="786"/>
      <c r="R19" s="786"/>
      <c r="T19" s="724" t="e">
        <f t="shared" si="0"/>
        <v>#DIV/0!</v>
      </c>
      <c r="U19" s="724" t="e">
        <f t="shared" si="19"/>
        <v>#DIV/0!</v>
      </c>
      <c r="V19" s="724" t="e">
        <f t="shared" si="1"/>
        <v>#DIV/0!</v>
      </c>
      <c r="W19" s="724" t="e">
        <f t="shared" si="2"/>
        <v>#DIV/0!</v>
      </c>
      <c r="X19" s="724" t="e">
        <f t="shared" si="3"/>
        <v>#DIV/0!</v>
      </c>
      <c r="Y19" s="724" t="e">
        <f t="shared" si="4"/>
        <v>#DIV/0!</v>
      </c>
      <c r="Z19" s="724" t="e">
        <f t="shared" si="5"/>
        <v>#DIV/0!</v>
      </c>
      <c r="AA19" s="724" t="e">
        <f t="shared" si="6"/>
        <v>#DIV/0!</v>
      </c>
      <c r="AB19" s="724" t="e">
        <f t="shared" si="7"/>
        <v>#DIV/0!</v>
      </c>
      <c r="AC19" s="724" t="e">
        <f t="shared" si="20"/>
        <v>#DIV/0!</v>
      </c>
      <c r="AD19" s="724" t="e">
        <f t="shared" si="8"/>
        <v>#DIV/0!</v>
      </c>
      <c r="AE19" s="724" t="e">
        <f t="shared" si="9"/>
        <v>#DIV/0!</v>
      </c>
      <c r="AF19" s="724" t="e">
        <f t="shared" si="10"/>
        <v>#DIV/0!</v>
      </c>
      <c r="AG19" s="724" t="e">
        <f t="shared" si="11"/>
        <v>#DIV/0!</v>
      </c>
      <c r="AH19" s="724" t="e">
        <f t="shared" si="12"/>
        <v>#DIV/0!</v>
      </c>
      <c r="AI19" s="724" t="e">
        <f t="shared" si="13"/>
        <v>#DIV/0!</v>
      </c>
      <c r="AK19" s="641" t="e">
        <f t="shared" si="14"/>
        <v>#DIV/0!</v>
      </c>
      <c r="AL19" s="641" t="e">
        <f t="shared" si="15"/>
        <v>#DIV/0!</v>
      </c>
      <c r="AM19" s="641" t="e">
        <f t="shared" si="16"/>
        <v>#DIV/0!</v>
      </c>
      <c r="AN19" s="641" t="e">
        <f t="shared" si="17"/>
        <v>#DIV/0!</v>
      </c>
    </row>
    <row r="20" spans="1:40" x14ac:dyDescent="0.25">
      <c r="A20" s="703" t="s">
        <v>134</v>
      </c>
      <c r="B20" s="777">
        <f>+'Rev &amp; Exp All'!B20</f>
        <v>0</v>
      </c>
      <c r="C20" s="786"/>
      <c r="D20" s="786"/>
      <c r="E20" s="786"/>
      <c r="F20" s="723">
        <f t="shared" si="18"/>
        <v>0</v>
      </c>
      <c r="G20" s="786"/>
      <c r="H20" s="786"/>
      <c r="I20" s="786"/>
      <c r="J20" s="786"/>
      <c r="K20" s="786"/>
      <c r="L20" s="786"/>
      <c r="M20" s="786"/>
      <c r="N20" s="786"/>
      <c r="O20" s="786"/>
      <c r="P20" s="786"/>
      <c r="Q20" s="786"/>
      <c r="R20" s="786"/>
      <c r="T20" s="724" t="e">
        <f t="shared" si="0"/>
        <v>#DIV/0!</v>
      </c>
      <c r="U20" s="724" t="e">
        <f t="shared" si="19"/>
        <v>#DIV/0!</v>
      </c>
      <c r="V20" s="724" t="e">
        <f t="shared" si="1"/>
        <v>#DIV/0!</v>
      </c>
      <c r="W20" s="724" t="e">
        <f t="shared" si="2"/>
        <v>#DIV/0!</v>
      </c>
      <c r="X20" s="724" t="e">
        <f t="shared" si="3"/>
        <v>#DIV/0!</v>
      </c>
      <c r="Y20" s="724" t="e">
        <f t="shared" si="4"/>
        <v>#DIV/0!</v>
      </c>
      <c r="Z20" s="724" t="e">
        <f t="shared" si="5"/>
        <v>#DIV/0!</v>
      </c>
      <c r="AA20" s="724" t="e">
        <f t="shared" si="6"/>
        <v>#DIV/0!</v>
      </c>
      <c r="AB20" s="724" t="e">
        <f t="shared" si="7"/>
        <v>#DIV/0!</v>
      </c>
      <c r="AC20" s="724" t="e">
        <f t="shared" si="20"/>
        <v>#DIV/0!</v>
      </c>
      <c r="AD20" s="724" t="e">
        <f t="shared" si="8"/>
        <v>#DIV/0!</v>
      </c>
      <c r="AE20" s="724" t="e">
        <f t="shared" si="9"/>
        <v>#DIV/0!</v>
      </c>
      <c r="AF20" s="724" t="e">
        <f t="shared" si="10"/>
        <v>#DIV/0!</v>
      </c>
      <c r="AG20" s="724" t="e">
        <f t="shared" si="11"/>
        <v>#DIV/0!</v>
      </c>
      <c r="AH20" s="724" t="e">
        <f t="shared" si="12"/>
        <v>#DIV/0!</v>
      </c>
      <c r="AI20" s="724" t="e">
        <f t="shared" si="13"/>
        <v>#DIV/0!</v>
      </c>
      <c r="AK20" s="641" t="e">
        <f t="shared" si="14"/>
        <v>#DIV/0!</v>
      </c>
      <c r="AL20" s="641" t="e">
        <f t="shared" si="15"/>
        <v>#DIV/0!</v>
      </c>
      <c r="AM20" s="641" t="e">
        <f t="shared" si="16"/>
        <v>#DIV/0!</v>
      </c>
      <c r="AN20" s="641" t="e">
        <f t="shared" si="17"/>
        <v>#DIV/0!</v>
      </c>
    </row>
    <row r="21" spans="1:40" x14ac:dyDescent="0.25">
      <c r="A21" s="703" t="s">
        <v>12</v>
      </c>
      <c r="B21" s="777">
        <f>+'Rev &amp; Exp All'!B21</f>
        <v>0</v>
      </c>
      <c r="C21" s="786"/>
      <c r="D21" s="786"/>
      <c r="E21" s="786"/>
      <c r="F21" s="723">
        <f t="shared" si="18"/>
        <v>0</v>
      </c>
      <c r="G21" s="786"/>
      <c r="H21" s="786"/>
      <c r="I21" s="786"/>
      <c r="J21" s="786"/>
      <c r="K21" s="786"/>
      <c r="L21" s="786"/>
      <c r="M21" s="786"/>
      <c r="N21" s="786"/>
      <c r="O21" s="786"/>
      <c r="P21" s="786"/>
      <c r="Q21" s="786"/>
      <c r="R21" s="786"/>
      <c r="T21" s="724" t="e">
        <f t="shared" si="0"/>
        <v>#DIV/0!</v>
      </c>
      <c r="U21" s="724" t="e">
        <f t="shared" si="19"/>
        <v>#DIV/0!</v>
      </c>
      <c r="V21" s="724" t="e">
        <f t="shared" si="1"/>
        <v>#DIV/0!</v>
      </c>
      <c r="W21" s="724" t="e">
        <f t="shared" si="2"/>
        <v>#DIV/0!</v>
      </c>
      <c r="X21" s="724" t="e">
        <f t="shared" si="3"/>
        <v>#DIV/0!</v>
      </c>
      <c r="Y21" s="724" t="e">
        <f t="shared" si="4"/>
        <v>#DIV/0!</v>
      </c>
      <c r="Z21" s="724" t="e">
        <f t="shared" si="5"/>
        <v>#DIV/0!</v>
      </c>
      <c r="AA21" s="724" t="e">
        <f t="shared" si="6"/>
        <v>#DIV/0!</v>
      </c>
      <c r="AB21" s="724" t="e">
        <f t="shared" si="7"/>
        <v>#DIV/0!</v>
      </c>
      <c r="AC21" s="724" t="e">
        <f t="shared" si="20"/>
        <v>#DIV/0!</v>
      </c>
      <c r="AD21" s="724" t="e">
        <f t="shared" si="8"/>
        <v>#DIV/0!</v>
      </c>
      <c r="AE21" s="724" t="e">
        <f t="shared" si="9"/>
        <v>#DIV/0!</v>
      </c>
      <c r="AF21" s="724" t="e">
        <f t="shared" si="10"/>
        <v>#DIV/0!</v>
      </c>
      <c r="AG21" s="724" t="e">
        <f t="shared" si="11"/>
        <v>#DIV/0!</v>
      </c>
      <c r="AH21" s="724" t="e">
        <f t="shared" si="12"/>
        <v>#DIV/0!</v>
      </c>
      <c r="AI21" s="724" t="e">
        <f t="shared" si="13"/>
        <v>#DIV/0!</v>
      </c>
      <c r="AK21" s="641" t="e">
        <f t="shared" si="14"/>
        <v>#DIV/0!</v>
      </c>
      <c r="AL21" s="641" t="e">
        <f t="shared" si="15"/>
        <v>#DIV/0!</v>
      </c>
      <c r="AM21" s="641" t="e">
        <f t="shared" si="16"/>
        <v>#DIV/0!</v>
      </c>
      <c r="AN21" s="641" t="e">
        <f t="shared" si="17"/>
        <v>#DIV/0!</v>
      </c>
    </row>
    <row r="22" spans="1:40" x14ac:dyDescent="0.25">
      <c r="A22" s="703" t="s">
        <v>11</v>
      </c>
      <c r="B22" s="777">
        <f>+'Rev &amp; Exp All'!B22</f>
        <v>0</v>
      </c>
      <c r="C22" s="786"/>
      <c r="D22" s="786"/>
      <c r="E22" s="786"/>
      <c r="F22" s="723">
        <f t="shared" si="18"/>
        <v>0</v>
      </c>
      <c r="G22" s="786"/>
      <c r="H22" s="786"/>
      <c r="I22" s="786"/>
      <c r="J22" s="786"/>
      <c r="K22" s="786"/>
      <c r="L22" s="786"/>
      <c r="M22" s="786"/>
      <c r="N22" s="786"/>
      <c r="O22" s="786"/>
      <c r="P22" s="786"/>
      <c r="Q22" s="786"/>
      <c r="R22" s="786"/>
      <c r="T22" s="724" t="e">
        <f t="shared" si="0"/>
        <v>#DIV/0!</v>
      </c>
      <c r="U22" s="724" t="e">
        <f t="shared" si="19"/>
        <v>#DIV/0!</v>
      </c>
      <c r="V22" s="724" t="e">
        <f t="shared" si="1"/>
        <v>#DIV/0!</v>
      </c>
      <c r="W22" s="724" t="e">
        <f t="shared" si="2"/>
        <v>#DIV/0!</v>
      </c>
      <c r="X22" s="724" t="e">
        <f t="shared" si="3"/>
        <v>#DIV/0!</v>
      </c>
      <c r="Y22" s="724" t="e">
        <f t="shared" si="4"/>
        <v>#DIV/0!</v>
      </c>
      <c r="Z22" s="724" t="e">
        <f t="shared" si="5"/>
        <v>#DIV/0!</v>
      </c>
      <c r="AA22" s="724" t="e">
        <f t="shared" si="6"/>
        <v>#DIV/0!</v>
      </c>
      <c r="AB22" s="724" t="e">
        <f t="shared" si="7"/>
        <v>#DIV/0!</v>
      </c>
      <c r="AC22" s="724" t="e">
        <f t="shared" si="20"/>
        <v>#DIV/0!</v>
      </c>
      <c r="AD22" s="724" t="e">
        <f t="shared" si="8"/>
        <v>#DIV/0!</v>
      </c>
      <c r="AE22" s="724" t="e">
        <f t="shared" si="9"/>
        <v>#DIV/0!</v>
      </c>
      <c r="AF22" s="724" t="e">
        <f t="shared" si="10"/>
        <v>#DIV/0!</v>
      </c>
      <c r="AG22" s="724" t="e">
        <f t="shared" si="11"/>
        <v>#DIV/0!</v>
      </c>
      <c r="AH22" s="724" t="e">
        <f t="shared" si="12"/>
        <v>#DIV/0!</v>
      </c>
      <c r="AI22" s="724" t="e">
        <f t="shared" si="13"/>
        <v>#DIV/0!</v>
      </c>
      <c r="AK22" s="641" t="e">
        <f t="shared" si="14"/>
        <v>#DIV/0!</v>
      </c>
      <c r="AL22" s="641" t="e">
        <f t="shared" si="15"/>
        <v>#DIV/0!</v>
      </c>
      <c r="AM22" s="641" t="e">
        <f t="shared" si="16"/>
        <v>#DIV/0!</v>
      </c>
      <c r="AN22" s="641" t="e">
        <f t="shared" si="17"/>
        <v>#DIV/0!</v>
      </c>
    </row>
    <row r="23" spans="1:40" x14ac:dyDescent="0.25">
      <c r="A23" s="703" t="s">
        <v>204</v>
      </c>
      <c r="B23" s="777">
        <f>+'Rev &amp; Exp All'!B23</f>
        <v>0</v>
      </c>
      <c r="C23" s="786"/>
      <c r="D23" s="786"/>
      <c r="E23" s="786"/>
      <c r="F23" s="723">
        <f t="shared" si="18"/>
        <v>0</v>
      </c>
      <c r="G23" s="786"/>
      <c r="H23" s="786"/>
      <c r="I23" s="786"/>
      <c r="J23" s="786"/>
      <c r="K23" s="786"/>
      <c r="L23" s="786"/>
      <c r="M23" s="786"/>
      <c r="N23" s="786"/>
      <c r="O23" s="786"/>
      <c r="P23" s="786"/>
      <c r="Q23" s="786"/>
      <c r="R23" s="786"/>
      <c r="T23" s="724" t="e">
        <f t="shared" si="0"/>
        <v>#DIV/0!</v>
      </c>
      <c r="U23" s="724" t="e">
        <f t="shared" si="19"/>
        <v>#DIV/0!</v>
      </c>
      <c r="V23" s="724" t="e">
        <f t="shared" si="1"/>
        <v>#DIV/0!</v>
      </c>
      <c r="W23" s="724" t="e">
        <f t="shared" si="2"/>
        <v>#DIV/0!</v>
      </c>
      <c r="X23" s="724" t="e">
        <f t="shared" si="3"/>
        <v>#DIV/0!</v>
      </c>
      <c r="Y23" s="724" t="e">
        <f t="shared" si="4"/>
        <v>#DIV/0!</v>
      </c>
      <c r="Z23" s="724" t="e">
        <f t="shared" si="5"/>
        <v>#DIV/0!</v>
      </c>
      <c r="AA23" s="724" t="e">
        <f t="shared" si="6"/>
        <v>#DIV/0!</v>
      </c>
      <c r="AB23" s="724" t="e">
        <f t="shared" si="7"/>
        <v>#DIV/0!</v>
      </c>
      <c r="AC23" s="724" t="e">
        <f t="shared" si="20"/>
        <v>#DIV/0!</v>
      </c>
      <c r="AD23" s="724" t="e">
        <f t="shared" si="8"/>
        <v>#DIV/0!</v>
      </c>
      <c r="AE23" s="724" t="e">
        <f t="shared" si="9"/>
        <v>#DIV/0!</v>
      </c>
      <c r="AF23" s="724" t="e">
        <f t="shared" si="10"/>
        <v>#DIV/0!</v>
      </c>
      <c r="AG23" s="724" t="e">
        <f t="shared" si="11"/>
        <v>#DIV/0!</v>
      </c>
      <c r="AH23" s="724" t="e">
        <f t="shared" si="12"/>
        <v>#DIV/0!</v>
      </c>
      <c r="AI23" s="724" t="e">
        <f t="shared" si="13"/>
        <v>#DIV/0!</v>
      </c>
      <c r="AK23" s="641" t="e">
        <f t="shared" si="14"/>
        <v>#DIV/0!</v>
      </c>
      <c r="AL23" s="641" t="e">
        <f t="shared" si="15"/>
        <v>#DIV/0!</v>
      </c>
      <c r="AM23" s="641" t="e">
        <f t="shared" si="16"/>
        <v>#DIV/0!</v>
      </c>
      <c r="AN23" s="641" t="e">
        <f t="shared" si="17"/>
        <v>#DIV/0!</v>
      </c>
    </row>
    <row r="24" spans="1:40" x14ac:dyDescent="0.25">
      <c r="A24" s="703" t="s">
        <v>299</v>
      </c>
      <c r="B24" s="777">
        <f>+'Rev &amp; Exp All'!B24</f>
        <v>0</v>
      </c>
      <c r="C24" s="786"/>
      <c r="D24" s="786"/>
      <c r="E24" s="786"/>
      <c r="F24" s="723">
        <f t="shared" si="18"/>
        <v>0</v>
      </c>
      <c r="G24" s="786"/>
      <c r="H24" s="786"/>
      <c r="I24" s="786"/>
      <c r="J24" s="786"/>
      <c r="K24" s="786"/>
      <c r="L24" s="786"/>
      <c r="M24" s="786"/>
      <c r="N24" s="786"/>
      <c r="O24" s="786"/>
      <c r="P24" s="786"/>
      <c r="Q24" s="786"/>
      <c r="R24" s="786"/>
      <c r="T24" s="724" t="e">
        <f t="shared" si="0"/>
        <v>#DIV/0!</v>
      </c>
      <c r="U24" s="724" t="e">
        <f t="shared" si="19"/>
        <v>#DIV/0!</v>
      </c>
      <c r="V24" s="724" t="e">
        <f t="shared" si="1"/>
        <v>#DIV/0!</v>
      </c>
      <c r="W24" s="724" t="e">
        <f t="shared" si="2"/>
        <v>#DIV/0!</v>
      </c>
      <c r="X24" s="724" t="e">
        <f t="shared" si="3"/>
        <v>#DIV/0!</v>
      </c>
      <c r="Y24" s="724" t="e">
        <f t="shared" si="4"/>
        <v>#DIV/0!</v>
      </c>
      <c r="Z24" s="724" t="e">
        <f t="shared" si="5"/>
        <v>#DIV/0!</v>
      </c>
      <c r="AA24" s="724" t="e">
        <f t="shared" si="6"/>
        <v>#DIV/0!</v>
      </c>
      <c r="AB24" s="724" t="e">
        <f t="shared" si="7"/>
        <v>#DIV/0!</v>
      </c>
      <c r="AC24" s="724" t="e">
        <f t="shared" si="20"/>
        <v>#DIV/0!</v>
      </c>
      <c r="AD24" s="724" t="e">
        <f t="shared" si="8"/>
        <v>#DIV/0!</v>
      </c>
      <c r="AE24" s="724" t="e">
        <f t="shared" si="9"/>
        <v>#DIV/0!</v>
      </c>
      <c r="AF24" s="724" t="e">
        <f t="shared" si="10"/>
        <v>#DIV/0!</v>
      </c>
      <c r="AG24" s="724" t="e">
        <f t="shared" si="11"/>
        <v>#DIV/0!</v>
      </c>
      <c r="AH24" s="724" t="e">
        <f t="shared" si="12"/>
        <v>#DIV/0!</v>
      </c>
      <c r="AI24" s="724" t="e">
        <f t="shared" si="13"/>
        <v>#DIV/0!</v>
      </c>
      <c r="AK24" s="641" t="e">
        <f t="shared" si="14"/>
        <v>#DIV/0!</v>
      </c>
      <c r="AL24" s="641" t="e">
        <f t="shared" si="15"/>
        <v>#DIV/0!</v>
      </c>
      <c r="AM24" s="641" t="e">
        <f t="shared" si="16"/>
        <v>#DIV/0!</v>
      </c>
      <c r="AN24" s="641" t="e">
        <f t="shared" si="17"/>
        <v>#DIV/0!</v>
      </c>
    </row>
    <row r="25" spans="1:40" x14ac:dyDescent="0.25">
      <c r="A25" s="921" t="s">
        <v>853</v>
      </c>
      <c r="B25" s="777">
        <f>+'Rev &amp; Exp All'!B25</f>
        <v>0</v>
      </c>
      <c r="C25" s="786"/>
      <c r="D25" s="786"/>
      <c r="E25" s="786"/>
      <c r="F25" s="723">
        <f t="shared" si="18"/>
        <v>0</v>
      </c>
      <c r="G25" s="786"/>
      <c r="H25" s="786"/>
      <c r="I25" s="786"/>
      <c r="J25" s="786"/>
      <c r="K25" s="786"/>
      <c r="L25" s="786"/>
      <c r="M25" s="786"/>
      <c r="N25" s="786"/>
      <c r="O25" s="786"/>
      <c r="P25" s="786"/>
      <c r="Q25" s="786"/>
      <c r="R25" s="786"/>
      <c r="T25" s="724" t="e">
        <f t="shared" si="0"/>
        <v>#DIV/0!</v>
      </c>
      <c r="U25" s="724" t="e">
        <f t="shared" si="19"/>
        <v>#DIV/0!</v>
      </c>
      <c r="V25" s="724" t="e">
        <f t="shared" si="1"/>
        <v>#DIV/0!</v>
      </c>
      <c r="W25" s="724" t="e">
        <f t="shared" si="2"/>
        <v>#DIV/0!</v>
      </c>
      <c r="X25" s="724" t="e">
        <f t="shared" si="3"/>
        <v>#DIV/0!</v>
      </c>
      <c r="Y25" s="724" t="e">
        <f t="shared" si="4"/>
        <v>#DIV/0!</v>
      </c>
      <c r="Z25" s="724" t="e">
        <f t="shared" si="5"/>
        <v>#DIV/0!</v>
      </c>
      <c r="AA25" s="724" t="e">
        <f t="shared" si="6"/>
        <v>#DIV/0!</v>
      </c>
      <c r="AB25" s="724" t="e">
        <f t="shared" si="7"/>
        <v>#DIV/0!</v>
      </c>
      <c r="AC25" s="724" t="e">
        <f t="shared" si="20"/>
        <v>#DIV/0!</v>
      </c>
      <c r="AD25" s="724" t="e">
        <f t="shared" si="8"/>
        <v>#DIV/0!</v>
      </c>
      <c r="AE25" s="724" t="e">
        <f t="shared" si="9"/>
        <v>#DIV/0!</v>
      </c>
      <c r="AF25" s="724" t="e">
        <f t="shared" si="10"/>
        <v>#DIV/0!</v>
      </c>
      <c r="AG25" s="724" t="e">
        <f t="shared" si="11"/>
        <v>#DIV/0!</v>
      </c>
      <c r="AH25" s="724" t="e">
        <f t="shared" si="12"/>
        <v>#DIV/0!</v>
      </c>
      <c r="AI25" s="724" t="e">
        <f t="shared" si="13"/>
        <v>#DIV/0!</v>
      </c>
      <c r="AK25" s="641" t="e">
        <f t="shared" si="14"/>
        <v>#DIV/0!</v>
      </c>
      <c r="AL25" s="641" t="e">
        <f t="shared" si="15"/>
        <v>#DIV/0!</v>
      </c>
      <c r="AM25" s="641" t="e">
        <f t="shared" si="16"/>
        <v>#DIV/0!</v>
      </c>
      <c r="AN25" s="641" t="e">
        <f t="shared" si="17"/>
        <v>#DIV/0!</v>
      </c>
    </row>
    <row r="26" spans="1:40" x14ac:dyDescent="0.25">
      <c r="A26" s="703" t="s">
        <v>225</v>
      </c>
      <c r="B26" s="777">
        <f>+'Rev &amp; Exp All'!B26</f>
        <v>0</v>
      </c>
      <c r="C26" s="786"/>
      <c r="D26" s="786"/>
      <c r="E26" s="786"/>
      <c r="F26" s="723">
        <f t="shared" si="18"/>
        <v>0</v>
      </c>
      <c r="G26" s="786"/>
      <c r="H26" s="786"/>
      <c r="I26" s="786"/>
      <c r="J26" s="786"/>
      <c r="K26" s="786"/>
      <c r="L26" s="786"/>
      <c r="M26" s="786"/>
      <c r="N26" s="786"/>
      <c r="O26" s="786"/>
      <c r="P26" s="786"/>
      <c r="Q26" s="786"/>
      <c r="R26" s="786"/>
      <c r="T26" s="724" t="e">
        <f t="shared" si="0"/>
        <v>#DIV/0!</v>
      </c>
      <c r="U26" s="724" t="e">
        <f t="shared" si="19"/>
        <v>#DIV/0!</v>
      </c>
      <c r="V26" s="724" t="e">
        <f t="shared" si="1"/>
        <v>#DIV/0!</v>
      </c>
      <c r="W26" s="724" t="e">
        <f t="shared" si="2"/>
        <v>#DIV/0!</v>
      </c>
      <c r="X26" s="724" t="e">
        <f t="shared" si="3"/>
        <v>#DIV/0!</v>
      </c>
      <c r="Y26" s="724" t="e">
        <f t="shared" si="4"/>
        <v>#DIV/0!</v>
      </c>
      <c r="Z26" s="724" t="e">
        <f t="shared" si="5"/>
        <v>#DIV/0!</v>
      </c>
      <c r="AA26" s="724" t="e">
        <f t="shared" si="6"/>
        <v>#DIV/0!</v>
      </c>
      <c r="AB26" s="724" t="e">
        <f t="shared" si="7"/>
        <v>#DIV/0!</v>
      </c>
      <c r="AC26" s="724" t="e">
        <f t="shared" si="20"/>
        <v>#DIV/0!</v>
      </c>
      <c r="AD26" s="724" t="e">
        <f t="shared" si="8"/>
        <v>#DIV/0!</v>
      </c>
      <c r="AE26" s="724" t="e">
        <f t="shared" si="9"/>
        <v>#DIV/0!</v>
      </c>
      <c r="AF26" s="724" t="e">
        <f t="shared" si="10"/>
        <v>#DIV/0!</v>
      </c>
      <c r="AG26" s="724" t="e">
        <f t="shared" si="11"/>
        <v>#DIV/0!</v>
      </c>
      <c r="AH26" s="724" t="e">
        <f t="shared" si="12"/>
        <v>#DIV/0!</v>
      </c>
      <c r="AI26" s="724" t="e">
        <f t="shared" si="13"/>
        <v>#DIV/0!</v>
      </c>
      <c r="AK26" s="641" t="e">
        <f t="shared" si="14"/>
        <v>#DIV/0!</v>
      </c>
      <c r="AL26" s="641" t="e">
        <f t="shared" si="15"/>
        <v>#DIV/0!</v>
      </c>
      <c r="AM26" s="641" t="e">
        <f t="shared" si="16"/>
        <v>#DIV/0!</v>
      </c>
      <c r="AN26" s="641" t="e">
        <f t="shared" si="17"/>
        <v>#DIV/0!</v>
      </c>
    </row>
    <row r="27" spans="1:40" x14ac:dyDescent="0.25">
      <c r="A27" s="703" t="s">
        <v>23</v>
      </c>
      <c r="B27" s="725">
        <f t="shared" ref="B27:R27" si="21">SUM(B10:B26)</f>
        <v>0</v>
      </c>
      <c r="C27" s="725">
        <f t="shared" si="21"/>
        <v>0</v>
      </c>
      <c r="D27" s="725">
        <f t="shared" si="21"/>
        <v>0</v>
      </c>
      <c r="E27" s="725">
        <f t="shared" si="21"/>
        <v>0</v>
      </c>
      <c r="F27" s="725">
        <f>SUM(F10:F26)</f>
        <v>0</v>
      </c>
      <c r="G27" s="725">
        <f t="shared" si="21"/>
        <v>0</v>
      </c>
      <c r="H27" s="725">
        <f t="shared" si="21"/>
        <v>0</v>
      </c>
      <c r="I27" s="725">
        <f t="shared" si="21"/>
        <v>0</v>
      </c>
      <c r="J27" s="725">
        <f t="shared" si="21"/>
        <v>0</v>
      </c>
      <c r="K27" s="725">
        <f t="shared" si="21"/>
        <v>0</v>
      </c>
      <c r="L27" s="725">
        <f t="shared" ref="L27" si="22">SUM(L10:L26)</f>
        <v>0</v>
      </c>
      <c r="M27" s="725">
        <f t="shared" si="21"/>
        <v>0</v>
      </c>
      <c r="N27" s="725">
        <f t="shared" si="21"/>
        <v>0</v>
      </c>
      <c r="O27" s="725">
        <f t="shared" si="21"/>
        <v>0</v>
      </c>
      <c r="P27" s="725">
        <f t="shared" ref="P27" si="23">SUM(P10:P26)</f>
        <v>0</v>
      </c>
      <c r="Q27" s="725">
        <f t="shared" si="21"/>
        <v>0</v>
      </c>
      <c r="R27" s="725">
        <f t="shared" si="21"/>
        <v>0</v>
      </c>
      <c r="T27" s="726" t="e">
        <f>SUM(T10:T26)</f>
        <v>#DIV/0!</v>
      </c>
      <c r="U27" s="726" t="e">
        <f>SUM(U10:U26)</f>
        <v>#DIV/0!</v>
      </c>
      <c r="V27" s="726" t="e">
        <f>SUM(V10:V26)</f>
        <v>#DIV/0!</v>
      </c>
      <c r="W27" s="726" t="e">
        <f>SUM(W10:W26)</f>
        <v>#DIV/0!</v>
      </c>
      <c r="X27" s="726" t="e">
        <f t="shared" si="3"/>
        <v>#DIV/0!</v>
      </c>
      <c r="Y27" s="726" t="e">
        <f t="shared" si="4"/>
        <v>#DIV/0!</v>
      </c>
      <c r="Z27" s="726" t="e">
        <f t="shared" si="5"/>
        <v>#DIV/0!</v>
      </c>
      <c r="AA27" s="726" t="e">
        <f t="shared" si="6"/>
        <v>#DIV/0!</v>
      </c>
      <c r="AB27" s="726" t="e">
        <f t="shared" si="7"/>
        <v>#DIV/0!</v>
      </c>
      <c r="AC27" s="726" t="e">
        <f>+L27/$L$130</f>
        <v>#DIV/0!</v>
      </c>
      <c r="AD27" s="726" t="e">
        <f t="shared" si="8"/>
        <v>#DIV/0!</v>
      </c>
      <c r="AE27" s="726" t="e">
        <f t="shared" si="9"/>
        <v>#DIV/0!</v>
      </c>
      <c r="AF27" s="726" t="e">
        <f t="shared" si="10"/>
        <v>#DIV/0!</v>
      </c>
      <c r="AG27" s="726" t="e">
        <f t="shared" si="11"/>
        <v>#DIV/0!</v>
      </c>
      <c r="AH27" s="726" t="e">
        <f t="shared" si="12"/>
        <v>#DIV/0!</v>
      </c>
      <c r="AI27" s="726" t="e">
        <f t="shared" si="13"/>
        <v>#DIV/0!</v>
      </c>
      <c r="AK27" s="641" t="e">
        <f t="shared" si="14"/>
        <v>#DIV/0!</v>
      </c>
      <c r="AL27" s="641" t="e">
        <f t="shared" si="15"/>
        <v>#DIV/0!</v>
      </c>
      <c r="AM27" s="641" t="e">
        <f t="shared" si="16"/>
        <v>#DIV/0!</v>
      </c>
      <c r="AN27" s="641" t="e">
        <f t="shared" si="17"/>
        <v>#DIV/0!</v>
      </c>
    </row>
    <row r="28" spans="1:40" x14ac:dyDescent="0.25">
      <c r="B28" s="710" t="s">
        <v>126</v>
      </c>
      <c r="C28" s="710"/>
      <c r="D28" s="710"/>
      <c r="E28" s="710" t="s">
        <v>126</v>
      </c>
      <c r="F28" s="710" t="s">
        <v>126</v>
      </c>
      <c r="I28" s="710"/>
      <c r="J28" s="710"/>
      <c r="K28" s="710"/>
      <c r="L28" s="710"/>
      <c r="M28" s="710"/>
      <c r="N28" s="710" t="s">
        <v>126</v>
      </c>
      <c r="O28" s="710"/>
      <c r="P28" s="710"/>
      <c r="Q28" s="710" t="s">
        <v>126</v>
      </c>
      <c r="R28" s="710"/>
      <c r="T28" s="727"/>
      <c r="U28" s="727"/>
      <c r="V28" s="727"/>
      <c r="W28" s="727"/>
      <c r="AC28" s="702"/>
      <c r="AD28" s="702"/>
      <c r="AE28" s="702"/>
      <c r="AK28" s="641"/>
      <c r="AL28" s="641"/>
      <c r="AM28" s="641"/>
      <c r="AN28" s="641"/>
    </row>
    <row r="29" spans="1:40" x14ac:dyDescent="0.25">
      <c r="A29" s="720" t="s">
        <v>102</v>
      </c>
      <c r="B29" s="710"/>
      <c r="C29" s="710"/>
      <c r="D29" s="710"/>
      <c r="I29" s="710"/>
      <c r="J29" s="710"/>
      <c r="K29" s="710"/>
      <c r="L29" s="710"/>
      <c r="M29" s="710"/>
      <c r="N29" s="710"/>
      <c r="O29" s="710"/>
      <c r="P29" s="710"/>
      <c r="Q29" s="710"/>
      <c r="R29" s="710"/>
      <c r="T29" s="727"/>
      <c r="U29" s="727"/>
      <c r="V29" s="727"/>
      <c r="W29" s="727"/>
      <c r="AC29" s="702"/>
      <c r="AD29" s="702"/>
      <c r="AE29" s="702"/>
      <c r="AK29" s="641"/>
      <c r="AL29" s="641"/>
      <c r="AM29" s="641"/>
      <c r="AN29" s="641"/>
    </row>
    <row r="30" spans="1:40" x14ac:dyDescent="0.25">
      <c r="A30" s="728" t="s">
        <v>106</v>
      </c>
      <c r="B30" s="710"/>
      <c r="C30" s="710"/>
      <c r="D30" s="710"/>
      <c r="I30" s="710"/>
      <c r="J30" s="710"/>
      <c r="K30" s="710"/>
      <c r="L30" s="710"/>
      <c r="M30" s="710"/>
      <c r="N30" s="710"/>
      <c r="O30" s="710"/>
      <c r="P30" s="710"/>
      <c r="Q30" s="710"/>
      <c r="R30" s="710"/>
      <c r="T30" s="727"/>
      <c r="U30" s="727"/>
      <c r="V30" s="727"/>
      <c r="W30" s="727"/>
      <c r="AC30" s="702"/>
      <c r="AD30" s="702"/>
      <c r="AE30" s="702"/>
      <c r="AK30" s="641"/>
      <c r="AL30" s="641"/>
      <c r="AM30" s="641"/>
      <c r="AN30" s="641"/>
    </row>
    <row r="31" spans="1:40" x14ac:dyDescent="0.25">
      <c r="A31" s="728" t="s">
        <v>177</v>
      </c>
      <c r="B31" s="710"/>
      <c r="C31" s="710"/>
      <c r="D31" s="710"/>
      <c r="I31" s="710"/>
      <c r="J31" s="710"/>
      <c r="K31" s="710"/>
      <c r="L31" s="710"/>
      <c r="M31" s="710"/>
      <c r="N31" s="710"/>
      <c r="O31" s="710"/>
      <c r="P31" s="710"/>
      <c r="Q31" s="710"/>
      <c r="R31" s="710"/>
      <c r="T31" s="727"/>
      <c r="U31" s="727"/>
      <c r="V31" s="727"/>
      <c r="W31" s="727"/>
      <c r="AC31" s="702"/>
      <c r="AD31" s="702"/>
      <c r="AE31" s="702"/>
      <c r="AK31" s="641"/>
      <c r="AL31" s="641"/>
      <c r="AM31" s="641"/>
      <c r="AN31" s="641"/>
    </row>
    <row r="32" spans="1:40" x14ac:dyDescent="0.25">
      <c r="A32" s="703" t="s">
        <v>129</v>
      </c>
      <c r="B32" s="777">
        <f>+'Rev &amp; Exp All'!B32</f>
        <v>0</v>
      </c>
      <c r="C32" s="786"/>
      <c r="D32" s="786"/>
      <c r="E32" s="786"/>
      <c r="F32" s="723">
        <f t="shared" ref="F32:F55" si="24">SUM(B32:E32)</f>
        <v>0</v>
      </c>
      <c r="G32" s="786"/>
      <c r="H32" s="786"/>
      <c r="I32" s="786"/>
      <c r="J32" s="786"/>
      <c r="K32" s="786"/>
      <c r="L32" s="786"/>
      <c r="M32" s="786"/>
      <c r="N32" s="786"/>
      <c r="O32" s="786"/>
      <c r="P32" s="786"/>
      <c r="Q32" s="786"/>
      <c r="R32" s="786"/>
      <c r="T32" s="724" t="e">
        <f t="shared" ref="T32:T41" si="25">+C32/$C$130</f>
        <v>#DIV/0!</v>
      </c>
      <c r="U32" s="727" t="e">
        <f t="shared" ref="U32:U95" si="26">+D32/$D$130</f>
        <v>#DIV/0!</v>
      </c>
      <c r="V32" s="724" t="e">
        <f t="shared" ref="V32:V41" si="27">+E32/$E$130</f>
        <v>#DIV/0!</v>
      </c>
      <c r="W32" s="724" t="e">
        <f t="shared" ref="W32:W41" si="28">+F32/$F$130</f>
        <v>#DIV/0!</v>
      </c>
      <c r="X32" s="724" t="e">
        <f t="shared" ref="X32:X41" si="29">+G32/$G$130</f>
        <v>#DIV/0!</v>
      </c>
      <c r="Y32" s="724" t="e">
        <f>+H32/$H$130</f>
        <v>#DIV/0!</v>
      </c>
      <c r="Z32" s="724" t="e">
        <f t="shared" ref="Z32:Z41" si="30">+I32/$I$130</f>
        <v>#DIV/0!</v>
      </c>
      <c r="AA32" s="724" t="e">
        <f t="shared" ref="AA32:AA41" si="31">+J32/$J$130</f>
        <v>#DIV/0!</v>
      </c>
      <c r="AB32" s="724" t="e">
        <f t="shared" ref="AB32:AB41" si="32">+K32/$K$130</f>
        <v>#DIV/0!</v>
      </c>
      <c r="AC32" s="724" t="e">
        <f>+L32/$L$130</f>
        <v>#DIV/0!</v>
      </c>
      <c r="AD32" s="724" t="e">
        <f t="shared" ref="AD32:AD41" si="33">+M32/$M$130</f>
        <v>#DIV/0!</v>
      </c>
      <c r="AE32" s="724" t="e">
        <f t="shared" ref="AE32:AE41" si="34">+N32/$N$130</f>
        <v>#DIV/0!</v>
      </c>
      <c r="AF32" s="724" t="e">
        <f t="shared" ref="AF32:AF41" si="35">+O32/$O$130</f>
        <v>#DIV/0!</v>
      </c>
      <c r="AG32" s="724" t="e">
        <f t="shared" ref="AG32:AG40" si="36">+P32/$P$130</f>
        <v>#DIV/0!</v>
      </c>
      <c r="AH32" s="724" t="e">
        <f t="shared" ref="AH32:AH41" si="37">+Q32/$Q$130</f>
        <v>#DIV/0!</v>
      </c>
      <c r="AI32" s="724" t="e">
        <f t="shared" ref="AI32:AI41" si="38">+R32/$R$130</f>
        <v>#DIV/0!</v>
      </c>
      <c r="AK32" s="641" t="e">
        <f t="shared" ref="AK32:AK41" si="39">+T32-X32</f>
        <v>#DIV/0!</v>
      </c>
      <c r="AL32" s="641" t="e">
        <f t="shared" ref="AL32:AL41" si="40">+U32-Y32</f>
        <v>#DIV/0!</v>
      </c>
      <c r="AM32" s="641" t="e">
        <f t="shared" ref="AM32:AM41" si="41">+V32-Z32</f>
        <v>#DIV/0!</v>
      </c>
      <c r="AN32" s="641" t="e">
        <f t="shared" ref="AN32:AN41" si="42">+W32-AA32</f>
        <v>#DIV/0!</v>
      </c>
    </row>
    <row r="33" spans="1:40" x14ac:dyDescent="0.25">
      <c r="A33" s="703" t="s">
        <v>122</v>
      </c>
      <c r="B33" s="777">
        <f>+'Rev &amp; Exp All'!B33</f>
        <v>0</v>
      </c>
      <c r="C33" s="786"/>
      <c r="D33" s="786"/>
      <c r="E33" s="786"/>
      <c r="F33" s="723">
        <f t="shared" si="24"/>
        <v>0</v>
      </c>
      <c r="G33" s="786"/>
      <c r="H33" s="786"/>
      <c r="I33" s="786"/>
      <c r="J33" s="786"/>
      <c r="K33" s="786"/>
      <c r="L33" s="786"/>
      <c r="M33" s="786"/>
      <c r="N33" s="786"/>
      <c r="O33" s="786"/>
      <c r="P33" s="786"/>
      <c r="Q33" s="786"/>
      <c r="R33" s="786"/>
      <c r="T33" s="724" t="e">
        <f t="shared" si="25"/>
        <v>#DIV/0!</v>
      </c>
      <c r="U33" s="724" t="e">
        <f t="shared" si="26"/>
        <v>#DIV/0!</v>
      </c>
      <c r="V33" s="724" t="e">
        <f t="shared" si="27"/>
        <v>#DIV/0!</v>
      </c>
      <c r="W33" s="724" t="e">
        <f t="shared" si="28"/>
        <v>#DIV/0!</v>
      </c>
      <c r="X33" s="724" t="e">
        <f t="shared" si="29"/>
        <v>#DIV/0!</v>
      </c>
      <c r="Y33" s="724" t="e">
        <f t="shared" ref="Y33:Y40" si="43">+H33/$H$130</f>
        <v>#DIV/0!</v>
      </c>
      <c r="Z33" s="724" t="e">
        <f t="shared" si="30"/>
        <v>#DIV/0!</v>
      </c>
      <c r="AA33" s="724" t="e">
        <f t="shared" si="31"/>
        <v>#DIV/0!</v>
      </c>
      <c r="AB33" s="724" t="e">
        <f t="shared" si="32"/>
        <v>#DIV/0!</v>
      </c>
      <c r="AC33" s="724" t="e">
        <f t="shared" ref="AC33:AC40" si="44">+L33/$L$130</f>
        <v>#DIV/0!</v>
      </c>
      <c r="AD33" s="724" t="e">
        <f t="shared" si="33"/>
        <v>#DIV/0!</v>
      </c>
      <c r="AE33" s="724" t="e">
        <f t="shared" si="34"/>
        <v>#DIV/0!</v>
      </c>
      <c r="AF33" s="724" t="e">
        <f t="shared" si="35"/>
        <v>#DIV/0!</v>
      </c>
      <c r="AG33" s="724" t="e">
        <f t="shared" si="36"/>
        <v>#DIV/0!</v>
      </c>
      <c r="AH33" s="724" t="e">
        <f t="shared" si="37"/>
        <v>#DIV/0!</v>
      </c>
      <c r="AI33" s="724" t="e">
        <f t="shared" si="38"/>
        <v>#DIV/0!</v>
      </c>
      <c r="AK33" s="641" t="e">
        <f t="shared" si="39"/>
        <v>#DIV/0!</v>
      </c>
      <c r="AL33" s="641" t="e">
        <f t="shared" si="40"/>
        <v>#DIV/0!</v>
      </c>
      <c r="AM33" s="641" t="e">
        <f t="shared" si="41"/>
        <v>#DIV/0!</v>
      </c>
      <c r="AN33" s="641" t="e">
        <f t="shared" si="42"/>
        <v>#DIV/0!</v>
      </c>
    </row>
    <row r="34" spans="1:40" x14ac:dyDescent="0.25">
      <c r="A34" s="703" t="s">
        <v>478</v>
      </c>
      <c r="B34" s="777">
        <f>+'Rev &amp; Exp All'!B34</f>
        <v>0</v>
      </c>
      <c r="C34" s="786"/>
      <c r="D34" s="786"/>
      <c r="E34" s="786"/>
      <c r="F34" s="723">
        <f t="shared" si="24"/>
        <v>0</v>
      </c>
      <c r="G34" s="786"/>
      <c r="H34" s="786"/>
      <c r="I34" s="786"/>
      <c r="J34" s="786"/>
      <c r="K34" s="786"/>
      <c r="L34" s="786"/>
      <c r="M34" s="786"/>
      <c r="N34" s="786"/>
      <c r="O34" s="786"/>
      <c r="P34" s="786"/>
      <c r="Q34" s="786"/>
      <c r="R34" s="786"/>
      <c r="T34" s="724" t="e">
        <f t="shared" si="25"/>
        <v>#DIV/0!</v>
      </c>
      <c r="U34" s="724" t="e">
        <f t="shared" si="26"/>
        <v>#DIV/0!</v>
      </c>
      <c r="V34" s="724" t="e">
        <f t="shared" si="27"/>
        <v>#DIV/0!</v>
      </c>
      <c r="W34" s="724" t="e">
        <f t="shared" si="28"/>
        <v>#DIV/0!</v>
      </c>
      <c r="X34" s="724" t="e">
        <f t="shared" si="29"/>
        <v>#DIV/0!</v>
      </c>
      <c r="Y34" s="724" t="e">
        <f t="shared" si="43"/>
        <v>#DIV/0!</v>
      </c>
      <c r="Z34" s="724" t="e">
        <f t="shared" si="30"/>
        <v>#DIV/0!</v>
      </c>
      <c r="AA34" s="724" t="e">
        <f t="shared" si="31"/>
        <v>#DIV/0!</v>
      </c>
      <c r="AB34" s="724" t="e">
        <f t="shared" si="32"/>
        <v>#DIV/0!</v>
      </c>
      <c r="AC34" s="724" t="e">
        <f t="shared" si="44"/>
        <v>#DIV/0!</v>
      </c>
      <c r="AD34" s="724" t="e">
        <f t="shared" si="33"/>
        <v>#DIV/0!</v>
      </c>
      <c r="AE34" s="724" t="e">
        <f t="shared" si="34"/>
        <v>#DIV/0!</v>
      </c>
      <c r="AF34" s="724" t="e">
        <f t="shared" si="35"/>
        <v>#DIV/0!</v>
      </c>
      <c r="AG34" s="724" t="e">
        <f t="shared" si="36"/>
        <v>#DIV/0!</v>
      </c>
      <c r="AH34" s="724" t="e">
        <f t="shared" si="37"/>
        <v>#DIV/0!</v>
      </c>
      <c r="AI34" s="724" t="e">
        <f t="shared" si="38"/>
        <v>#DIV/0!</v>
      </c>
      <c r="AK34" s="641" t="e">
        <f t="shared" si="39"/>
        <v>#DIV/0!</v>
      </c>
      <c r="AL34" s="641" t="e">
        <f t="shared" si="40"/>
        <v>#DIV/0!</v>
      </c>
      <c r="AM34" s="641" t="e">
        <f t="shared" si="41"/>
        <v>#DIV/0!</v>
      </c>
      <c r="AN34" s="641" t="e">
        <f t="shared" si="42"/>
        <v>#DIV/0!</v>
      </c>
    </row>
    <row r="35" spans="1:40" x14ac:dyDescent="0.25">
      <c r="A35" s="703" t="s">
        <v>758</v>
      </c>
      <c r="B35" s="777">
        <f>+'Rev &amp; Exp All'!B35</f>
        <v>0</v>
      </c>
      <c r="C35" s="786"/>
      <c r="D35" s="786"/>
      <c r="E35" s="786"/>
      <c r="F35" s="723">
        <f t="shared" si="24"/>
        <v>0</v>
      </c>
      <c r="G35" s="786"/>
      <c r="H35" s="786"/>
      <c r="I35" s="786"/>
      <c r="J35" s="786"/>
      <c r="K35" s="786"/>
      <c r="L35" s="786"/>
      <c r="M35" s="786"/>
      <c r="N35" s="786"/>
      <c r="O35" s="786"/>
      <c r="P35" s="786"/>
      <c r="Q35" s="786"/>
      <c r="R35" s="786"/>
      <c r="T35" s="724" t="e">
        <f t="shared" si="25"/>
        <v>#DIV/0!</v>
      </c>
      <c r="U35" s="724" t="e">
        <f t="shared" si="26"/>
        <v>#DIV/0!</v>
      </c>
      <c r="V35" s="724" t="e">
        <f t="shared" si="27"/>
        <v>#DIV/0!</v>
      </c>
      <c r="W35" s="724" t="e">
        <f t="shared" si="28"/>
        <v>#DIV/0!</v>
      </c>
      <c r="X35" s="724" t="e">
        <f t="shared" si="29"/>
        <v>#DIV/0!</v>
      </c>
      <c r="Y35" s="724" t="e">
        <f t="shared" si="43"/>
        <v>#DIV/0!</v>
      </c>
      <c r="Z35" s="724" t="e">
        <f t="shared" si="30"/>
        <v>#DIV/0!</v>
      </c>
      <c r="AA35" s="724" t="e">
        <f t="shared" si="31"/>
        <v>#DIV/0!</v>
      </c>
      <c r="AB35" s="724" t="e">
        <f t="shared" si="32"/>
        <v>#DIV/0!</v>
      </c>
      <c r="AC35" s="724" t="e">
        <f t="shared" si="44"/>
        <v>#DIV/0!</v>
      </c>
      <c r="AD35" s="724" t="e">
        <f t="shared" si="33"/>
        <v>#DIV/0!</v>
      </c>
      <c r="AE35" s="724" t="e">
        <f t="shared" si="34"/>
        <v>#DIV/0!</v>
      </c>
      <c r="AF35" s="724" t="e">
        <f t="shared" si="35"/>
        <v>#DIV/0!</v>
      </c>
      <c r="AG35" s="724" t="e">
        <f t="shared" si="36"/>
        <v>#DIV/0!</v>
      </c>
      <c r="AH35" s="724" t="e">
        <f t="shared" si="37"/>
        <v>#DIV/0!</v>
      </c>
      <c r="AI35" s="724" t="e">
        <f t="shared" si="38"/>
        <v>#DIV/0!</v>
      </c>
      <c r="AK35" s="641" t="e">
        <f t="shared" si="39"/>
        <v>#DIV/0!</v>
      </c>
      <c r="AL35" s="641" t="e">
        <f t="shared" si="40"/>
        <v>#DIV/0!</v>
      </c>
      <c r="AM35" s="641" t="e">
        <f t="shared" si="41"/>
        <v>#DIV/0!</v>
      </c>
      <c r="AN35" s="641" t="e">
        <f t="shared" si="42"/>
        <v>#DIV/0!</v>
      </c>
    </row>
    <row r="36" spans="1:40" x14ac:dyDescent="0.25">
      <c r="A36" s="703" t="s">
        <v>759</v>
      </c>
      <c r="B36" s="777">
        <f>+'Rev &amp; Exp All'!B36</f>
        <v>0</v>
      </c>
      <c r="C36" s="786"/>
      <c r="D36" s="786"/>
      <c r="E36" s="786"/>
      <c r="F36" s="723">
        <f t="shared" si="24"/>
        <v>0</v>
      </c>
      <c r="G36" s="786"/>
      <c r="H36" s="786"/>
      <c r="I36" s="786"/>
      <c r="J36" s="786"/>
      <c r="K36" s="786"/>
      <c r="L36" s="786"/>
      <c r="M36" s="786"/>
      <c r="N36" s="786"/>
      <c r="O36" s="786"/>
      <c r="P36" s="786"/>
      <c r="Q36" s="786"/>
      <c r="R36" s="786"/>
      <c r="T36" s="724" t="e">
        <f t="shared" si="25"/>
        <v>#DIV/0!</v>
      </c>
      <c r="U36" s="724" t="e">
        <f t="shared" si="26"/>
        <v>#DIV/0!</v>
      </c>
      <c r="V36" s="724" t="e">
        <f t="shared" si="27"/>
        <v>#DIV/0!</v>
      </c>
      <c r="W36" s="724" t="e">
        <f t="shared" si="28"/>
        <v>#DIV/0!</v>
      </c>
      <c r="X36" s="724" t="e">
        <f t="shared" si="29"/>
        <v>#DIV/0!</v>
      </c>
      <c r="Y36" s="724" t="e">
        <f t="shared" si="43"/>
        <v>#DIV/0!</v>
      </c>
      <c r="Z36" s="724" t="e">
        <f t="shared" si="30"/>
        <v>#DIV/0!</v>
      </c>
      <c r="AA36" s="724" t="e">
        <f t="shared" si="31"/>
        <v>#DIV/0!</v>
      </c>
      <c r="AB36" s="724" t="e">
        <f t="shared" si="32"/>
        <v>#DIV/0!</v>
      </c>
      <c r="AC36" s="724" t="e">
        <f t="shared" si="44"/>
        <v>#DIV/0!</v>
      </c>
      <c r="AD36" s="724" t="e">
        <f t="shared" si="33"/>
        <v>#DIV/0!</v>
      </c>
      <c r="AE36" s="724" t="e">
        <f t="shared" si="34"/>
        <v>#DIV/0!</v>
      </c>
      <c r="AF36" s="724" t="e">
        <f t="shared" si="35"/>
        <v>#DIV/0!</v>
      </c>
      <c r="AG36" s="724" t="e">
        <f t="shared" si="36"/>
        <v>#DIV/0!</v>
      </c>
      <c r="AH36" s="724" t="e">
        <f t="shared" si="37"/>
        <v>#DIV/0!</v>
      </c>
      <c r="AI36" s="724" t="e">
        <f t="shared" si="38"/>
        <v>#DIV/0!</v>
      </c>
      <c r="AK36" s="641" t="e">
        <f t="shared" si="39"/>
        <v>#DIV/0!</v>
      </c>
      <c r="AL36" s="641" t="e">
        <f t="shared" si="40"/>
        <v>#DIV/0!</v>
      </c>
      <c r="AM36" s="641" t="e">
        <f t="shared" si="41"/>
        <v>#DIV/0!</v>
      </c>
      <c r="AN36" s="641" t="e">
        <f t="shared" si="42"/>
        <v>#DIV/0!</v>
      </c>
    </row>
    <row r="37" spans="1:40" x14ac:dyDescent="0.25">
      <c r="A37" s="703" t="s">
        <v>123</v>
      </c>
      <c r="B37" s="777">
        <f>+'Rev &amp; Exp All'!B37</f>
        <v>0</v>
      </c>
      <c r="C37" s="786"/>
      <c r="D37" s="786"/>
      <c r="E37" s="786"/>
      <c r="F37" s="723">
        <f t="shared" si="24"/>
        <v>0</v>
      </c>
      <c r="G37" s="786"/>
      <c r="H37" s="786"/>
      <c r="I37" s="786"/>
      <c r="J37" s="786"/>
      <c r="K37" s="786"/>
      <c r="L37" s="786"/>
      <c r="M37" s="786"/>
      <c r="N37" s="786"/>
      <c r="O37" s="786"/>
      <c r="P37" s="786"/>
      <c r="Q37" s="786"/>
      <c r="R37" s="786"/>
      <c r="T37" s="724" t="e">
        <f t="shared" si="25"/>
        <v>#DIV/0!</v>
      </c>
      <c r="U37" s="724" t="e">
        <f t="shared" si="26"/>
        <v>#DIV/0!</v>
      </c>
      <c r="V37" s="724" t="e">
        <f t="shared" si="27"/>
        <v>#DIV/0!</v>
      </c>
      <c r="W37" s="724" t="e">
        <f t="shared" si="28"/>
        <v>#DIV/0!</v>
      </c>
      <c r="X37" s="724" t="e">
        <f t="shared" si="29"/>
        <v>#DIV/0!</v>
      </c>
      <c r="Y37" s="724" t="e">
        <f t="shared" si="43"/>
        <v>#DIV/0!</v>
      </c>
      <c r="Z37" s="724" t="e">
        <f t="shared" si="30"/>
        <v>#DIV/0!</v>
      </c>
      <c r="AA37" s="724" t="e">
        <f t="shared" si="31"/>
        <v>#DIV/0!</v>
      </c>
      <c r="AB37" s="724" t="e">
        <f t="shared" si="32"/>
        <v>#DIV/0!</v>
      </c>
      <c r="AC37" s="724" t="e">
        <f t="shared" si="44"/>
        <v>#DIV/0!</v>
      </c>
      <c r="AD37" s="724" t="e">
        <f t="shared" si="33"/>
        <v>#DIV/0!</v>
      </c>
      <c r="AE37" s="724" t="e">
        <f t="shared" si="34"/>
        <v>#DIV/0!</v>
      </c>
      <c r="AF37" s="724" t="e">
        <f t="shared" si="35"/>
        <v>#DIV/0!</v>
      </c>
      <c r="AG37" s="724" t="e">
        <f t="shared" si="36"/>
        <v>#DIV/0!</v>
      </c>
      <c r="AH37" s="724" t="e">
        <f t="shared" si="37"/>
        <v>#DIV/0!</v>
      </c>
      <c r="AI37" s="724" t="e">
        <f t="shared" si="38"/>
        <v>#DIV/0!</v>
      </c>
      <c r="AK37" s="641" t="e">
        <f t="shared" si="39"/>
        <v>#DIV/0!</v>
      </c>
      <c r="AL37" s="641" t="e">
        <f t="shared" si="40"/>
        <v>#DIV/0!</v>
      </c>
      <c r="AM37" s="641" t="e">
        <f t="shared" si="41"/>
        <v>#DIV/0!</v>
      </c>
      <c r="AN37" s="641" t="e">
        <f t="shared" si="42"/>
        <v>#DIV/0!</v>
      </c>
    </row>
    <row r="38" spans="1:40" x14ac:dyDescent="0.25">
      <c r="A38" s="703" t="s">
        <v>616</v>
      </c>
      <c r="B38" s="777">
        <f>+'Rev &amp; Exp All'!B38</f>
        <v>0</v>
      </c>
      <c r="C38" s="786"/>
      <c r="D38" s="786"/>
      <c r="E38" s="786"/>
      <c r="F38" s="723">
        <f t="shared" si="24"/>
        <v>0</v>
      </c>
      <c r="G38" s="786"/>
      <c r="H38" s="786"/>
      <c r="I38" s="786"/>
      <c r="J38" s="786"/>
      <c r="K38" s="786"/>
      <c r="L38" s="786"/>
      <c r="M38" s="786"/>
      <c r="N38" s="786"/>
      <c r="O38" s="786"/>
      <c r="P38" s="786"/>
      <c r="Q38" s="786"/>
      <c r="R38" s="786"/>
      <c r="T38" s="724" t="e">
        <f t="shared" si="25"/>
        <v>#DIV/0!</v>
      </c>
      <c r="U38" s="724" t="e">
        <f t="shared" si="26"/>
        <v>#DIV/0!</v>
      </c>
      <c r="V38" s="724" t="e">
        <f t="shared" si="27"/>
        <v>#DIV/0!</v>
      </c>
      <c r="W38" s="724" t="e">
        <f t="shared" si="28"/>
        <v>#DIV/0!</v>
      </c>
      <c r="X38" s="724" t="e">
        <f t="shared" si="29"/>
        <v>#DIV/0!</v>
      </c>
      <c r="Y38" s="724" t="e">
        <f t="shared" si="43"/>
        <v>#DIV/0!</v>
      </c>
      <c r="Z38" s="724" t="e">
        <f t="shared" si="30"/>
        <v>#DIV/0!</v>
      </c>
      <c r="AA38" s="724" t="e">
        <f t="shared" si="31"/>
        <v>#DIV/0!</v>
      </c>
      <c r="AB38" s="724" t="e">
        <f t="shared" si="32"/>
        <v>#DIV/0!</v>
      </c>
      <c r="AC38" s="724" t="e">
        <f t="shared" si="44"/>
        <v>#DIV/0!</v>
      </c>
      <c r="AD38" s="724" t="e">
        <f t="shared" si="33"/>
        <v>#DIV/0!</v>
      </c>
      <c r="AE38" s="724" t="e">
        <f t="shared" si="34"/>
        <v>#DIV/0!</v>
      </c>
      <c r="AF38" s="724" t="e">
        <f t="shared" si="35"/>
        <v>#DIV/0!</v>
      </c>
      <c r="AG38" s="724" t="e">
        <f t="shared" si="36"/>
        <v>#DIV/0!</v>
      </c>
      <c r="AH38" s="724" t="e">
        <f t="shared" si="37"/>
        <v>#DIV/0!</v>
      </c>
      <c r="AI38" s="724" t="e">
        <f t="shared" si="38"/>
        <v>#DIV/0!</v>
      </c>
      <c r="AK38" s="641" t="e">
        <f t="shared" si="39"/>
        <v>#DIV/0!</v>
      </c>
      <c r="AL38" s="641" t="e">
        <f t="shared" si="40"/>
        <v>#DIV/0!</v>
      </c>
      <c r="AM38" s="641" t="e">
        <f t="shared" si="41"/>
        <v>#DIV/0!</v>
      </c>
      <c r="AN38" s="641" t="e">
        <f t="shared" si="42"/>
        <v>#DIV/0!</v>
      </c>
    </row>
    <row r="39" spans="1:40" x14ac:dyDescent="0.25">
      <c r="A39" s="703" t="s">
        <v>242</v>
      </c>
      <c r="B39" s="777">
        <f>+'Rev &amp; Exp All'!B39</f>
        <v>0</v>
      </c>
      <c r="C39" s="786"/>
      <c r="D39" s="786"/>
      <c r="E39" s="786"/>
      <c r="F39" s="723">
        <f t="shared" si="24"/>
        <v>0</v>
      </c>
      <c r="G39" s="786"/>
      <c r="H39" s="786"/>
      <c r="I39" s="786"/>
      <c r="J39" s="786"/>
      <c r="K39" s="786"/>
      <c r="L39" s="786"/>
      <c r="M39" s="786"/>
      <c r="N39" s="786"/>
      <c r="O39" s="786"/>
      <c r="P39" s="786"/>
      <c r="Q39" s="786"/>
      <c r="R39" s="786"/>
      <c r="T39" s="724" t="e">
        <f t="shared" si="25"/>
        <v>#DIV/0!</v>
      </c>
      <c r="U39" s="724" t="e">
        <f t="shared" si="26"/>
        <v>#DIV/0!</v>
      </c>
      <c r="V39" s="724" t="e">
        <f t="shared" si="27"/>
        <v>#DIV/0!</v>
      </c>
      <c r="W39" s="724" t="e">
        <f t="shared" si="28"/>
        <v>#DIV/0!</v>
      </c>
      <c r="X39" s="724" t="e">
        <f t="shared" si="29"/>
        <v>#DIV/0!</v>
      </c>
      <c r="Y39" s="724" t="e">
        <f t="shared" si="43"/>
        <v>#DIV/0!</v>
      </c>
      <c r="Z39" s="724" t="e">
        <f t="shared" si="30"/>
        <v>#DIV/0!</v>
      </c>
      <c r="AA39" s="724" t="e">
        <f t="shared" si="31"/>
        <v>#DIV/0!</v>
      </c>
      <c r="AB39" s="724" t="e">
        <f t="shared" si="32"/>
        <v>#DIV/0!</v>
      </c>
      <c r="AC39" s="724" t="e">
        <f t="shared" si="44"/>
        <v>#DIV/0!</v>
      </c>
      <c r="AD39" s="724" t="e">
        <f t="shared" si="33"/>
        <v>#DIV/0!</v>
      </c>
      <c r="AE39" s="724" t="e">
        <f t="shared" si="34"/>
        <v>#DIV/0!</v>
      </c>
      <c r="AF39" s="724" t="e">
        <f t="shared" si="35"/>
        <v>#DIV/0!</v>
      </c>
      <c r="AG39" s="724" t="e">
        <f t="shared" si="36"/>
        <v>#DIV/0!</v>
      </c>
      <c r="AH39" s="724" t="e">
        <f t="shared" si="37"/>
        <v>#DIV/0!</v>
      </c>
      <c r="AI39" s="724" t="e">
        <f t="shared" si="38"/>
        <v>#DIV/0!</v>
      </c>
      <c r="AK39" s="641" t="e">
        <f t="shared" si="39"/>
        <v>#DIV/0!</v>
      </c>
      <c r="AL39" s="641" t="e">
        <f t="shared" si="40"/>
        <v>#DIV/0!</v>
      </c>
      <c r="AM39" s="641" t="e">
        <f t="shared" si="41"/>
        <v>#DIV/0!</v>
      </c>
      <c r="AN39" s="641" t="e">
        <f t="shared" si="42"/>
        <v>#DIV/0!</v>
      </c>
    </row>
    <row r="40" spans="1:40" x14ac:dyDescent="0.25">
      <c r="A40" s="703" t="s">
        <v>130</v>
      </c>
      <c r="B40" s="777">
        <f>+'Rev &amp; Exp All'!B40</f>
        <v>0</v>
      </c>
      <c r="C40" s="786"/>
      <c r="D40" s="786"/>
      <c r="E40" s="786"/>
      <c r="F40" s="723">
        <f t="shared" si="24"/>
        <v>0</v>
      </c>
      <c r="G40" s="786"/>
      <c r="H40" s="786"/>
      <c r="I40" s="786"/>
      <c r="J40" s="786"/>
      <c r="K40" s="786"/>
      <c r="L40" s="786"/>
      <c r="M40" s="786"/>
      <c r="N40" s="786"/>
      <c r="O40" s="786"/>
      <c r="P40" s="786"/>
      <c r="Q40" s="786"/>
      <c r="R40" s="786"/>
      <c r="T40" s="724" t="e">
        <f t="shared" si="25"/>
        <v>#DIV/0!</v>
      </c>
      <c r="U40" s="724" t="e">
        <f t="shared" si="26"/>
        <v>#DIV/0!</v>
      </c>
      <c r="V40" s="724" t="e">
        <f t="shared" si="27"/>
        <v>#DIV/0!</v>
      </c>
      <c r="W40" s="724" t="e">
        <f t="shared" si="28"/>
        <v>#DIV/0!</v>
      </c>
      <c r="X40" s="724" t="e">
        <f t="shared" si="29"/>
        <v>#DIV/0!</v>
      </c>
      <c r="Y40" s="724" t="e">
        <f t="shared" si="43"/>
        <v>#DIV/0!</v>
      </c>
      <c r="Z40" s="724" t="e">
        <f t="shared" si="30"/>
        <v>#DIV/0!</v>
      </c>
      <c r="AA40" s="724" t="e">
        <f t="shared" si="31"/>
        <v>#DIV/0!</v>
      </c>
      <c r="AB40" s="724" t="e">
        <f t="shared" si="32"/>
        <v>#DIV/0!</v>
      </c>
      <c r="AC40" s="724" t="e">
        <f t="shared" si="44"/>
        <v>#DIV/0!</v>
      </c>
      <c r="AD40" s="724" t="e">
        <f t="shared" si="33"/>
        <v>#DIV/0!</v>
      </c>
      <c r="AE40" s="724" t="e">
        <f t="shared" si="34"/>
        <v>#DIV/0!</v>
      </c>
      <c r="AF40" s="724" t="e">
        <f t="shared" si="35"/>
        <v>#DIV/0!</v>
      </c>
      <c r="AG40" s="724" t="e">
        <f t="shared" si="36"/>
        <v>#DIV/0!</v>
      </c>
      <c r="AH40" s="724" t="e">
        <f t="shared" si="37"/>
        <v>#DIV/0!</v>
      </c>
      <c r="AI40" s="724" t="e">
        <f t="shared" si="38"/>
        <v>#DIV/0!</v>
      </c>
      <c r="AK40" s="641" t="e">
        <f t="shared" si="39"/>
        <v>#DIV/0!</v>
      </c>
      <c r="AL40" s="641" t="e">
        <f t="shared" si="40"/>
        <v>#DIV/0!</v>
      </c>
      <c r="AM40" s="641" t="e">
        <f t="shared" si="41"/>
        <v>#DIV/0!</v>
      </c>
      <c r="AN40" s="641" t="e">
        <f t="shared" si="42"/>
        <v>#DIV/0!</v>
      </c>
    </row>
    <row r="41" spans="1:40" x14ac:dyDescent="0.25">
      <c r="A41" s="703" t="s">
        <v>136</v>
      </c>
      <c r="B41" s="725">
        <f t="shared" ref="B41:R41" si="45">SUM(B32:B40)</f>
        <v>0</v>
      </c>
      <c r="C41" s="725">
        <f>SUM(C32:C40)</f>
        <v>0</v>
      </c>
      <c r="D41" s="725">
        <f>SUM(D32:D40)</f>
        <v>0</v>
      </c>
      <c r="E41" s="725">
        <f t="shared" si="45"/>
        <v>0</v>
      </c>
      <c r="F41" s="943">
        <f t="shared" ref="F41:M41" si="46">SUM(F32:F40)</f>
        <v>0</v>
      </c>
      <c r="G41" s="725">
        <f t="shared" si="46"/>
        <v>0</v>
      </c>
      <c r="H41" s="725">
        <f t="shared" si="46"/>
        <v>0</v>
      </c>
      <c r="I41" s="725">
        <f t="shared" si="46"/>
        <v>0</v>
      </c>
      <c r="J41" s="725">
        <f t="shared" si="46"/>
        <v>0</v>
      </c>
      <c r="K41" s="725">
        <f t="shared" si="46"/>
        <v>0</v>
      </c>
      <c r="L41" s="725">
        <f t="shared" si="46"/>
        <v>0</v>
      </c>
      <c r="M41" s="725">
        <f t="shared" si="46"/>
        <v>0</v>
      </c>
      <c r="N41" s="725">
        <f t="shared" si="45"/>
        <v>0</v>
      </c>
      <c r="O41" s="725">
        <f t="shared" si="45"/>
        <v>0</v>
      </c>
      <c r="P41" s="725">
        <f t="shared" ref="P41" si="47">SUM(P32:P40)</f>
        <v>0</v>
      </c>
      <c r="Q41" s="725">
        <f t="shared" si="45"/>
        <v>0</v>
      </c>
      <c r="R41" s="725">
        <f t="shared" si="45"/>
        <v>0</v>
      </c>
      <c r="S41" s="710"/>
      <c r="T41" s="726" t="e">
        <f t="shared" si="25"/>
        <v>#DIV/0!</v>
      </c>
      <c r="U41" s="726" t="e">
        <f t="shared" si="26"/>
        <v>#DIV/0!</v>
      </c>
      <c r="V41" s="726" t="e">
        <f t="shared" si="27"/>
        <v>#DIV/0!</v>
      </c>
      <c r="W41" s="726" t="e">
        <f t="shared" si="28"/>
        <v>#DIV/0!</v>
      </c>
      <c r="X41" s="726" t="e">
        <f t="shared" si="29"/>
        <v>#DIV/0!</v>
      </c>
      <c r="Y41" s="726" t="e">
        <f>+H41/$H$130</f>
        <v>#DIV/0!</v>
      </c>
      <c r="Z41" s="726" t="e">
        <f t="shared" si="30"/>
        <v>#DIV/0!</v>
      </c>
      <c r="AA41" s="726" t="e">
        <f t="shared" si="31"/>
        <v>#DIV/0!</v>
      </c>
      <c r="AB41" s="726" t="e">
        <f t="shared" si="32"/>
        <v>#DIV/0!</v>
      </c>
      <c r="AC41" s="726" t="e">
        <f>+L41/$L$130</f>
        <v>#DIV/0!</v>
      </c>
      <c r="AD41" s="726" t="e">
        <f t="shared" si="33"/>
        <v>#DIV/0!</v>
      </c>
      <c r="AE41" s="726" t="e">
        <f t="shared" si="34"/>
        <v>#DIV/0!</v>
      </c>
      <c r="AF41" s="726" t="e">
        <f t="shared" si="35"/>
        <v>#DIV/0!</v>
      </c>
      <c r="AG41" s="726" t="e">
        <f>+P41/$P$130</f>
        <v>#DIV/0!</v>
      </c>
      <c r="AH41" s="726" t="e">
        <f t="shared" si="37"/>
        <v>#DIV/0!</v>
      </c>
      <c r="AI41" s="726" t="e">
        <f t="shared" si="38"/>
        <v>#DIV/0!</v>
      </c>
      <c r="AK41" s="641" t="e">
        <f t="shared" si="39"/>
        <v>#DIV/0!</v>
      </c>
      <c r="AL41" s="641" t="e">
        <f t="shared" si="40"/>
        <v>#DIV/0!</v>
      </c>
      <c r="AM41" s="641" t="e">
        <f t="shared" si="41"/>
        <v>#DIV/0!</v>
      </c>
      <c r="AN41" s="641" t="e">
        <f t="shared" si="42"/>
        <v>#DIV/0!</v>
      </c>
    </row>
    <row r="42" spans="1:40" x14ac:dyDescent="0.25">
      <c r="A42" s="728" t="s">
        <v>168</v>
      </c>
      <c r="B42" s="710"/>
      <c r="C42" s="710"/>
      <c r="D42" s="710"/>
      <c r="I42" s="710"/>
      <c r="J42" s="710"/>
      <c r="K42" s="710"/>
      <c r="L42" s="710"/>
      <c r="M42" s="710"/>
      <c r="N42" s="710"/>
      <c r="O42" s="710"/>
      <c r="P42" s="710"/>
      <c r="Q42" s="710"/>
      <c r="R42" s="710"/>
      <c r="T42" s="727"/>
      <c r="U42" s="727"/>
      <c r="V42" s="727"/>
      <c r="W42" s="727"/>
      <c r="AC42" s="702"/>
      <c r="AD42" s="702"/>
      <c r="AE42" s="702"/>
      <c r="AK42" s="641"/>
      <c r="AL42" s="641"/>
      <c r="AM42" s="641"/>
      <c r="AN42" s="641"/>
    </row>
    <row r="43" spans="1:40" x14ac:dyDescent="0.25">
      <c r="A43" s="703" t="s">
        <v>432</v>
      </c>
      <c r="B43" s="777">
        <f>+'Rev &amp; Exp All'!B43</f>
        <v>0</v>
      </c>
      <c r="C43" s="786"/>
      <c r="D43" s="786"/>
      <c r="E43" s="786"/>
      <c r="F43" s="723">
        <f t="shared" si="24"/>
        <v>0</v>
      </c>
      <c r="G43" s="786"/>
      <c r="H43" s="786"/>
      <c r="I43" s="786"/>
      <c r="J43" s="786"/>
      <c r="K43" s="786"/>
      <c r="L43" s="786"/>
      <c r="M43" s="786"/>
      <c r="N43" s="786"/>
      <c r="O43" s="786"/>
      <c r="P43" s="786"/>
      <c r="Q43" s="786"/>
      <c r="R43" s="786"/>
      <c r="T43" s="724" t="e">
        <f t="shared" ref="T43:T52" si="48">+C43/$C$130</f>
        <v>#DIV/0!</v>
      </c>
      <c r="U43" s="727" t="e">
        <f t="shared" si="26"/>
        <v>#DIV/0!</v>
      </c>
      <c r="V43" s="724" t="e">
        <f t="shared" ref="V43:V52" si="49">+E43/$E$130</f>
        <v>#DIV/0!</v>
      </c>
      <c r="W43" s="724" t="e">
        <f t="shared" ref="W43:W52" si="50">+F43/$F$130</f>
        <v>#DIV/0!</v>
      </c>
      <c r="X43" s="724" t="e">
        <f t="shared" ref="X43:X52" si="51">+G43/$G$130</f>
        <v>#DIV/0!</v>
      </c>
      <c r="Y43" s="724" t="e">
        <f t="shared" ref="Y43:Y106" si="52">+H43/$H$130</f>
        <v>#DIV/0!</v>
      </c>
      <c r="Z43" s="724" t="e">
        <f t="shared" ref="Z43:Z52" si="53">+I43/$I$130</f>
        <v>#DIV/0!</v>
      </c>
      <c r="AA43" s="724" t="e">
        <f t="shared" ref="AA43:AA52" si="54">+J43/$J$130</f>
        <v>#DIV/0!</v>
      </c>
      <c r="AB43" s="724" t="e">
        <f t="shared" ref="AB43:AB52" si="55">+K43/$K$130</f>
        <v>#DIV/0!</v>
      </c>
      <c r="AC43" s="724" t="e">
        <f t="shared" ref="AC43:AC57" si="56">+L43/$L$130</f>
        <v>#DIV/0!</v>
      </c>
      <c r="AD43" s="724" t="e">
        <f t="shared" ref="AD43:AD52" si="57">+M43/$M$130</f>
        <v>#DIV/0!</v>
      </c>
      <c r="AE43" s="724" t="e">
        <f t="shared" ref="AE43:AE52" si="58">+N43/$N$130</f>
        <v>#DIV/0!</v>
      </c>
      <c r="AF43" s="724" t="e">
        <f t="shared" ref="AF43:AF52" si="59">+O43/$O$130</f>
        <v>#DIV/0!</v>
      </c>
      <c r="AG43" s="724" t="e">
        <f t="shared" ref="AG43:AG57" si="60">+P43/$P$130</f>
        <v>#DIV/0!</v>
      </c>
      <c r="AH43" s="724" t="e">
        <f t="shared" ref="AH43:AH52" si="61">+Q43/$Q$130</f>
        <v>#DIV/0!</v>
      </c>
      <c r="AI43" s="724" t="e">
        <f t="shared" ref="AI43:AI52" si="62">+R43/$R$130</f>
        <v>#DIV/0!</v>
      </c>
      <c r="AK43" s="641" t="e">
        <f t="shared" ref="AK43:AK52" si="63">+T43-X43</f>
        <v>#DIV/0!</v>
      </c>
      <c r="AL43" s="641" t="e">
        <f t="shared" ref="AL43:AL52" si="64">+U43-Y43</f>
        <v>#DIV/0!</v>
      </c>
      <c r="AM43" s="641" t="e">
        <f t="shared" ref="AM43:AM52" si="65">+V43-Z43</f>
        <v>#DIV/0!</v>
      </c>
      <c r="AN43" s="641" t="e">
        <f t="shared" ref="AN43:AN52" si="66">+W43-AA43</f>
        <v>#DIV/0!</v>
      </c>
    </row>
    <row r="44" spans="1:40" x14ac:dyDescent="0.25">
      <c r="A44" s="703" t="s">
        <v>243</v>
      </c>
      <c r="B44" s="777">
        <f>+'Rev &amp; Exp All'!B44</f>
        <v>0</v>
      </c>
      <c r="C44" s="786"/>
      <c r="D44" s="786"/>
      <c r="E44" s="786"/>
      <c r="F44" s="723">
        <f t="shared" si="24"/>
        <v>0</v>
      </c>
      <c r="G44" s="786"/>
      <c r="H44" s="786"/>
      <c r="I44" s="786"/>
      <c r="J44" s="786"/>
      <c r="K44" s="786"/>
      <c r="L44" s="786"/>
      <c r="M44" s="786"/>
      <c r="N44" s="786"/>
      <c r="O44" s="786"/>
      <c r="P44" s="786"/>
      <c r="Q44" s="786"/>
      <c r="R44" s="786"/>
      <c r="T44" s="724" t="e">
        <f t="shared" si="48"/>
        <v>#DIV/0!</v>
      </c>
      <c r="U44" s="724" t="e">
        <f t="shared" si="26"/>
        <v>#DIV/0!</v>
      </c>
      <c r="V44" s="724" t="e">
        <f t="shared" si="49"/>
        <v>#DIV/0!</v>
      </c>
      <c r="W44" s="724" t="e">
        <f t="shared" si="50"/>
        <v>#DIV/0!</v>
      </c>
      <c r="X44" s="724" t="e">
        <f t="shared" si="51"/>
        <v>#DIV/0!</v>
      </c>
      <c r="Y44" s="724" t="e">
        <f t="shared" si="52"/>
        <v>#DIV/0!</v>
      </c>
      <c r="Z44" s="724" t="e">
        <f t="shared" si="53"/>
        <v>#DIV/0!</v>
      </c>
      <c r="AA44" s="724" t="e">
        <f t="shared" si="54"/>
        <v>#DIV/0!</v>
      </c>
      <c r="AB44" s="724" t="e">
        <f t="shared" si="55"/>
        <v>#DIV/0!</v>
      </c>
      <c r="AC44" s="724" t="e">
        <f t="shared" si="56"/>
        <v>#DIV/0!</v>
      </c>
      <c r="AD44" s="724" t="e">
        <f t="shared" si="57"/>
        <v>#DIV/0!</v>
      </c>
      <c r="AE44" s="724" t="e">
        <f t="shared" si="58"/>
        <v>#DIV/0!</v>
      </c>
      <c r="AF44" s="724" t="e">
        <f t="shared" si="59"/>
        <v>#DIV/0!</v>
      </c>
      <c r="AG44" s="724" t="e">
        <f t="shared" si="60"/>
        <v>#DIV/0!</v>
      </c>
      <c r="AH44" s="724" t="e">
        <f t="shared" si="61"/>
        <v>#DIV/0!</v>
      </c>
      <c r="AI44" s="724" t="e">
        <f t="shared" si="62"/>
        <v>#DIV/0!</v>
      </c>
      <c r="AK44" s="641" t="e">
        <f t="shared" si="63"/>
        <v>#DIV/0!</v>
      </c>
      <c r="AL44" s="641" t="e">
        <f t="shared" si="64"/>
        <v>#DIV/0!</v>
      </c>
      <c r="AM44" s="641" t="e">
        <f t="shared" si="65"/>
        <v>#DIV/0!</v>
      </c>
      <c r="AN44" s="641" t="e">
        <f t="shared" si="66"/>
        <v>#DIV/0!</v>
      </c>
    </row>
    <row r="45" spans="1:40" x14ac:dyDescent="0.25">
      <c r="A45" s="703" t="s">
        <v>244</v>
      </c>
      <c r="B45" s="777">
        <f>+'Rev &amp; Exp All'!B45</f>
        <v>0</v>
      </c>
      <c r="C45" s="786"/>
      <c r="D45" s="786"/>
      <c r="E45" s="786"/>
      <c r="F45" s="723">
        <f t="shared" si="24"/>
        <v>0</v>
      </c>
      <c r="G45" s="786"/>
      <c r="H45" s="786"/>
      <c r="I45" s="786"/>
      <c r="J45" s="786"/>
      <c r="K45" s="786"/>
      <c r="L45" s="786"/>
      <c r="M45" s="786"/>
      <c r="N45" s="786"/>
      <c r="O45" s="786"/>
      <c r="P45" s="786"/>
      <c r="Q45" s="786"/>
      <c r="R45" s="786"/>
      <c r="T45" s="724" t="e">
        <f t="shared" si="48"/>
        <v>#DIV/0!</v>
      </c>
      <c r="U45" s="724" t="e">
        <f t="shared" si="26"/>
        <v>#DIV/0!</v>
      </c>
      <c r="V45" s="724" t="e">
        <f t="shared" si="49"/>
        <v>#DIV/0!</v>
      </c>
      <c r="W45" s="724" t="e">
        <f t="shared" si="50"/>
        <v>#DIV/0!</v>
      </c>
      <c r="X45" s="724" t="e">
        <f t="shared" si="51"/>
        <v>#DIV/0!</v>
      </c>
      <c r="Y45" s="724" t="e">
        <f t="shared" si="52"/>
        <v>#DIV/0!</v>
      </c>
      <c r="Z45" s="724" t="e">
        <f t="shared" si="53"/>
        <v>#DIV/0!</v>
      </c>
      <c r="AA45" s="724" t="e">
        <f t="shared" si="54"/>
        <v>#DIV/0!</v>
      </c>
      <c r="AB45" s="724" t="e">
        <f t="shared" si="55"/>
        <v>#DIV/0!</v>
      </c>
      <c r="AC45" s="724" t="e">
        <f t="shared" si="56"/>
        <v>#DIV/0!</v>
      </c>
      <c r="AD45" s="724" t="e">
        <f t="shared" si="57"/>
        <v>#DIV/0!</v>
      </c>
      <c r="AE45" s="724" t="e">
        <f t="shared" si="58"/>
        <v>#DIV/0!</v>
      </c>
      <c r="AF45" s="724" t="e">
        <f t="shared" si="59"/>
        <v>#DIV/0!</v>
      </c>
      <c r="AG45" s="724" t="e">
        <f t="shared" si="60"/>
        <v>#DIV/0!</v>
      </c>
      <c r="AH45" s="724" t="e">
        <f t="shared" si="61"/>
        <v>#DIV/0!</v>
      </c>
      <c r="AI45" s="724" t="e">
        <f t="shared" si="62"/>
        <v>#DIV/0!</v>
      </c>
      <c r="AK45" s="641" t="e">
        <f t="shared" si="63"/>
        <v>#DIV/0!</v>
      </c>
      <c r="AL45" s="641" t="e">
        <f t="shared" si="64"/>
        <v>#DIV/0!</v>
      </c>
      <c r="AM45" s="641" t="e">
        <f t="shared" si="65"/>
        <v>#DIV/0!</v>
      </c>
      <c r="AN45" s="641" t="e">
        <f t="shared" si="66"/>
        <v>#DIV/0!</v>
      </c>
    </row>
    <row r="46" spans="1:40" x14ac:dyDescent="0.25">
      <c r="A46" s="703" t="s">
        <v>245</v>
      </c>
      <c r="B46" s="777">
        <f>+'Rev &amp; Exp All'!B46</f>
        <v>0</v>
      </c>
      <c r="C46" s="786"/>
      <c r="D46" s="786"/>
      <c r="E46" s="786"/>
      <c r="F46" s="723">
        <f t="shared" si="24"/>
        <v>0</v>
      </c>
      <c r="G46" s="786"/>
      <c r="H46" s="786"/>
      <c r="I46" s="786"/>
      <c r="J46" s="786"/>
      <c r="K46" s="786"/>
      <c r="L46" s="786"/>
      <c r="M46" s="786"/>
      <c r="N46" s="786"/>
      <c r="O46" s="786"/>
      <c r="P46" s="786"/>
      <c r="Q46" s="786"/>
      <c r="R46" s="786"/>
      <c r="T46" s="724" t="e">
        <f t="shared" si="48"/>
        <v>#DIV/0!</v>
      </c>
      <c r="U46" s="724" t="e">
        <f t="shared" si="26"/>
        <v>#DIV/0!</v>
      </c>
      <c r="V46" s="724" t="e">
        <f t="shared" si="49"/>
        <v>#DIV/0!</v>
      </c>
      <c r="W46" s="724" t="e">
        <f t="shared" si="50"/>
        <v>#DIV/0!</v>
      </c>
      <c r="X46" s="724" t="e">
        <f t="shared" si="51"/>
        <v>#DIV/0!</v>
      </c>
      <c r="Y46" s="724" t="e">
        <f t="shared" si="52"/>
        <v>#DIV/0!</v>
      </c>
      <c r="Z46" s="724" t="e">
        <f t="shared" si="53"/>
        <v>#DIV/0!</v>
      </c>
      <c r="AA46" s="724" t="e">
        <f t="shared" si="54"/>
        <v>#DIV/0!</v>
      </c>
      <c r="AB46" s="724" t="e">
        <f t="shared" si="55"/>
        <v>#DIV/0!</v>
      </c>
      <c r="AC46" s="724" t="e">
        <f t="shared" si="56"/>
        <v>#DIV/0!</v>
      </c>
      <c r="AD46" s="724" t="e">
        <f t="shared" si="57"/>
        <v>#DIV/0!</v>
      </c>
      <c r="AE46" s="724" t="e">
        <f t="shared" si="58"/>
        <v>#DIV/0!</v>
      </c>
      <c r="AF46" s="724" t="e">
        <f t="shared" si="59"/>
        <v>#DIV/0!</v>
      </c>
      <c r="AG46" s="724" t="e">
        <f t="shared" si="60"/>
        <v>#DIV/0!</v>
      </c>
      <c r="AH46" s="724" t="e">
        <f t="shared" si="61"/>
        <v>#DIV/0!</v>
      </c>
      <c r="AI46" s="724" t="e">
        <f t="shared" si="62"/>
        <v>#DIV/0!</v>
      </c>
      <c r="AK46" s="641" t="e">
        <f t="shared" si="63"/>
        <v>#DIV/0!</v>
      </c>
      <c r="AL46" s="641" t="e">
        <f t="shared" si="64"/>
        <v>#DIV/0!</v>
      </c>
      <c r="AM46" s="641" t="e">
        <f t="shared" si="65"/>
        <v>#DIV/0!</v>
      </c>
      <c r="AN46" s="641" t="e">
        <f t="shared" si="66"/>
        <v>#DIV/0!</v>
      </c>
    </row>
    <row r="47" spans="1:40" x14ac:dyDescent="0.25">
      <c r="A47" s="703" t="s">
        <v>246</v>
      </c>
      <c r="B47" s="777">
        <f>+'Rev &amp; Exp All'!B47</f>
        <v>0</v>
      </c>
      <c r="C47" s="786"/>
      <c r="D47" s="786"/>
      <c r="E47" s="786"/>
      <c r="F47" s="723">
        <f t="shared" si="24"/>
        <v>0</v>
      </c>
      <c r="G47" s="786"/>
      <c r="H47" s="786"/>
      <c r="I47" s="786"/>
      <c r="J47" s="786"/>
      <c r="K47" s="786"/>
      <c r="L47" s="786"/>
      <c r="M47" s="786"/>
      <c r="N47" s="786"/>
      <c r="O47" s="786"/>
      <c r="P47" s="786"/>
      <c r="Q47" s="786"/>
      <c r="R47" s="786"/>
      <c r="T47" s="724" t="e">
        <f t="shared" si="48"/>
        <v>#DIV/0!</v>
      </c>
      <c r="U47" s="724" t="e">
        <f t="shared" si="26"/>
        <v>#DIV/0!</v>
      </c>
      <c r="V47" s="724" t="e">
        <f t="shared" si="49"/>
        <v>#DIV/0!</v>
      </c>
      <c r="W47" s="724" t="e">
        <f t="shared" si="50"/>
        <v>#DIV/0!</v>
      </c>
      <c r="X47" s="724" t="e">
        <f t="shared" si="51"/>
        <v>#DIV/0!</v>
      </c>
      <c r="Y47" s="724" t="e">
        <f t="shared" si="52"/>
        <v>#DIV/0!</v>
      </c>
      <c r="Z47" s="724" t="e">
        <f t="shared" si="53"/>
        <v>#DIV/0!</v>
      </c>
      <c r="AA47" s="724" t="e">
        <f t="shared" si="54"/>
        <v>#DIV/0!</v>
      </c>
      <c r="AB47" s="724" t="e">
        <f t="shared" si="55"/>
        <v>#DIV/0!</v>
      </c>
      <c r="AC47" s="724" t="e">
        <f t="shared" si="56"/>
        <v>#DIV/0!</v>
      </c>
      <c r="AD47" s="724" t="e">
        <f t="shared" si="57"/>
        <v>#DIV/0!</v>
      </c>
      <c r="AE47" s="724" t="e">
        <f t="shared" si="58"/>
        <v>#DIV/0!</v>
      </c>
      <c r="AF47" s="724" t="e">
        <f t="shared" si="59"/>
        <v>#DIV/0!</v>
      </c>
      <c r="AG47" s="724" t="e">
        <f t="shared" si="60"/>
        <v>#DIV/0!</v>
      </c>
      <c r="AH47" s="724" t="e">
        <f t="shared" si="61"/>
        <v>#DIV/0!</v>
      </c>
      <c r="AI47" s="724" t="e">
        <f t="shared" si="62"/>
        <v>#DIV/0!</v>
      </c>
      <c r="AK47" s="641" t="e">
        <f t="shared" si="63"/>
        <v>#DIV/0!</v>
      </c>
      <c r="AL47" s="641" t="e">
        <f t="shared" si="64"/>
        <v>#DIV/0!</v>
      </c>
      <c r="AM47" s="641" t="e">
        <f t="shared" si="65"/>
        <v>#DIV/0!</v>
      </c>
      <c r="AN47" s="641" t="e">
        <f t="shared" si="66"/>
        <v>#DIV/0!</v>
      </c>
    </row>
    <row r="48" spans="1:40" x14ac:dyDescent="0.25">
      <c r="A48" s="703" t="s">
        <v>247</v>
      </c>
      <c r="B48" s="777">
        <f>+'Rev &amp; Exp All'!B48</f>
        <v>0</v>
      </c>
      <c r="C48" s="786"/>
      <c r="D48" s="786"/>
      <c r="E48" s="786"/>
      <c r="F48" s="723">
        <f t="shared" si="24"/>
        <v>0</v>
      </c>
      <c r="G48" s="786"/>
      <c r="H48" s="786"/>
      <c r="I48" s="786"/>
      <c r="J48" s="786"/>
      <c r="K48" s="786"/>
      <c r="L48" s="786"/>
      <c r="M48" s="786"/>
      <c r="N48" s="786"/>
      <c r="O48" s="786"/>
      <c r="P48" s="786"/>
      <c r="Q48" s="786"/>
      <c r="R48" s="786"/>
      <c r="T48" s="724" t="e">
        <f t="shared" si="48"/>
        <v>#DIV/0!</v>
      </c>
      <c r="U48" s="724" t="e">
        <f t="shared" si="26"/>
        <v>#DIV/0!</v>
      </c>
      <c r="V48" s="724" t="e">
        <f t="shared" si="49"/>
        <v>#DIV/0!</v>
      </c>
      <c r="W48" s="724" t="e">
        <f t="shared" si="50"/>
        <v>#DIV/0!</v>
      </c>
      <c r="X48" s="724" t="e">
        <f t="shared" si="51"/>
        <v>#DIV/0!</v>
      </c>
      <c r="Y48" s="724" t="e">
        <f t="shared" si="52"/>
        <v>#DIV/0!</v>
      </c>
      <c r="Z48" s="724" t="e">
        <f t="shared" si="53"/>
        <v>#DIV/0!</v>
      </c>
      <c r="AA48" s="724" t="e">
        <f t="shared" si="54"/>
        <v>#DIV/0!</v>
      </c>
      <c r="AB48" s="724" t="e">
        <f t="shared" si="55"/>
        <v>#DIV/0!</v>
      </c>
      <c r="AC48" s="724" t="e">
        <f t="shared" si="56"/>
        <v>#DIV/0!</v>
      </c>
      <c r="AD48" s="724" t="e">
        <f t="shared" si="57"/>
        <v>#DIV/0!</v>
      </c>
      <c r="AE48" s="724" t="e">
        <f t="shared" si="58"/>
        <v>#DIV/0!</v>
      </c>
      <c r="AF48" s="724" t="e">
        <f t="shared" si="59"/>
        <v>#DIV/0!</v>
      </c>
      <c r="AG48" s="724" t="e">
        <f t="shared" si="60"/>
        <v>#DIV/0!</v>
      </c>
      <c r="AH48" s="724" t="e">
        <f t="shared" si="61"/>
        <v>#DIV/0!</v>
      </c>
      <c r="AI48" s="724" t="e">
        <f t="shared" si="62"/>
        <v>#DIV/0!</v>
      </c>
      <c r="AK48" s="641" t="e">
        <f t="shared" si="63"/>
        <v>#DIV/0!</v>
      </c>
      <c r="AL48" s="641" t="e">
        <f t="shared" si="64"/>
        <v>#DIV/0!</v>
      </c>
      <c r="AM48" s="641" t="e">
        <f t="shared" si="65"/>
        <v>#DIV/0!</v>
      </c>
      <c r="AN48" s="641" t="e">
        <f t="shared" si="66"/>
        <v>#DIV/0!</v>
      </c>
    </row>
    <row r="49" spans="1:40" x14ac:dyDescent="0.25">
      <c r="A49" s="703" t="s">
        <v>248</v>
      </c>
      <c r="B49" s="777">
        <f>+'Rev &amp; Exp All'!B49</f>
        <v>0</v>
      </c>
      <c r="C49" s="786"/>
      <c r="D49" s="786"/>
      <c r="E49" s="786"/>
      <c r="F49" s="723">
        <f t="shared" si="24"/>
        <v>0</v>
      </c>
      <c r="G49" s="786"/>
      <c r="H49" s="786"/>
      <c r="I49" s="786"/>
      <c r="J49" s="786"/>
      <c r="K49" s="786"/>
      <c r="L49" s="786"/>
      <c r="M49" s="786"/>
      <c r="N49" s="786"/>
      <c r="O49" s="786"/>
      <c r="P49" s="786"/>
      <c r="Q49" s="786"/>
      <c r="R49" s="786"/>
      <c r="T49" s="724" t="e">
        <f t="shared" si="48"/>
        <v>#DIV/0!</v>
      </c>
      <c r="U49" s="724" t="e">
        <f t="shared" si="26"/>
        <v>#DIV/0!</v>
      </c>
      <c r="V49" s="724" t="e">
        <f t="shared" si="49"/>
        <v>#DIV/0!</v>
      </c>
      <c r="W49" s="724" t="e">
        <f t="shared" si="50"/>
        <v>#DIV/0!</v>
      </c>
      <c r="X49" s="724" t="e">
        <f t="shared" si="51"/>
        <v>#DIV/0!</v>
      </c>
      <c r="Y49" s="724" t="e">
        <f t="shared" si="52"/>
        <v>#DIV/0!</v>
      </c>
      <c r="Z49" s="724" t="e">
        <f t="shared" si="53"/>
        <v>#DIV/0!</v>
      </c>
      <c r="AA49" s="724" t="e">
        <f t="shared" si="54"/>
        <v>#DIV/0!</v>
      </c>
      <c r="AB49" s="724" t="e">
        <f t="shared" si="55"/>
        <v>#DIV/0!</v>
      </c>
      <c r="AC49" s="724" t="e">
        <f t="shared" si="56"/>
        <v>#DIV/0!</v>
      </c>
      <c r="AD49" s="724" t="e">
        <f t="shared" si="57"/>
        <v>#DIV/0!</v>
      </c>
      <c r="AE49" s="724" t="e">
        <f t="shared" si="58"/>
        <v>#DIV/0!</v>
      </c>
      <c r="AF49" s="724" t="e">
        <f t="shared" si="59"/>
        <v>#DIV/0!</v>
      </c>
      <c r="AG49" s="724" t="e">
        <f t="shared" si="60"/>
        <v>#DIV/0!</v>
      </c>
      <c r="AH49" s="724" t="e">
        <f t="shared" si="61"/>
        <v>#DIV/0!</v>
      </c>
      <c r="AI49" s="724" t="e">
        <f t="shared" si="62"/>
        <v>#DIV/0!</v>
      </c>
      <c r="AK49" s="641" t="e">
        <f t="shared" si="63"/>
        <v>#DIV/0!</v>
      </c>
      <c r="AL49" s="641" t="e">
        <f t="shared" si="64"/>
        <v>#DIV/0!</v>
      </c>
      <c r="AM49" s="641" t="e">
        <f t="shared" si="65"/>
        <v>#DIV/0!</v>
      </c>
      <c r="AN49" s="641" t="e">
        <f t="shared" si="66"/>
        <v>#DIV/0!</v>
      </c>
    </row>
    <row r="50" spans="1:40" x14ac:dyDescent="0.25">
      <c r="A50" s="703" t="s">
        <v>249</v>
      </c>
      <c r="B50" s="777">
        <f>+'Rev &amp; Exp All'!B50</f>
        <v>0</v>
      </c>
      <c r="C50" s="786"/>
      <c r="D50" s="786"/>
      <c r="E50" s="786"/>
      <c r="F50" s="723">
        <f t="shared" si="24"/>
        <v>0</v>
      </c>
      <c r="G50" s="786"/>
      <c r="H50" s="786"/>
      <c r="I50" s="786"/>
      <c r="J50" s="786"/>
      <c r="K50" s="786"/>
      <c r="L50" s="786"/>
      <c r="M50" s="786"/>
      <c r="N50" s="786"/>
      <c r="O50" s="786"/>
      <c r="P50" s="786"/>
      <c r="Q50" s="786"/>
      <c r="R50" s="786"/>
      <c r="T50" s="724" t="e">
        <f t="shared" si="48"/>
        <v>#DIV/0!</v>
      </c>
      <c r="U50" s="724" t="e">
        <f t="shared" si="26"/>
        <v>#DIV/0!</v>
      </c>
      <c r="V50" s="724" t="e">
        <f t="shared" si="49"/>
        <v>#DIV/0!</v>
      </c>
      <c r="W50" s="724" t="e">
        <f t="shared" si="50"/>
        <v>#DIV/0!</v>
      </c>
      <c r="X50" s="724" t="e">
        <f t="shared" si="51"/>
        <v>#DIV/0!</v>
      </c>
      <c r="Y50" s="724" t="e">
        <f t="shared" si="52"/>
        <v>#DIV/0!</v>
      </c>
      <c r="Z50" s="724" t="e">
        <f t="shared" si="53"/>
        <v>#DIV/0!</v>
      </c>
      <c r="AA50" s="724" t="e">
        <f t="shared" si="54"/>
        <v>#DIV/0!</v>
      </c>
      <c r="AB50" s="724" t="e">
        <f t="shared" si="55"/>
        <v>#DIV/0!</v>
      </c>
      <c r="AC50" s="724" t="e">
        <f t="shared" si="56"/>
        <v>#DIV/0!</v>
      </c>
      <c r="AD50" s="724" t="e">
        <f t="shared" si="57"/>
        <v>#DIV/0!</v>
      </c>
      <c r="AE50" s="724" t="e">
        <f t="shared" si="58"/>
        <v>#DIV/0!</v>
      </c>
      <c r="AF50" s="724" t="e">
        <f t="shared" si="59"/>
        <v>#DIV/0!</v>
      </c>
      <c r="AG50" s="724" t="e">
        <f t="shared" si="60"/>
        <v>#DIV/0!</v>
      </c>
      <c r="AH50" s="724" t="e">
        <f t="shared" si="61"/>
        <v>#DIV/0!</v>
      </c>
      <c r="AI50" s="724" t="e">
        <f t="shared" si="62"/>
        <v>#DIV/0!</v>
      </c>
      <c r="AK50" s="641" t="e">
        <f t="shared" si="63"/>
        <v>#DIV/0!</v>
      </c>
      <c r="AL50" s="641" t="e">
        <f t="shared" si="64"/>
        <v>#DIV/0!</v>
      </c>
      <c r="AM50" s="641" t="e">
        <f t="shared" si="65"/>
        <v>#DIV/0!</v>
      </c>
      <c r="AN50" s="641" t="e">
        <f t="shared" si="66"/>
        <v>#DIV/0!</v>
      </c>
    </row>
    <row r="51" spans="1:40" x14ac:dyDescent="0.25">
      <c r="A51" s="703" t="s">
        <v>132</v>
      </c>
      <c r="B51" s="777">
        <f>+'Rev &amp; Exp All'!B51</f>
        <v>0</v>
      </c>
      <c r="C51" s="786"/>
      <c r="D51" s="786"/>
      <c r="E51" s="786"/>
      <c r="F51" s="723">
        <f t="shared" si="24"/>
        <v>0</v>
      </c>
      <c r="G51" s="786"/>
      <c r="H51" s="786"/>
      <c r="I51" s="786"/>
      <c r="J51" s="786"/>
      <c r="K51" s="786"/>
      <c r="L51" s="786"/>
      <c r="M51" s="786"/>
      <c r="N51" s="786"/>
      <c r="O51" s="786"/>
      <c r="P51" s="786"/>
      <c r="Q51" s="786"/>
      <c r="R51" s="786"/>
      <c r="T51" s="724" t="e">
        <f t="shared" si="48"/>
        <v>#DIV/0!</v>
      </c>
      <c r="U51" s="724" t="e">
        <f t="shared" si="26"/>
        <v>#DIV/0!</v>
      </c>
      <c r="V51" s="724" t="e">
        <f t="shared" si="49"/>
        <v>#DIV/0!</v>
      </c>
      <c r="W51" s="724" t="e">
        <f t="shared" si="50"/>
        <v>#DIV/0!</v>
      </c>
      <c r="X51" s="724" t="e">
        <f t="shared" si="51"/>
        <v>#DIV/0!</v>
      </c>
      <c r="Y51" s="724" t="e">
        <f t="shared" si="52"/>
        <v>#DIV/0!</v>
      </c>
      <c r="Z51" s="724" t="e">
        <f t="shared" si="53"/>
        <v>#DIV/0!</v>
      </c>
      <c r="AA51" s="724" t="e">
        <f t="shared" si="54"/>
        <v>#DIV/0!</v>
      </c>
      <c r="AB51" s="724" t="e">
        <f t="shared" si="55"/>
        <v>#DIV/0!</v>
      </c>
      <c r="AC51" s="724" t="e">
        <f t="shared" si="56"/>
        <v>#DIV/0!</v>
      </c>
      <c r="AD51" s="724" t="e">
        <f t="shared" si="57"/>
        <v>#DIV/0!</v>
      </c>
      <c r="AE51" s="724" t="e">
        <f t="shared" si="58"/>
        <v>#DIV/0!</v>
      </c>
      <c r="AF51" s="724" t="e">
        <f t="shared" si="59"/>
        <v>#DIV/0!</v>
      </c>
      <c r="AG51" s="724" t="e">
        <f t="shared" si="60"/>
        <v>#DIV/0!</v>
      </c>
      <c r="AH51" s="724" t="e">
        <f t="shared" si="61"/>
        <v>#DIV/0!</v>
      </c>
      <c r="AI51" s="724" t="e">
        <f t="shared" si="62"/>
        <v>#DIV/0!</v>
      </c>
      <c r="AK51" s="641" t="e">
        <f t="shared" si="63"/>
        <v>#DIV/0!</v>
      </c>
      <c r="AL51" s="641" t="e">
        <f t="shared" si="64"/>
        <v>#DIV/0!</v>
      </c>
      <c r="AM51" s="641" t="e">
        <f t="shared" si="65"/>
        <v>#DIV/0!</v>
      </c>
      <c r="AN51" s="641" t="e">
        <f t="shared" si="66"/>
        <v>#DIV/0!</v>
      </c>
    </row>
    <row r="52" spans="1:40" x14ac:dyDescent="0.25">
      <c r="A52" s="703" t="s">
        <v>250</v>
      </c>
      <c r="B52" s="777">
        <f>+'Rev &amp; Exp All'!B52</f>
        <v>0</v>
      </c>
      <c r="C52" s="786"/>
      <c r="D52" s="786"/>
      <c r="E52" s="786"/>
      <c r="F52" s="723">
        <f t="shared" si="24"/>
        <v>0</v>
      </c>
      <c r="G52" s="786"/>
      <c r="H52" s="786"/>
      <c r="I52" s="786"/>
      <c r="J52" s="786"/>
      <c r="K52" s="786"/>
      <c r="L52" s="786"/>
      <c r="M52" s="786"/>
      <c r="N52" s="786"/>
      <c r="O52" s="786"/>
      <c r="P52" s="786"/>
      <c r="Q52" s="786"/>
      <c r="R52" s="786"/>
      <c r="T52" s="724" t="e">
        <f t="shared" si="48"/>
        <v>#DIV/0!</v>
      </c>
      <c r="U52" s="724" t="e">
        <f t="shared" si="26"/>
        <v>#DIV/0!</v>
      </c>
      <c r="V52" s="724" t="e">
        <f t="shared" si="49"/>
        <v>#DIV/0!</v>
      </c>
      <c r="W52" s="724" t="e">
        <f t="shared" si="50"/>
        <v>#DIV/0!</v>
      </c>
      <c r="X52" s="724" t="e">
        <f t="shared" si="51"/>
        <v>#DIV/0!</v>
      </c>
      <c r="Y52" s="724" t="e">
        <f t="shared" si="52"/>
        <v>#DIV/0!</v>
      </c>
      <c r="Z52" s="724" t="e">
        <f t="shared" si="53"/>
        <v>#DIV/0!</v>
      </c>
      <c r="AA52" s="724" t="e">
        <f t="shared" si="54"/>
        <v>#DIV/0!</v>
      </c>
      <c r="AB52" s="724" t="e">
        <f t="shared" si="55"/>
        <v>#DIV/0!</v>
      </c>
      <c r="AC52" s="724" t="e">
        <f t="shared" si="56"/>
        <v>#DIV/0!</v>
      </c>
      <c r="AD52" s="724" t="e">
        <f t="shared" si="57"/>
        <v>#DIV/0!</v>
      </c>
      <c r="AE52" s="724" t="e">
        <f t="shared" si="58"/>
        <v>#DIV/0!</v>
      </c>
      <c r="AF52" s="724" t="e">
        <f t="shared" si="59"/>
        <v>#DIV/0!</v>
      </c>
      <c r="AG52" s="724" t="e">
        <f t="shared" si="60"/>
        <v>#DIV/0!</v>
      </c>
      <c r="AH52" s="724" t="e">
        <f t="shared" si="61"/>
        <v>#DIV/0!</v>
      </c>
      <c r="AI52" s="724" t="e">
        <f t="shared" si="62"/>
        <v>#DIV/0!</v>
      </c>
      <c r="AK52" s="641" t="e">
        <f t="shared" si="63"/>
        <v>#DIV/0!</v>
      </c>
      <c r="AL52" s="641" t="e">
        <f t="shared" si="64"/>
        <v>#DIV/0!</v>
      </c>
      <c r="AM52" s="641" t="e">
        <f t="shared" si="65"/>
        <v>#DIV/0!</v>
      </c>
      <c r="AN52" s="641" t="e">
        <f t="shared" si="66"/>
        <v>#DIV/0!</v>
      </c>
    </row>
    <row r="53" spans="1:40" hidden="1" x14ac:dyDescent="0.25">
      <c r="A53" s="945"/>
      <c r="B53" s="777"/>
      <c r="C53" s="786"/>
      <c r="D53" s="786"/>
      <c r="E53" s="786"/>
      <c r="F53" s="723">
        <f t="shared" si="24"/>
        <v>0</v>
      </c>
      <c r="G53" s="786"/>
      <c r="H53" s="786"/>
      <c r="I53" s="786"/>
      <c r="J53" s="786"/>
      <c r="K53" s="786"/>
      <c r="L53" s="786"/>
      <c r="M53" s="786"/>
      <c r="N53" s="786"/>
      <c r="O53" s="786"/>
      <c r="P53" s="786"/>
      <c r="Q53" s="786"/>
      <c r="R53" s="786"/>
      <c r="T53" s="724"/>
      <c r="U53" s="724" t="e">
        <f t="shared" si="26"/>
        <v>#DIV/0!</v>
      </c>
      <c r="V53" s="724"/>
      <c r="W53" s="724"/>
      <c r="X53" s="724"/>
      <c r="Y53" s="724"/>
      <c r="Z53" s="724"/>
      <c r="AA53" s="724"/>
      <c r="AB53" s="724"/>
      <c r="AC53" s="724" t="e">
        <f t="shared" si="56"/>
        <v>#DIV/0!</v>
      </c>
      <c r="AD53" s="724"/>
      <c r="AE53" s="724"/>
      <c r="AF53" s="724"/>
      <c r="AG53" s="724" t="e">
        <f t="shared" si="60"/>
        <v>#DIV/0!</v>
      </c>
      <c r="AH53" s="724"/>
      <c r="AI53" s="724"/>
      <c r="AK53" s="641"/>
      <c r="AL53" s="641"/>
      <c r="AM53" s="641"/>
      <c r="AN53" s="641"/>
    </row>
    <row r="54" spans="1:40" x14ac:dyDescent="0.25">
      <c r="A54" s="703" t="s">
        <v>431</v>
      </c>
      <c r="B54" s="777">
        <f>+'Rev &amp; Exp All'!B54</f>
        <v>0</v>
      </c>
      <c r="C54" s="786"/>
      <c r="D54" s="786"/>
      <c r="E54" s="786"/>
      <c r="F54" s="723">
        <f t="shared" si="24"/>
        <v>0</v>
      </c>
      <c r="G54" s="786"/>
      <c r="H54" s="786"/>
      <c r="I54" s="786"/>
      <c r="J54" s="786"/>
      <c r="K54" s="786"/>
      <c r="L54" s="786"/>
      <c r="M54" s="786"/>
      <c r="N54" s="786"/>
      <c r="O54" s="786"/>
      <c r="P54" s="786"/>
      <c r="Q54" s="786"/>
      <c r="R54" s="786"/>
      <c r="T54" s="724" t="e">
        <f>+C54/$C$130</f>
        <v>#DIV/0!</v>
      </c>
      <c r="U54" s="724" t="e">
        <f t="shared" si="26"/>
        <v>#DIV/0!</v>
      </c>
      <c r="V54" s="724" t="e">
        <f>+E54/$E$130</f>
        <v>#DIV/0!</v>
      </c>
      <c r="W54" s="724" t="e">
        <f>+F54/$F$130</f>
        <v>#DIV/0!</v>
      </c>
      <c r="X54" s="724" t="e">
        <f>+G54/$G$130</f>
        <v>#DIV/0!</v>
      </c>
      <c r="Y54" s="724" t="e">
        <f t="shared" si="52"/>
        <v>#DIV/0!</v>
      </c>
      <c r="Z54" s="724" t="e">
        <f>+I54/$I$130</f>
        <v>#DIV/0!</v>
      </c>
      <c r="AA54" s="724" t="e">
        <f>+J54/$J$130</f>
        <v>#DIV/0!</v>
      </c>
      <c r="AB54" s="724" t="e">
        <f>+K54/$K$130</f>
        <v>#DIV/0!</v>
      </c>
      <c r="AC54" s="724" t="e">
        <f t="shared" si="56"/>
        <v>#DIV/0!</v>
      </c>
      <c r="AD54" s="724" t="e">
        <f>+M54/$M$130</f>
        <v>#DIV/0!</v>
      </c>
      <c r="AE54" s="724" t="e">
        <f>+N54/$N$130</f>
        <v>#DIV/0!</v>
      </c>
      <c r="AF54" s="724" t="e">
        <f>+O54/$O$130</f>
        <v>#DIV/0!</v>
      </c>
      <c r="AG54" s="724" t="e">
        <f t="shared" si="60"/>
        <v>#DIV/0!</v>
      </c>
      <c r="AH54" s="724" t="e">
        <f>+Q54/$Q$130</f>
        <v>#DIV/0!</v>
      </c>
      <c r="AI54" s="724" t="e">
        <f>+R54/$R$130</f>
        <v>#DIV/0!</v>
      </c>
      <c r="AK54" s="641" t="e">
        <f t="shared" ref="AK54:AN58" si="67">+T54-X54</f>
        <v>#DIV/0!</v>
      </c>
      <c r="AL54" s="641" t="e">
        <f t="shared" si="67"/>
        <v>#DIV/0!</v>
      </c>
      <c r="AM54" s="641" t="e">
        <f t="shared" si="67"/>
        <v>#DIV/0!</v>
      </c>
      <c r="AN54" s="641" t="e">
        <f t="shared" si="67"/>
        <v>#DIV/0!</v>
      </c>
    </row>
    <row r="55" spans="1:40" x14ac:dyDescent="0.25">
      <c r="A55" s="703" t="s">
        <v>133</v>
      </c>
      <c r="B55" s="777">
        <f>+'Rev &amp; Exp All'!B55</f>
        <v>0</v>
      </c>
      <c r="C55" s="786"/>
      <c r="D55" s="786"/>
      <c r="E55" s="786"/>
      <c r="F55" s="723">
        <f t="shared" si="24"/>
        <v>0</v>
      </c>
      <c r="G55" s="786"/>
      <c r="H55" s="786"/>
      <c r="I55" s="786"/>
      <c r="J55" s="786"/>
      <c r="K55" s="786"/>
      <c r="L55" s="786"/>
      <c r="M55" s="786"/>
      <c r="N55" s="786"/>
      <c r="O55" s="786"/>
      <c r="P55" s="786"/>
      <c r="Q55" s="786"/>
      <c r="R55" s="786"/>
      <c r="T55" s="724" t="e">
        <f>+C55/$C$130</f>
        <v>#DIV/0!</v>
      </c>
      <c r="U55" s="724" t="e">
        <f t="shared" si="26"/>
        <v>#DIV/0!</v>
      </c>
      <c r="V55" s="724" t="e">
        <f>+E55/$E$130</f>
        <v>#DIV/0!</v>
      </c>
      <c r="W55" s="724" t="e">
        <f>+F55/$F$130</f>
        <v>#DIV/0!</v>
      </c>
      <c r="X55" s="724" t="e">
        <f>+G55/$G$130</f>
        <v>#DIV/0!</v>
      </c>
      <c r="Y55" s="724" t="e">
        <f t="shared" si="52"/>
        <v>#DIV/0!</v>
      </c>
      <c r="Z55" s="724" t="e">
        <f>+I55/$I$130</f>
        <v>#DIV/0!</v>
      </c>
      <c r="AA55" s="724" t="e">
        <f>+J55/$J$130</f>
        <v>#DIV/0!</v>
      </c>
      <c r="AB55" s="724" t="e">
        <f>+K55/$K$130</f>
        <v>#DIV/0!</v>
      </c>
      <c r="AC55" s="724" t="e">
        <f t="shared" si="56"/>
        <v>#DIV/0!</v>
      </c>
      <c r="AD55" s="724" t="e">
        <f>+M55/$M$130</f>
        <v>#DIV/0!</v>
      </c>
      <c r="AE55" s="724" t="e">
        <f>+N55/$N$130</f>
        <v>#DIV/0!</v>
      </c>
      <c r="AF55" s="724" t="e">
        <f>+O55/$O$130</f>
        <v>#DIV/0!</v>
      </c>
      <c r="AG55" s="724" t="e">
        <f t="shared" si="60"/>
        <v>#DIV/0!</v>
      </c>
      <c r="AH55" s="724" t="e">
        <f>+Q55/$Q$130</f>
        <v>#DIV/0!</v>
      </c>
      <c r="AI55" s="724" t="e">
        <f>+R55/$R$130</f>
        <v>#DIV/0!</v>
      </c>
      <c r="AK55" s="641" t="e">
        <f t="shared" si="67"/>
        <v>#DIV/0!</v>
      </c>
      <c r="AL55" s="641" t="e">
        <f t="shared" si="67"/>
        <v>#DIV/0!</v>
      </c>
      <c r="AM55" s="641" t="e">
        <f t="shared" si="67"/>
        <v>#DIV/0!</v>
      </c>
      <c r="AN55" s="641" t="e">
        <f t="shared" si="67"/>
        <v>#DIV/0!</v>
      </c>
    </row>
    <row r="56" spans="1:40" x14ac:dyDescent="0.25">
      <c r="A56" s="703" t="s">
        <v>137</v>
      </c>
      <c r="B56" s="725">
        <f t="shared" ref="B56:R56" si="68">SUM(B43:B55)</f>
        <v>0</v>
      </c>
      <c r="C56" s="725">
        <f t="shared" si="68"/>
        <v>0</v>
      </c>
      <c r="D56" s="725">
        <f t="shared" si="68"/>
        <v>0</v>
      </c>
      <c r="E56" s="725">
        <f t="shared" si="68"/>
        <v>0</v>
      </c>
      <c r="F56" s="725">
        <f t="shared" si="68"/>
        <v>0</v>
      </c>
      <c r="G56" s="725">
        <f t="shared" si="68"/>
        <v>0</v>
      </c>
      <c r="H56" s="725">
        <f t="shared" ref="H56" si="69">SUM(H43:H55)</f>
        <v>0</v>
      </c>
      <c r="I56" s="725">
        <f t="shared" si="68"/>
        <v>0</v>
      </c>
      <c r="J56" s="725">
        <f t="shared" si="68"/>
        <v>0</v>
      </c>
      <c r="K56" s="725">
        <f t="shared" si="68"/>
        <v>0</v>
      </c>
      <c r="L56" s="725">
        <f t="shared" ref="L56" si="70">SUM(L43:L55)</f>
        <v>0</v>
      </c>
      <c r="M56" s="725">
        <f t="shared" si="68"/>
        <v>0</v>
      </c>
      <c r="N56" s="725">
        <f t="shared" si="68"/>
        <v>0</v>
      </c>
      <c r="O56" s="725">
        <f t="shared" si="68"/>
        <v>0</v>
      </c>
      <c r="P56" s="725">
        <f t="shared" ref="P56" si="71">SUM(P43:P55)</f>
        <v>0</v>
      </c>
      <c r="Q56" s="725">
        <f t="shared" si="68"/>
        <v>0</v>
      </c>
      <c r="R56" s="725">
        <f t="shared" si="68"/>
        <v>0</v>
      </c>
      <c r="S56" s="710"/>
      <c r="T56" s="724" t="e">
        <f>+C56/$C$130</f>
        <v>#DIV/0!</v>
      </c>
      <c r="U56" s="724" t="e">
        <f t="shared" si="26"/>
        <v>#DIV/0!</v>
      </c>
      <c r="V56" s="724" t="e">
        <f>+E56/$E$130</f>
        <v>#DIV/0!</v>
      </c>
      <c r="W56" s="724" t="e">
        <f>+F56/$F$130</f>
        <v>#DIV/0!</v>
      </c>
      <c r="X56" s="724" t="e">
        <f>+G56/$G$130</f>
        <v>#DIV/0!</v>
      </c>
      <c r="Y56" s="724" t="e">
        <f t="shared" si="52"/>
        <v>#DIV/0!</v>
      </c>
      <c r="Z56" s="724" t="e">
        <f>+I56/$I$130</f>
        <v>#DIV/0!</v>
      </c>
      <c r="AA56" s="724" t="e">
        <f>+J56/$J$130</f>
        <v>#DIV/0!</v>
      </c>
      <c r="AB56" s="724" t="e">
        <f>+K56/$K$130</f>
        <v>#DIV/0!</v>
      </c>
      <c r="AC56" s="724" t="e">
        <f t="shared" si="56"/>
        <v>#DIV/0!</v>
      </c>
      <c r="AD56" s="724" t="e">
        <f>+M56/$M$130</f>
        <v>#DIV/0!</v>
      </c>
      <c r="AE56" s="724" t="e">
        <f>+N56/$N$130</f>
        <v>#DIV/0!</v>
      </c>
      <c r="AF56" s="724" t="e">
        <f>+O56/$O$130</f>
        <v>#DIV/0!</v>
      </c>
      <c r="AG56" s="724" t="e">
        <f t="shared" si="60"/>
        <v>#DIV/0!</v>
      </c>
      <c r="AH56" s="724" t="e">
        <f>+Q56/$Q$130</f>
        <v>#DIV/0!</v>
      </c>
      <c r="AI56" s="724" t="e">
        <f>+R56/$R$130</f>
        <v>#DIV/0!</v>
      </c>
      <c r="AK56" s="641" t="e">
        <f t="shared" si="67"/>
        <v>#DIV/0!</v>
      </c>
      <c r="AL56" s="641" t="e">
        <f t="shared" si="67"/>
        <v>#DIV/0!</v>
      </c>
      <c r="AM56" s="641" t="e">
        <f t="shared" si="67"/>
        <v>#DIV/0!</v>
      </c>
      <c r="AN56" s="641" t="e">
        <f t="shared" si="67"/>
        <v>#DIV/0!</v>
      </c>
    </row>
    <row r="57" spans="1:40" x14ac:dyDescent="0.25">
      <c r="A57" s="703" t="s">
        <v>135</v>
      </c>
      <c r="B57" s="777">
        <f>+'Rev &amp; Exp All'!B57</f>
        <v>0</v>
      </c>
      <c r="C57" s="786"/>
      <c r="D57" s="786"/>
      <c r="E57" s="786"/>
      <c r="F57" s="723">
        <f>SUM(B57:E57)</f>
        <v>0</v>
      </c>
      <c r="G57" s="786"/>
      <c r="H57" s="786"/>
      <c r="I57" s="786"/>
      <c r="J57" s="786"/>
      <c r="K57" s="786"/>
      <c r="L57" s="786"/>
      <c r="M57" s="786"/>
      <c r="N57" s="786"/>
      <c r="O57" s="786"/>
      <c r="P57" s="786"/>
      <c r="Q57" s="786"/>
      <c r="R57" s="786"/>
      <c r="S57" s="710"/>
      <c r="T57" s="724" t="e">
        <f>+C57/$C$130</f>
        <v>#DIV/0!</v>
      </c>
      <c r="U57" s="724" t="e">
        <f t="shared" si="26"/>
        <v>#DIV/0!</v>
      </c>
      <c r="V57" s="724" t="e">
        <f>+E57/$E$130</f>
        <v>#DIV/0!</v>
      </c>
      <c r="W57" s="724" t="e">
        <f>+F57/$F$130</f>
        <v>#DIV/0!</v>
      </c>
      <c r="X57" s="724" t="e">
        <f>+G57/$G$130</f>
        <v>#DIV/0!</v>
      </c>
      <c r="Y57" s="724" t="e">
        <f t="shared" si="52"/>
        <v>#DIV/0!</v>
      </c>
      <c r="Z57" s="724" t="e">
        <f>+I57/$I$130</f>
        <v>#DIV/0!</v>
      </c>
      <c r="AA57" s="724" t="e">
        <f>+J57/$J$130</f>
        <v>#DIV/0!</v>
      </c>
      <c r="AB57" s="724" t="e">
        <f>+K57/$K$130</f>
        <v>#DIV/0!</v>
      </c>
      <c r="AC57" s="724" t="e">
        <f t="shared" si="56"/>
        <v>#DIV/0!</v>
      </c>
      <c r="AD57" s="724" t="e">
        <f>+M57/$M$130</f>
        <v>#DIV/0!</v>
      </c>
      <c r="AE57" s="724" t="e">
        <f>+N57/$N$130</f>
        <v>#DIV/0!</v>
      </c>
      <c r="AF57" s="724" t="e">
        <f>+O57/$O$130</f>
        <v>#DIV/0!</v>
      </c>
      <c r="AG57" s="724" t="e">
        <f t="shared" si="60"/>
        <v>#DIV/0!</v>
      </c>
      <c r="AH57" s="724" t="e">
        <f>+Q57/$Q$130</f>
        <v>#DIV/0!</v>
      </c>
      <c r="AI57" s="724" t="e">
        <f>+R57/$R$130</f>
        <v>#DIV/0!</v>
      </c>
      <c r="AK57" s="641" t="e">
        <f t="shared" si="67"/>
        <v>#DIV/0!</v>
      </c>
      <c r="AL57" s="641" t="e">
        <f t="shared" si="67"/>
        <v>#DIV/0!</v>
      </c>
      <c r="AM57" s="641" t="e">
        <f t="shared" si="67"/>
        <v>#DIV/0!</v>
      </c>
      <c r="AN57" s="641" t="e">
        <f t="shared" si="67"/>
        <v>#DIV/0!</v>
      </c>
    </row>
    <row r="58" spans="1:40" x14ac:dyDescent="0.25">
      <c r="A58" s="728" t="s">
        <v>96</v>
      </c>
      <c r="B58" s="725">
        <f>B41+B56+B57</f>
        <v>0</v>
      </c>
      <c r="C58" s="725">
        <f>C41+C56+C57</f>
        <v>0</v>
      </c>
      <c r="D58" s="725">
        <f>D41+D56+D57</f>
        <v>0</v>
      </c>
      <c r="E58" s="725">
        <f>E41+E56+E57</f>
        <v>0</v>
      </c>
      <c r="F58" s="725">
        <f>SUM(B58:E58)</f>
        <v>0</v>
      </c>
      <c r="G58" s="725">
        <f t="shared" ref="G58:R58" si="72">G41+G56+G57</f>
        <v>0</v>
      </c>
      <c r="H58" s="725">
        <f t="shared" ref="H58" si="73">H41+H56+H57</f>
        <v>0</v>
      </c>
      <c r="I58" s="725">
        <f t="shared" si="72"/>
        <v>0</v>
      </c>
      <c r="J58" s="725">
        <f t="shared" si="72"/>
        <v>0</v>
      </c>
      <c r="K58" s="725">
        <f t="shared" si="72"/>
        <v>0</v>
      </c>
      <c r="L58" s="725">
        <f t="shared" ref="L58" si="74">L41+L56+L57</f>
        <v>0</v>
      </c>
      <c r="M58" s="725">
        <f t="shared" si="72"/>
        <v>0</v>
      </c>
      <c r="N58" s="725">
        <f t="shared" si="72"/>
        <v>0</v>
      </c>
      <c r="O58" s="725">
        <f t="shared" si="72"/>
        <v>0</v>
      </c>
      <c r="P58" s="725">
        <f t="shared" ref="P58" si="75">P41+P56+P57</f>
        <v>0</v>
      </c>
      <c r="Q58" s="725">
        <f t="shared" si="72"/>
        <v>0</v>
      </c>
      <c r="R58" s="725">
        <f t="shared" si="72"/>
        <v>0</v>
      </c>
      <c r="T58" s="726" t="e">
        <f>+C58/$C$130</f>
        <v>#DIV/0!</v>
      </c>
      <c r="U58" s="726" t="e">
        <f t="shared" si="26"/>
        <v>#DIV/0!</v>
      </c>
      <c r="V58" s="726" t="e">
        <f>+E58/$E$130</f>
        <v>#DIV/0!</v>
      </c>
      <c r="W58" s="726" t="e">
        <f>+F58/$F$130</f>
        <v>#DIV/0!</v>
      </c>
      <c r="X58" s="726" t="e">
        <f>+G58/$G$130</f>
        <v>#DIV/0!</v>
      </c>
      <c r="Y58" s="726" t="e">
        <f t="shared" si="52"/>
        <v>#DIV/0!</v>
      </c>
      <c r="Z58" s="726" t="e">
        <f>+I58/$I$130</f>
        <v>#DIV/0!</v>
      </c>
      <c r="AA58" s="726" t="e">
        <f>+J58/$J$130</f>
        <v>#DIV/0!</v>
      </c>
      <c r="AB58" s="726" t="e">
        <f>+K58/$K$130</f>
        <v>#DIV/0!</v>
      </c>
      <c r="AC58" s="726" t="e">
        <f>+L58/$L$130</f>
        <v>#DIV/0!</v>
      </c>
      <c r="AD58" s="726" t="e">
        <f>+M58/$M$130</f>
        <v>#DIV/0!</v>
      </c>
      <c r="AE58" s="726" t="e">
        <f>+N58/$N$130</f>
        <v>#DIV/0!</v>
      </c>
      <c r="AF58" s="726" t="e">
        <f>+O58/$O$130</f>
        <v>#DIV/0!</v>
      </c>
      <c r="AG58" s="726" t="e">
        <f>+P58/$P$130</f>
        <v>#DIV/0!</v>
      </c>
      <c r="AH58" s="726" t="e">
        <f>+Q58/$Q$130</f>
        <v>#DIV/0!</v>
      </c>
      <c r="AI58" s="726" t="e">
        <f>+R58/$R$130</f>
        <v>#DIV/0!</v>
      </c>
      <c r="AK58" s="641" t="e">
        <f t="shared" si="67"/>
        <v>#DIV/0!</v>
      </c>
      <c r="AL58" s="641" t="e">
        <f t="shared" si="67"/>
        <v>#DIV/0!</v>
      </c>
      <c r="AM58" s="641" t="e">
        <f t="shared" si="67"/>
        <v>#DIV/0!</v>
      </c>
      <c r="AN58" s="641" t="e">
        <f t="shared" si="67"/>
        <v>#DIV/0!</v>
      </c>
    </row>
    <row r="59" spans="1:40" x14ac:dyDescent="0.25">
      <c r="A59" s="729"/>
      <c r="B59" s="710"/>
      <c r="C59" s="710"/>
      <c r="D59" s="710"/>
      <c r="I59" s="710"/>
      <c r="J59" s="710"/>
      <c r="K59" s="710"/>
      <c r="L59" s="710"/>
      <c r="M59" s="710"/>
      <c r="N59" s="710"/>
      <c r="O59" s="710"/>
      <c r="P59" s="710"/>
      <c r="Q59" s="710"/>
      <c r="R59" s="710"/>
      <c r="T59" s="727"/>
      <c r="U59" s="727"/>
      <c r="V59" s="727"/>
      <c r="W59" s="727"/>
      <c r="AC59" s="702"/>
      <c r="AD59" s="702"/>
      <c r="AE59" s="702"/>
      <c r="AK59" s="641"/>
      <c r="AL59" s="641"/>
      <c r="AM59" s="641"/>
      <c r="AN59" s="641"/>
    </row>
    <row r="60" spans="1:40" x14ac:dyDescent="0.25">
      <c r="A60" s="728" t="s">
        <v>105</v>
      </c>
      <c r="B60" s="710"/>
      <c r="C60" s="710"/>
      <c r="D60" s="710"/>
      <c r="I60" s="710"/>
      <c r="J60" s="710"/>
      <c r="K60" s="710"/>
      <c r="L60" s="710"/>
      <c r="M60" s="710"/>
      <c r="N60" s="710"/>
      <c r="O60" s="710"/>
      <c r="P60" s="710"/>
      <c r="Q60" s="710"/>
      <c r="R60" s="710"/>
      <c r="T60" s="727"/>
      <c r="U60" s="727"/>
      <c r="V60" s="727"/>
      <c r="W60" s="727"/>
      <c r="AC60" s="702"/>
      <c r="AD60" s="702"/>
      <c r="AE60" s="702"/>
      <c r="AK60" s="641"/>
      <c r="AL60" s="641"/>
      <c r="AM60" s="641"/>
      <c r="AN60" s="641"/>
    </row>
    <row r="61" spans="1:40" x14ac:dyDescent="0.25">
      <c r="A61" s="703" t="s">
        <v>251</v>
      </c>
      <c r="B61" s="777">
        <f>+'Rev &amp; Exp All'!B61</f>
        <v>0</v>
      </c>
      <c r="C61" s="786"/>
      <c r="D61" s="786"/>
      <c r="E61" s="786"/>
      <c r="F61" s="723">
        <f t="shared" ref="F61:F63" si="76">SUM(B61:E61)</f>
        <v>0</v>
      </c>
      <c r="G61" s="786"/>
      <c r="H61" s="786"/>
      <c r="I61" s="786"/>
      <c r="J61" s="786"/>
      <c r="K61" s="786"/>
      <c r="L61" s="786"/>
      <c r="M61" s="786"/>
      <c r="N61" s="786"/>
      <c r="O61" s="786"/>
      <c r="P61" s="786"/>
      <c r="Q61" s="786"/>
      <c r="R61" s="786"/>
      <c r="T61" s="724" t="e">
        <f>+C61/$C$130</f>
        <v>#DIV/0!</v>
      </c>
      <c r="U61" s="727" t="e">
        <f t="shared" si="26"/>
        <v>#DIV/0!</v>
      </c>
      <c r="V61" s="724" t="e">
        <f>+E61/$E$130</f>
        <v>#DIV/0!</v>
      </c>
      <c r="W61" s="724" t="e">
        <f>+F61/$F$130</f>
        <v>#DIV/0!</v>
      </c>
      <c r="X61" s="724" t="e">
        <f>+G61/$G$130</f>
        <v>#DIV/0!</v>
      </c>
      <c r="Y61" s="724" t="e">
        <f t="shared" si="52"/>
        <v>#DIV/0!</v>
      </c>
      <c r="Z61" s="724" t="e">
        <f>+I61/$I$130</f>
        <v>#DIV/0!</v>
      </c>
      <c r="AA61" s="724" t="e">
        <f>+J61/$J$130</f>
        <v>#DIV/0!</v>
      </c>
      <c r="AB61" s="724" t="e">
        <f>+K61/$K$130</f>
        <v>#DIV/0!</v>
      </c>
      <c r="AC61" s="724" t="e">
        <f t="shared" ref="AC61:AC63" si="77">+L61/$L$130</f>
        <v>#DIV/0!</v>
      </c>
      <c r="AD61" s="724" t="e">
        <f>+M61/$M$130</f>
        <v>#DIV/0!</v>
      </c>
      <c r="AE61" s="724" t="e">
        <f>+N61/$N$130</f>
        <v>#DIV/0!</v>
      </c>
      <c r="AF61" s="724" t="e">
        <f>+O61/$O$130</f>
        <v>#DIV/0!</v>
      </c>
      <c r="AG61" s="724" t="e">
        <f t="shared" ref="AG61:AG63" si="78">+P61/$P$130</f>
        <v>#DIV/0!</v>
      </c>
      <c r="AH61" s="724" t="e">
        <f>+Q61/$Q$130</f>
        <v>#DIV/0!</v>
      </c>
      <c r="AI61" s="724" t="e">
        <f>+R61/$R$130</f>
        <v>#DIV/0!</v>
      </c>
      <c r="AK61" s="641" t="e">
        <f t="shared" ref="AK61:AN64" si="79">+T61-X61</f>
        <v>#DIV/0!</v>
      </c>
      <c r="AL61" s="641" t="e">
        <f t="shared" si="79"/>
        <v>#DIV/0!</v>
      </c>
      <c r="AM61" s="641" t="e">
        <f t="shared" si="79"/>
        <v>#DIV/0!</v>
      </c>
      <c r="AN61" s="641" t="e">
        <f t="shared" si="79"/>
        <v>#DIV/0!</v>
      </c>
    </row>
    <row r="62" spans="1:40" x14ac:dyDescent="0.25">
      <c r="A62" s="703" t="s">
        <v>293</v>
      </c>
      <c r="B62" s="777">
        <f>+'Rev &amp; Exp All'!B62</f>
        <v>0</v>
      </c>
      <c r="C62" s="786"/>
      <c r="D62" s="786"/>
      <c r="E62" s="786"/>
      <c r="F62" s="723">
        <f t="shared" si="76"/>
        <v>0</v>
      </c>
      <c r="G62" s="786"/>
      <c r="H62" s="786"/>
      <c r="I62" s="786"/>
      <c r="J62" s="786"/>
      <c r="K62" s="786"/>
      <c r="L62" s="786"/>
      <c r="M62" s="786"/>
      <c r="N62" s="786"/>
      <c r="O62" s="786"/>
      <c r="P62" s="786"/>
      <c r="Q62" s="786"/>
      <c r="R62" s="786"/>
      <c r="T62" s="724" t="e">
        <f>+C62/$C$130</f>
        <v>#DIV/0!</v>
      </c>
      <c r="U62" s="724" t="e">
        <f t="shared" si="26"/>
        <v>#DIV/0!</v>
      </c>
      <c r="V62" s="724" t="e">
        <f>+E62/$E$130</f>
        <v>#DIV/0!</v>
      </c>
      <c r="W62" s="724" t="e">
        <f>+F62/$F$130</f>
        <v>#DIV/0!</v>
      </c>
      <c r="X62" s="724" t="e">
        <f>+G62/$G$130</f>
        <v>#DIV/0!</v>
      </c>
      <c r="Y62" s="724" t="e">
        <f t="shared" si="52"/>
        <v>#DIV/0!</v>
      </c>
      <c r="Z62" s="724" t="e">
        <f>+I62/$I$130</f>
        <v>#DIV/0!</v>
      </c>
      <c r="AA62" s="724" t="e">
        <f>+J62/$J$130</f>
        <v>#DIV/0!</v>
      </c>
      <c r="AB62" s="724" t="e">
        <f>+K62/$K$130</f>
        <v>#DIV/0!</v>
      </c>
      <c r="AC62" s="724" t="e">
        <f t="shared" si="77"/>
        <v>#DIV/0!</v>
      </c>
      <c r="AD62" s="724" t="e">
        <f>+M62/$M$130</f>
        <v>#DIV/0!</v>
      </c>
      <c r="AE62" s="724" t="e">
        <f>+N62/$N$130</f>
        <v>#DIV/0!</v>
      </c>
      <c r="AF62" s="724" t="e">
        <f>+O62/$O$130</f>
        <v>#DIV/0!</v>
      </c>
      <c r="AG62" s="724" t="e">
        <f t="shared" si="78"/>
        <v>#DIV/0!</v>
      </c>
      <c r="AH62" s="724" t="e">
        <f>+Q62/$Q$130</f>
        <v>#DIV/0!</v>
      </c>
      <c r="AI62" s="724" t="e">
        <f>+R62/$R$130</f>
        <v>#DIV/0!</v>
      </c>
      <c r="AK62" s="641" t="e">
        <f t="shared" si="79"/>
        <v>#DIV/0!</v>
      </c>
      <c r="AL62" s="641" t="e">
        <f t="shared" si="79"/>
        <v>#DIV/0!</v>
      </c>
      <c r="AM62" s="641" t="e">
        <f t="shared" si="79"/>
        <v>#DIV/0!</v>
      </c>
      <c r="AN62" s="641" t="e">
        <f t="shared" si="79"/>
        <v>#DIV/0!</v>
      </c>
    </row>
    <row r="63" spans="1:40" x14ac:dyDescent="0.25">
      <c r="A63" s="703" t="s">
        <v>220</v>
      </c>
      <c r="B63" s="777">
        <f>+'Rev &amp; Exp All'!B63</f>
        <v>0</v>
      </c>
      <c r="C63" s="786"/>
      <c r="D63" s="786"/>
      <c r="E63" s="786"/>
      <c r="F63" s="723">
        <f t="shared" si="76"/>
        <v>0</v>
      </c>
      <c r="G63" s="786"/>
      <c r="H63" s="786"/>
      <c r="I63" s="786"/>
      <c r="J63" s="786"/>
      <c r="K63" s="786"/>
      <c r="L63" s="786"/>
      <c r="M63" s="786"/>
      <c r="N63" s="786"/>
      <c r="O63" s="786"/>
      <c r="P63" s="786"/>
      <c r="Q63" s="786"/>
      <c r="R63" s="786"/>
      <c r="T63" s="724" t="e">
        <f>+C63/$C$130</f>
        <v>#DIV/0!</v>
      </c>
      <c r="U63" s="724" t="e">
        <f t="shared" si="26"/>
        <v>#DIV/0!</v>
      </c>
      <c r="V63" s="724" t="e">
        <f>+E63/$E$130</f>
        <v>#DIV/0!</v>
      </c>
      <c r="W63" s="724" t="e">
        <f>+F63/$F$130</f>
        <v>#DIV/0!</v>
      </c>
      <c r="X63" s="724" t="e">
        <f>+G63/$G$130</f>
        <v>#DIV/0!</v>
      </c>
      <c r="Y63" s="724" t="e">
        <f t="shared" si="52"/>
        <v>#DIV/0!</v>
      </c>
      <c r="Z63" s="724" t="e">
        <f>+I63/$I$130</f>
        <v>#DIV/0!</v>
      </c>
      <c r="AA63" s="724" t="e">
        <f>+J63/$J$130</f>
        <v>#DIV/0!</v>
      </c>
      <c r="AB63" s="724" t="e">
        <f>+K63/$K$130</f>
        <v>#DIV/0!</v>
      </c>
      <c r="AC63" s="724" t="e">
        <f t="shared" si="77"/>
        <v>#DIV/0!</v>
      </c>
      <c r="AD63" s="724" t="e">
        <f>+M63/$M$130</f>
        <v>#DIV/0!</v>
      </c>
      <c r="AE63" s="724" t="e">
        <f>+N63/$N$130</f>
        <v>#DIV/0!</v>
      </c>
      <c r="AF63" s="724" t="e">
        <f>+O63/$O$130</f>
        <v>#DIV/0!</v>
      </c>
      <c r="AG63" s="724" t="e">
        <f t="shared" si="78"/>
        <v>#DIV/0!</v>
      </c>
      <c r="AH63" s="724" t="e">
        <f>+Q63/$Q$130</f>
        <v>#DIV/0!</v>
      </c>
      <c r="AI63" s="724" t="e">
        <f>+R63/$R$130</f>
        <v>#DIV/0!</v>
      </c>
      <c r="AK63" s="641" t="e">
        <f t="shared" si="79"/>
        <v>#DIV/0!</v>
      </c>
      <c r="AL63" s="641" t="e">
        <f t="shared" si="79"/>
        <v>#DIV/0!</v>
      </c>
      <c r="AM63" s="641" t="e">
        <f t="shared" si="79"/>
        <v>#DIV/0!</v>
      </c>
      <c r="AN63" s="641" t="e">
        <f t="shared" si="79"/>
        <v>#DIV/0!</v>
      </c>
    </row>
    <row r="64" spans="1:40" x14ac:dyDescent="0.25">
      <c r="A64" s="728" t="s">
        <v>107</v>
      </c>
      <c r="B64" s="725">
        <f t="shared" ref="B64:R64" si="80">SUM(B61:B63)</f>
        <v>0</v>
      </c>
      <c r="C64" s="725">
        <f t="shared" si="80"/>
        <v>0</v>
      </c>
      <c r="D64" s="725">
        <f t="shared" si="80"/>
        <v>0</v>
      </c>
      <c r="E64" s="725">
        <f t="shared" si="80"/>
        <v>0</v>
      </c>
      <c r="F64" s="725">
        <f t="shared" si="80"/>
        <v>0</v>
      </c>
      <c r="G64" s="725">
        <f t="shared" si="80"/>
        <v>0</v>
      </c>
      <c r="H64" s="725">
        <f t="shared" ref="H64" si="81">SUM(H61:H63)</f>
        <v>0</v>
      </c>
      <c r="I64" s="725">
        <f t="shared" si="80"/>
        <v>0</v>
      </c>
      <c r="J64" s="725">
        <f t="shared" si="80"/>
        <v>0</v>
      </c>
      <c r="K64" s="725">
        <f>SUM(K61:K63)</f>
        <v>0</v>
      </c>
      <c r="L64" s="725">
        <f>SUM(L61:L63)</f>
        <v>0</v>
      </c>
      <c r="M64" s="725">
        <f>SUM(M61:M63)</f>
        <v>0</v>
      </c>
      <c r="N64" s="725">
        <f t="shared" si="80"/>
        <v>0</v>
      </c>
      <c r="O64" s="725">
        <f t="shared" si="80"/>
        <v>0</v>
      </c>
      <c r="P64" s="725">
        <f t="shared" ref="P64" si="82">SUM(P61:P63)</f>
        <v>0</v>
      </c>
      <c r="Q64" s="725">
        <f t="shared" si="80"/>
        <v>0</v>
      </c>
      <c r="R64" s="725">
        <f t="shared" si="80"/>
        <v>0</v>
      </c>
      <c r="T64" s="726" t="e">
        <f>+C64/$C$130</f>
        <v>#DIV/0!</v>
      </c>
      <c r="U64" s="726" t="e">
        <f t="shared" si="26"/>
        <v>#DIV/0!</v>
      </c>
      <c r="V64" s="726" t="e">
        <f>+E64/$E$130</f>
        <v>#DIV/0!</v>
      </c>
      <c r="W64" s="726" t="e">
        <f>+F64/$F$130</f>
        <v>#DIV/0!</v>
      </c>
      <c r="X64" s="726" t="e">
        <f>+G64/$G$130</f>
        <v>#DIV/0!</v>
      </c>
      <c r="Y64" s="726" t="e">
        <f t="shared" si="52"/>
        <v>#DIV/0!</v>
      </c>
      <c r="Z64" s="726" t="e">
        <f>+I64/$I$130</f>
        <v>#DIV/0!</v>
      </c>
      <c r="AA64" s="726" t="e">
        <f>+J64/$J$130</f>
        <v>#DIV/0!</v>
      </c>
      <c r="AB64" s="726" t="e">
        <f>+K64/$K$130</f>
        <v>#DIV/0!</v>
      </c>
      <c r="AC64" s="726" t="e">
        <f>+L64/$L$130</f>
        <v>#DIV/0!</v>
      </c>
      <c r="AD64" s="726" t="e">
        <f>+M64/$M$130</f>
        <v>#DIV/0!</v>
      </c>
      <c r="AE64" s="726" t="e">
        <f>+N64/$N$130</f>
        <v>#DIV/0!</v>
      </c>
      <c r="AF64" s="726" t="e">
        <f>+O64/$O$130</f>
        <v>#DIV/0!</v>
      </c>
      <c r="AG64" s="726" t="e">
        <f>+P64/$P$130</f>
        <v>#DIV/0!</v>
      </c>
      <c r="AH64" s="726" t="e">
        <f>+Q64/$Q$130</f>
        <v>#DIV/0!</v>
      </c>
      <c r="AI64" s="726" t="e">
        <f>+R64/$R$130</f>
        <v>#DIV/0!</v>
      </c>
      <c r="AK64" s="641" t="e">
        <f t="shared" si="79"/>
        <v>#DIV/0!</v>
      </c>
      <c r="AL64" s="641" t="e">
        <f t="shared" si="79"/>
        <v>#DIV/0!</v>
      </c>
      <c r="AM64" s="641" t="e">
        <f t="shared" si="79"/>
        <v>#DIV/0!</v>
      </c>
      <c r="AN64" s="641" t="e">
        <f t="shared" si="79"/>
        <v>#DIV/0!</v>
      </c>
    </row>
    <row r="65" spans="1:45" x14ac:dyDescent="0.25">
      <c r="A65" s="728"/>
      <c r="B65" s="782"/>
      <c r="C65" s="782"/>
      <c r="D65" s="782"/>
      <c r="E65" s="782"/>
      <c r="F65" s="782"/>
      <c r="G65" s="782"/>
      <c r="H65" s="782"/>
      <c r="I65" s="782"/>
      <c r="J65" s="782"/>
      <c r="K65" s="782"/>
      <c r="L65" s="782"/>
      <c r="M65" s="782"/>
      <c r="N65" s="782"/>
      <c r="O65" s="782"/>
      <c r="P65" s="782"/>
      <c r="Q65" s="782"/>
      <c r="R65" s="782"/>
      <c r="T65" s="783"/>
      <c r="U65" s="783"/>
      <c r="V65" s="783"/>
      <c r="W65" s="783"/>
      <c r="X65" s="783"/>
      <c r="Y65" s="783"/>
      <c r="Z65" s="783"/>
      <c r="AA65" s="783"/>
      <c r="AB65" s="783"/>
      <c r="AC65" s="783"/>
      <c r="AD65" s="783"/>
      <c r="AE65" s="783"/>
      <c r="AF65" s="783"/>
      <c r="AG65" s="783"/>
      <c r="AH65" s="783"/>
      <c r="AI65" s="783"/>
      <c r="AK65" s="641"/>
      <c r="AL65" s="641"/>
      <c r="AM65" s="641"/>
      <c r="AN65" s="641"/>
    </row>
    <row r="66" spans="1:45" x14ac:dyDescent="0.25">
      <c r="A66" s="94" t="s">
        <v>777</v>
      </c>
      <c r="B66" s="782"/>
      <c r="C66" s="782"/>
      <c r="D66" s="782"/>
      <c r="E66" s="782"/>
      <c r="F66" s="782"/>
      <c r="G66" s="782"/>
      <c r="H66" s="782"/>
      <c r="I66" s="782"/>
      <c r="J66" s="782"/>
      <c r="K66" s="782"/>
      <c r="L66" s="782"/>
      <c r="M66" s="782"/>
      <c r="N66" s="782"/>
      <c r="O66" s="782"/>
      <c r="P66" s="782"/>
      <c r="Q66" s="782"/>
      <c r="R66" s="782"/>
      <c r="T66" s="783"/>
      <c r="U66" s="783"/>
      <c r="V66" s="783"/>
      <c r="W66" s="783"/>
      <c r="X66" s="783"/>
      <c r="Y66" s="783"/>
      <c r="Z66" s="783"/>
      <c r="AA66" s="783"/>
      <c r="AB66" s="783"/>
      <c r="AC66" s="783"/>
      <c r="AD66" s="783"/>
      <c r="AE66" s="783"/>
      <c r="AF66" s="783"/>
      <c r="AG66" s="783"/>
      <c r="AH66" s="783"/>
      <c r="AI66" s="783"/>
      <c r="AK66" s="641"/>
      <c r="AL66" s="641"/>
      <c r="AM66" s="641"/>
      <c r="AN66" s="641"/>
    </row>
    <row r="67" spans="1:45" ht="26.4" x14ac:dyDescent="0.25">
      <c r="A67" s="922" t="s">
        <v>852</v>
      </c>
      <c r="B67" s="782">
        <f>+'Rev &amp; Exp All'!B67</f>
        <v>0</v>
      </c>
      <c r="C67" s="908"/>
      <c r="D67" s="908"/>
      <c r="E67" s="908"/>
      <c r="F67" s="723">
        <f>SUM(B67:E67)</f>
        <v>0</v>
      </c>
      <c r="G67" s="908"/>
      <c r="H67" s="908"/>
      <c r="I67" s="908"/>
      <c r="J67" s="908"/>
      <c r="K67" s="908"/>
      <c r="L67" s="908"/>
      <c r="M67" s="908"/>
      <c r="N67" s="908"/>
      <c r="O67" s="908"/>
      <c r="P67" s="908"/>
      <c r="Q67" s="908"/>
      <c r="R67" s="908"/>
      <c r="T67" s="724" t="e">
        <f>+C67/$C$130</f>
        <v>#DIV/0!</v>
      </c>
      <c r="U67" s="724" t="e">
        <f t="shared" si="26"/>
        <v>#DIV/0!</v>
      </c>
      <c r="V67" s="724" t="e">
        <f>+E67/$E$130</f>
        <v>#DIV/0!</v>
      </c>
      <c r="W67" s="724" t="e">
        <f>+F67/$F$130</f>
        <v>#DIV/0!</v>
      </c>
      <c r="X67" s="724" t="e">
        <f>+G67/$G$130</f>
        <v>#DIV/0!</v>
      </c>
      <c r="Y67" s="724" t="e">
        <f t="shared" si="52"/>
        <v>#DIV/0!</v>
      </c>
      <c r="Z67" s="724" t="e">
        <f>+I67/$I$130</f>
        <v>#DIV/0!</v>
      </c>
      <c r="AA67" s="724" t="e">
        <f>+J67/$J$130</f>
        <v>#DIV/0!</v>
      </c>
      <c r="AB67" s="724" t="e">
        <f>+K67/$K$130</f>
        <v>#DIV/0!</v>
      </c>
      <c r="AC67" s="724" t="e">
        <f t="shared" ref="AC67:AC69" si="83">+L67/$L$130</f>
        <v>#DIV/0!</v>
      </c>
      <c r="AD67" s="724" t="e">
        <f>+M67/$M$130</f>
        <v>#DIV/0!</v>
      </c>
      <c r="AE67" s="724" t="e">
        <f>+N67/$N$130</f>
        <v>#DIV/0!</v>
      </c>
      <c r="AF67" s="724" t="e">
        <f>+O67/$O$130</f>
        <v>#DIV/0!</v>
      </c>
      <c r="AG67" s="724" t="e">
        <f t="shared" ref="AG67:AG69" si="84">+P67/$P$130</f>
        <v>#DIV/0!</v>
      </c>
      <c r="AH67" s="724" t="e">
        <f>+Q67/$Q$130</f>
        <v>#DIV/0!</v>
      </c>
      <c r="AI67" s="724" t="e">
        <f>+R67/$R$130</f>
        <v>#DIV/0!</v>
      </c>
      <c r="AK67" s="641" t="e">
        <f t="shared" ref="AK67:AN69" si="85">+T67-X67</f>
        <v>#DIV/0!</v>
      </c>
      <c r="AL67" s="641" t="e">
        <f t="shared" si="85"/>
        <v>#DIV/0!</v>
      </c>
      <c r="AM67" s="641" t="e">
        <f t="shared" si="85"/>
        <v>#DIV/0!</v>
      </c>
      <c r="AN67" s="641" t="e">
        <f t="shared" si="85"/>
        <v>#DIV/0!</v>
      </c>
    </row>
    <row r="68" spans="1:45" x14ac:dyDescent="0.25">
      <c r="A68" s="5" t="s">
        <v>847</v>
      </c>
      <c r="B68" s="909">
        <f>+'Rev &amp; Exp All'!B68</f>
        <v>0</v>
      </c>
      <c r="C68" s="910"/>
      <c r="D68" s="910"/>
      <c r="E68" s="910"/>
      <c r="F68" s="723">
        <f>SUM(B68:E68)</f>
        <v>0</v>
      </c>
      <c r="G68" s="910"/>
      <c r="H68" s="910"/>
      <c r="I68" s="910"/>
      <c r="J68" s="910"/>
      <c r="K68" s="910"/>
      <c r="L68" s="910"/>
      <c r="M68" s="910"/>
      <c r="N68" s="910"/>
      <c r="O68" s="910"/>
      <c r="P68" s="910"/>
      <c r="Q68" s="910"/>
      <c r="R68" s="910"/>
      <c r="T68" s="724" t="e">
        <f>+C68/$C$130</f>
        <v>#DIV/0!</v>
      </c>
      <c r="U68" s="724" t="e">
        <f t="shared" si="26"/>
        <v>#DIV/0!</v>
      </c>
      <c r="V68" s="724" t="e">
        <f>+E68/$E$130</f>
        <v>#DIV/0!</v>
      </c>
      <c r="W68" s="724" t="e">
        <f>+F68/$F$130</f>
        <v>#DIV/0!</v>
      </c>
      <c r="X68" s="724" t="e">
        <f>+G68/$G$130</f>
        <v>#DIV/0!</v>
      </c>
      <c r="Y68" s="724" t="e">
        <f t="shared" si="52"/>
        <v>#DIV/0!</v>
      </c>
      <c r="Z68" s="724" t="e">
        <f>+I68/$I$130</f>
        <v>#DIV/0!</v>
      </c>
      <c r="AA68" s="724" t="e">
        <f>+J68/$J$130</f>
        <v>#DIV/0!</v>
      </c>
      <c r="AB68" s="724" t="e">
        <f>+K68/$K$130</f>
        <v>#DIV/0!</v>
      </c>
      <c r="AC68" s="724" t="e">
        <f t="shared" si="83"/>
        <v>#DIV/0!</v>
      </c>
      <c r="AD68" s="724" t="e">
        <f>+M68/$M$130</f>
        <v>#DIV/0!</v>
      </c>
      <c r="AE68" s="724" t="e">
        <f>+N68/$N$130</f>
        <v>#DIV/0!</v>
      </c>
      <c r="AF68" s="724" t="e">
        <f>+O68/$O$130</f>
        <v>#DIV/0!</v>
      </c>
      <c r="AG68" s="724" t="e">
        <f t="shared" si="84"/>
        <v>#DIV/0!</v>
      </c>
      <c r="AH68" s="724" t="e">
        <f>+Q68/$Q$130</f>
        <v>#DIV/0!</v>
      </c>
      <c r="AI68" s="724" t="e">
        <f>+R68/$R$130</f>
        <v>#DIV/0!</v>
      </c>
      <c r="AK68" s="641" t="e">
        <f t="shared" si="85"/>
        <v>#DIV/0!</v>
      </c>
      <c r="AL68" s="641" t="e">
        <f t="shared" si="85"/>
        <v>#DIV/0!</v>
      </c>
      <c r="AM68" s="641" t="e">
        <f t="shared" si="85"/>
        <v>#DIV/0!</v>
      </c>
      <c r="AN68" s="641" t="e">
        <f t="shared" si="85"/>
        <v>#DIV/0!</v>
      </c>
    </row>
    <row r="69" spans="1:45" x14ac:dyDescent="0.25">
      <c r="A69" s="57" t="s">
        <v>848</v>
      </c>
      <c r="B69" s="735">
        <f t="shared" ref="B69:H69" si="86">SUM(B67:B68)</f>
        <v>0</v>
      </c>
      <c r="C69" s="787">
        <f t="shared" si="86"/>
        <v>0</v>
      </c>
      <c r="D69" s="787">
        <f t="shared" si="86"/>
        <v>0</v>
      </c>
      <c r="E69" s="787">
        <f t="shared" si="86"/>
        <v>0</v>
      </c>
      <c r="F69" s="725">
        <f t="shared" si="86"/>
        <v>0</v>
      </c>
      <c r="G69" s="787">
        <f t="shared" si="86"/>
        <v>0</v>
      </c>
      <c r="H69" s="787">
        <f t="shared" si="86"/>
        <v>0</v>
      </c>
      <c r="I69" s="787">
        <f t="shared" ref="I69:R69" si="87">SUM(I67:I68)</f>
        <v>0</v>
      </c>
      <c r="J69" s="787">
        <f t="shared" si="87"/>
        <v>0</v>
      </c>
      <c r="K69" s="787">
        <f t="shared" si="87"/>
        <v>0</v>
      </c>
      <c r="L69" s="787">
        <f t="shared" ref="L69" si="88">SUM(L67:L68)</f>
        <v>0</v>
      </c>
      <c r="M69" s="787">
        <f t="shared" si="87"/>
        <v>0</v>
      </c>
      <c r="N69" s="787">
        <f t="shared" si="87"/>
        <v>0</v>
      </c>
      <c r="O69" s="787">
        <f t="shared" si="87"/>
        <v>0</v>
      </c>
      <c r="P69" s="787">
        <f t="shared" ref="P69" si="89">SUM(P67:P68)</f>
        <v>0</v>
      </c>
      <c r="Q69" s="787">
        <f t="shared" si="87"/>
        <v>0</v>
      </c>
      <c r="R69" s="787">
        <f t="shared" si="87"/>
        <v>0</v>
      </c>
      <c r="T69" s="949" t="e">
        <f>+C69/$C$130</f>
        <v>#DIV/0!</v>
      </c>
      <c r="U69" s="949" t="e">
        <f t="shared" si="26"/>
        <v>#DIV/0!</v>
      </c>
      <c r="V69" s="949" t="e">
        <f>+E69/$E$130</f>
        <v>#DIV/0!</v>
      </c>
      <c r="W69" s="949" t="e">
        <f>+F69/$F$130</f>
        <v>#DIV/0!</v>
      </c>
      <c r="X69" s="949" t="e">
        <f>+G69/$G$130</f>
        <v>#DIV/0!</v>
      </c>
      <c r="Y69" s="949" t="e">
        <f t="shared" si="52"/>
        <v>#DIV/0!</v>
      </c>
      <c r="Z69" s="949" t="e">
        <f>+I69/$I$130</f>
        <v>#DIV/0!</v>
      </c>
      <c r="AA69" s="949" t="e">
        <f>+J69/$J$130</f>
        <v>#DIV/0!</v>
      </c>
      <c r="AB69" s="949" t="e">
        <f>+K69/$K$130</f>
        <v>#DIV/0!</v>
      </c>
      <c r="AC69" s="949" t="e">
        <f t="shared" si="83"/>
        <v>#DIV/0!</v>
      </c>
      <c r="AD69" s="949" t="e">
        <f>+M69/$M$130</f>
        <v>#DIV/0!</v>
      </c>
      <c r="AE69" s="949" t="e">
        <f>+N69/$N$130</f>
        <v>#DIV/0!</v>
      </c>
      <c r="AF69" s="949" t="e">
        <f>+O69/$O$130</f>
        <v>#DIV/0!</v>
      </c>
      <c r="AG69" s="949" t="e">
        <f t="shared" si="84"/>
        <v>#DIV/0!</v>
      </c>
      <c r="AH69" s="949" t="e">
        <f>+Q69/$Q$130</f>
        <v>#DIV/0!</v>
      </c>
      <c r="AI69" s="949" t="e">
        <f>+R69/$R$130</f>
        <v>#DIV/0!</v>
      </c>
      <c r="AK69" s="641" t="e">
        <f t="shared" si="85"/>
        <v>#DIV/0!</v>
      </c>
      <c r="AL69" s="641" t="e">
        <f t="shared" si="85"/>
        <v>#DIV/0!</v>
      </c>
      <c r="AM69" s="641" t="e">
        <f t="shared" si="85"/>
        <v>#DIV/0!</v>
      </c>
      <c r="AN69" s="641" t="e">
        <f t="shared" si="85"/>
        <v>#DIV/0!</v>
      </c>
    </row>
    <row r="70" spans="1:45" x14ac:dyDescent="0.25">
      <c r="A70" s="729"/>
      <c r="B70" s="710"/>
      <c r="C70" s="710"/>
      <c r="D70" s="710"/>
      <c r="I70" s="710"/>
      <c r="J70" s="710"/>
      <c r="K70" s="710"/>
      <c r="L70" s="710"/>
      <c r="M70" s="710"/>
      <c r="N70" s="710"/>
      <c r="O70" s="710"/>
      <c r="P70" s="710"/>
      <c r="Q70" s="710"/>
      <c r="R70" s="710"/>
      <c r="T70" s="727"/>
      <c r="U70" s="727"/>
      <c r="V70" s="727"/>
      <c r="W70" s="727"/>
      <c r="AC70" s="702"/>
      <c r="AD70" s="702"/>
      <c r="AE70" s="702"/>
      <c r="AK70" s="641"/>
      <c r="AL70" s="641"/>
      <c r="AM70" s="641"/>
      <c r="AN70" s="641"/>
      <c r="AP70" s="951" t="str">
        <f>+'MCO ID &amp; Cross Checks'!D5</f>
        <v>Select Prog</v>
      </c>
      <c r="AQ70" s="951" t="str">
        <f>+'MCO ID &amp; Cross Checks'!D6</f>
        <v>Select Prog</v>
      </c>
      <c r="AR70" s="951" t="str">
        <f>+'MCO ID &amp; Cross Checks'!D7</f>
        <v>Select Prog</v>
      </c>
      <c r="AS70" s="952" t="s">
        <v>803</v>
      </c>
    </row>
    <row r="71" spans="1:45" x14ac:dyDescent="0.25">
      <c r="A71" s="720" t="s">
        <v>24</v>
      </c>
      <c r="B71" s="710"/>
      <c r="C71" s="710"/>
      <c r="D71" s="710"/>
      <c r="I71" s="710"/>
      <c r="J71" s="710"/>
      <c r="K71" s="710"/>
      <c r="L71" s="710"/>
      <c r="M71" s="710"/>
      <c r="N71" s="710"/>
      <c r="O71" s="710"/>
      <c r="P71" s="710"/>
      <c r="Q71" s="710"/>
      <c r="R71" s="710"/>
      <c r="T71" s="727"/>
      <c r="U71" s="727"/>
      <c r="V71" s="727"/>
      <c r="W71" s="727"/>
      <c r="AC71" s="702"/>
      <c r="AD71" s="702"/>
      <c r="AE71" s="702"/>
      <c r="AK71" s="641"/>
      <c r="AL71" s="641"/>
      <c r="AM71" s="641"/>
      <c r="AN71" s="641"/>
      <c r="AP71" s="953" t="e">
        <f t="shared" ref="AP71:AP87" si="90">+C72/F72</f>
        <v>#DIV/0!</v>
      </c>
      <c r="AQ71" s="953" t="e">
        <f t="shared" ref="AQ71:AQ87" si="91">+D72/F72</f>
        <v>#DIV/0!</v>
      </c>
      <c r="AR71" s="953" t="e">
        <f t="shared" ref="AR71:AR87" si="92">+E72/F72</f>
        <v>#DIV/0!</v>
      </c>
      <c r="AS71" s="974" t="e">
        <f t="shared" ref="AS71:AS87" si="93">+B72/F72</f>
        <v>#DIV/0!</v>
      </c>
    </row>
    <row r="72" spans="1:45" x14ac:dyDescent="0.25">
      <c r="A72" s="703" t="s">
        <v>88</v>
      </c>
      <c r="B72" s="777">
        <f>+'Rev &amp; Exp All'!B72</f>
        <v>0</v>
      </c>
      <c r="C72" s="786"/>
      <c r="D72" s="786"/>
      <c r="E72" s="786"/>
      <c r="F72" s="723">
        <f>SUM(B72:E72)</f>
        <v>0</v>
      </c>
      <c r="G72" s="786"/>
      <c r="H72" s="786"/>
      <c r="I72" s="786"/>
      <c r="J72" s="786"/>
      <c r="K72" s="786"/>
      <c r="L72" s="786"/>
      <c r="M72" s="786"/>
      <c r="N72" s="786"/>
      <c r="O72" s="786"/>
      <c r="P72" s="786"/>
      <c r="Q72" s="786"/>
      <c r="R72" s="786"/>
      <c r="T72" s="724" t="e">
        <f t="shared" ref="T72:T88" si="94">+C72/$C$130</f>
        <v>#DIV/0!</v>
      </c>
      <c r="U72" s="727" t="e">
        <f t="shared" si="26"/>
        <v>#DIV/0!</v>
      </c>
      <c r="V72" s="724" t="e">
        <f t="shared" ref="V72:V88" si="95">+E72/$E$130</f>
        <v>#DIV/0!</v>
      </c>
      <c r="W72" s="724" t="e">
        <f t="shared" ref="W72:W88" si="96">+F72/$F$130</f>
        <v>#DIV/0!</v>
      </c>
      <c r="X72" s="724" t="e">
        <f t="shared" ref="X72:X88" si="97">+G72/$G$130</f>
        <v>#DIV/0!</v>
      </c>
      <c r="Y72" s="724" t="e">
        <f t="shared" si="52"/>
        <v>#DIV/0!</v>
      </c>
      <c r="Z72" s="724" t="e">
        <f t="shared" ref="Z72:Z88" si="98">+I72/$I$130</f>
        <v>#DIV/0!</v>
      </c>
      <c r="AA72" s="724" t="e">
        <f t="shared" ref="AA72:AA88" si="99">+J72/$J$130</f>
        <v>#DIV/0!</v>
      </c>
      <c r="AB72" s="724" t="e">
        <f t="shared" ref="AB72:AB88" si="100">+K72/$K$130</f>
        <v>#DIV/0!</v>
      </c>
      <c r="AC72" s="724" t="e">
        <f t="shared" ref="AC72:AC87" si="101">+L72/$L$130</f>
        <v>#DIV/0!</v>
      </c>
      <c r="AD72" s="724" t="e">
        <f t="shared" ref="AD72:AD88" si="102">+M72/$M$130</f>
        <v>#DIV/0!</v>
      </c>
      <c r="AE72" s="724" t="e">
        <f t="shared" ref="AE72:AE88" si="103">+N72/$N$130</f>
        <v>#DIV/0!</v>
      </c>
      <c r="AF72" s="724" t="e">
        <f t="shared" ref="AF72:AF88" si="104">+O72/$O$130</f>
        <v>#DIV/0!</v>
      </c>
      <c r="AG72" s="724" t="e">
        <f t="shared" ref="AG72:AG92" si="105">+P72/$P$130</f>
        <v>#DIV/0!</v>
      </c>
      <c r="AH72" s="724" t="e">
        <f t="shared" ref="AH72:AH88" si="106">+Q72/$Q$130</f>
        <v>#DIV/0!</v>
      </c>
      <c r="AI72" s="724" t="e">
        <f t="shared" ref="AI72:AI88" si="107">+R72/$R$130</f>
        <v>#DIV/0!</v>
      </c>
      <c r="AK72" s="641" t="e">
        <f t="shared" ref="AK72:AK88" si="108">+T72-X72</f>
        <v>#DIV/0!</v>
      </c>
      <c r="AL72" s="641" t="e">
        <f t="shared" ref="AL72:AL88" si="109">+U72-Y72</f>
        <v>#DIV/0!</v>
      </c>
      <c r="AM72" s="641" t="e">
        <f t="shared" ref="AM72:AM88" si="110">+V72-Z72</f>
        <v>#DIV/0!</v>
      </c>
      <c r="AN72" s="641" t="e">
        <f t="shared" ref="AN72:AN88" si="111">+W72-AA72</f>
        <v>#DIV/0!</v>
      </c>
      <c r="AP72" s="953" t="e">
        <f t="shared" si="90"/>
        <v>#DIV/0!</v>
      </c>
      <c r="AQ72" s="953" t="e">
        <f t="shared" si="91"/>
        <v>#DIV/0!</v>
      </c>
      <c r="AR72" s="953" t="e">
        <f t="shared" si="92"/>
        <v>#DIV/0!</v>
      </c>
      <c r="AS72" s="974" t="e">
        <f t="shared" si="93"/>
        <v>#DIV/0!</v>
      </c>
    </row>
    <row r="73" spans="1:45" x14ac:dyDescent="0.25">
      <c r="A73" s="703" t="s">
        <v>89</v>
      </c>
      <c r="B73" s="777">
        <f>+'Rev &amp; Exp All'!B73</f>
        <v>0</v>
      </c>
      <c r="C73" s="786"/>
      <c r="D73" s="786"/>
      <c r="E73" s="786"/>
      <c r="F73" s="723">
        <f t="shared" ref="F73:F87" si="112">SUM(B73:E73)</f>
        <v>0</v>
      </c>
      <c r="G73" s="786"/>
      <c r="H73" s="786"/>
      <c r="I73" s="786"/>
      <c r="J73" s="786"/>
      <c r="K73" s="786"/>
      <c r="L73" s="786"/>
      <c r="M73" s="786"/>
      <c r="N73" s="786"/>
      <c r="O73" s="786"/>
      <c r="P73" s="786"/>
      <c r="Q73" s="786"/>
      <c r="R73" s="786"/>
      <c r="T73" s="724" t="e">
        <f t="shared" si="94"/>
        <v>#DIV/0!</v>
      </c>
      <c r="U73" s="724" t="e">
        <f t="shared" si="26"/>
        <v>#DIV/0!</v>
      </c>
      <c r="V73" s="724" t="e">
        <f t="shared" si="95"/>
        <v>#DIV/0!</v>
      </c>
      <c r="W73" s="724" t="e">
        <f t="shared" si="96"/>
        <v>#DIV/0!</v>
      </c>
      <c r="X73" s="724" t="e">
        <f t="shared" si="97"/>
        <v>#DIV/0!</v>
      </c>
      <c r="Y73" s="724" t="e">
        <f t="shared" si="52"/>
        <v>#DIV/0!</v>
      </c>
      <c r="Z73" s="724" t="e">
        <f t="shared" si="98"/>
        <v>#DIV/0!</v>
      </c>
      <c r="AA73" s="724" t="e">
        <f t="shared" si="99"/>
        <v>#DIV/0!</v>
      </c>
      <c r="AB73" s="724" t="e">
        <f t="shared" si="100"/>
        <v>#DIV/0!</v>
      </c>
      <c r="AC73" s="724" t="e">
        <f t="shared" si="101"/>
        <v>#DIV/0!</v>
      </c>
      <c r="AD73" s="724" t="e">
        <f t="shared" si="102"/>
        <v>#DIV/0!</v>
      </c>
      <c r="AE73" s="724" t="e">
        <f t="shared" si="103"/>
        <v>#DIV/0!</v>
      </c>
      <c r="AF73" s="724" t="e">
        <f t="shared" si="104"/>
        <v>#DIV/0!</v>
      </c>
      <c r="AG73" s="724" t="e">
        <f t="shared" si="105"/>
        <v>#DIV/0!</v>
      </c>
      <c r="AH73" s="724" t="e">
        <f t="shared" si="106"/>
        <v>#DIV/0!</v>
      </c>
      <c r="AI73" s="724" t="e">
        <f t="shared" si="107"/>
        <v>#DIV/0!</v>
      </c>
      <c r="AK73" s="641" t="e">
        <f t="shared" si="108"/>
        <v>#DIV/0!</v>
      </c>
      <c r="AL73" s="641" t="e">
        <f t="shared" si="109"/>
        <v>#DIV/0!</v>
      </c>
      <c r="AM73" s="641" t="e">
        <f t="shared" si="110"/>
        <v>#DIV/0!</v>
      </c>
      <c r="AN73" s="641" t="e">
        <f t="shared" si="111"/>
        <v>#DIV/0!</v>
      </c>
      <c r="AP73" s="953" t="e">
        <f t="shared" si="90"/>
        <v>#DIV/0!</v>
      </c>
      <c r="AQ73" s="953" t="e">
        <f t="shared" si="91"/>
        <v>#DIV/0!</v>
      </c>
      <c r="AR73" s="953" t="e">
        <f t="shared" si="92"/>
        <v>#DIV/0!</v>
      </c>
      <c r="AS73" s="974" t="e">
        <f t="shared" si="93"/>
        <v>#DIV/0!</v>
      </c>
    </row>
    <row r="74" spans="1:45" x14ac:dyDescent="0.25">
      <c r="A74" s="703" t="s">
        <v>13</v>
      </c>
      <c r="B74" s="777">
        <f>+'Rev &amp; Exp All'!B74</f>
        <v>0</v>
      </c>
      <c r="C74" s="786"/>
      <c r="D74" s="786"/>
      <c r="E74" s="786"/>
      <c r="F74" s="723">
        <f t="shared" si="112"/>
        <v>0</v>
      </c>
      <c r="G74" s="786"/>
      <c r="H74" s="786"/>
      <c r="I74" s="786"/>
      <c r="J74" s="786"/>
      <c r="K74" s="786"/>
      <c r="L74" s="786"/>
      <c r="M74" s="786"/>
      <c r="N74" s="786"/>
      <c r="O74" s="786"/>
      <c r="P74" s="786"/>
      <c r="Q74" s="786"/>
      <c r="R74" s="786"/>
      <c r="T74" s="724" t="e">
        <f t="shared" si="94"/>
        <v>#DIV/0!</v>
      </c>
      <c r="U74" s="724" t="e">
        <f t="shared" si="26"/>
        <v>#DIV/0!</v>
      </c>
      <c r="V74" s="724" t="e">
        <f t="shared" si="95"/>
        <v>#DIV/0!</v>
      </c>
      <c r="W74" s="724" t="e">
        <f t="shared" si="96"/>
        <v>#DIV/0!</v>
      </c>
      <c r="X74" s="724" t="e">
        <f t="shared" si="97"/>
        <v>#DIV/0!</v>
      </c>
      <c r="Y74" s="724" t="e">
        <f t="shared" si="52"/>
        <v>#DIV/0!</v>
      </c>
      <c r="Z74" s="724" t="e">
        <f t="shared" si="98"/>
        <v>#DIV/0!</v>
      </c>
      <c r="AA74" s="724" t="e">
        <f t="shared" si="99"/>
        <v>#DIV/0!</v>
      </c>
      <c r="AB74" s="724" t="e">
        <f t="shared" si="100"/>
        <v>#DIV/0!</v>
      </c>
      <c r="AC74" s="724" t="e">
        <f t="shared" si="101"/>
        <v>#DIV/0!</v>
      </c>
      <c r="AD74" s="724" t="e">
        <f t="shared" si="102"/>
        <v>#DIV/0!</v>
      </c>
      <c r="AE74" s="724" t="e">
        <f t="shared" si="103"/>
        <v>#DIV/0!</v>
      </c>
      <c r="AF74" s="724" t="e">
        <f t="shared" si="104"/>
        <v>#DIV/0!</v>
      </c>
      <c r="AG74" s="724" t="e">
        <f t="shared" si="105"/>
        <v>#DIV/0!</v>
      </c>
      <c r="AH74" s="724" t="e">
        <f t="shared" si="106"/>
        <v>#DIV/0!</v>
      </c>
      <c r="AI74" s="724" t="e">
        <f t="shared" si="107"/>
        <v>#DIV/0!</v>
      </c>
      <c r="AK74" s="641" t="e">
        <f t="shared" si="108"/>
        <v>#DIV/0!</v>
      </c>
      <c r="AL74" s="641" t="e">
        <f t="shared" si="109"/>
        <v>#DIV/0!</v>
      </c>
      <c r="AM74" s="641" t="e">
        <f t="shared" si="110"/>
        <v>#DIV/0!</v>
      </c>
      <c r="AN74" s="641" t="e">
        <f t="shared" si="111"/>
        <v>#DIV/0!</v>
      </c>
      <c r="AP74" s="953" t="e">
        <f t="shared" si="90"/>
        <v>#DIV/0!</v>
      </c>
      <c r="AQ74" s="953" t="e">
        <f t="shared" si="91"/>
        <v>#DIV/0!</v>
      </c>
      <c r="AR74" s="953" t="e">
        <f t="shared" si="92"/>
        <v>#DIV/0!</v>
      </c>
      <c r="AS74" s="974" t="e">
        <f t="shared" si="93"/>
        <v>#DIV/0!</v>
      </c>
    </row>
    <row r="75" spans="1:45" x14ac:dyDescent="0.25">
      <c r="A75" s="703" t="s">
        <v>90</v>
      </c>
      <c r="B75" s="777">
        <f>+'Rev &amp; Exp All'!B75</f>
        <v>0</v>
      </c>
      <c r="C75" s="786"/>
      <c r="D75" s="786"/>
      <c r="E75" s="786"/>
      <c r="F75" s="723">
        <f t="shared" si="112"/>
        <v>0</v>
      </c>
      <c r="G75" s="786"/>
      <c r="H75" s="786"/>
      <c r="I75" s="786"/>
      <c r="J75" s="786"/>
      <c r="K75" s="786"/>
      <c r="L75" s="786"/>
      <c r="M75" s="786"/>
      <c r="N75" s="786"/>
      <c r="O75" s="786"/>
      <c r="P75" s="786"/>
      <c r="Q75" s="786"/>
      <c r="R75" s="786"/>
      <c r="T75" s="724" t="e">
        <f t="shared" si="94"/>
        <v>#DIV/0!</v>
      </c>
      <c r="U75" s="724" t="e">
        <f t="shared" si="26"/>
        <v>#DIV/0!</v>
      </c>
      <c r="V75" s="724" t="e">
        <f t="shared" si="95"/>
        <v>#DIV/0!</v>
      </c>
      <c r="W75" s="724" t="e">
        <f t="shared" si="96"/>
        <v>#DIV/0!</v>
      </c>
      <c r="X75" s="724" t="e">
        <f t="shared" si="97"/>
        <v>#DIV/0!</v>
      </c>
      <c r="Y75" s="724" t="e">
        <f t="shared" si="52"/>
        <v>#DIV/0!</v>
      </c>
      <c r="Z75" s="724" t="e">
        <f t="shared" si="98"/>
        <v>#DIV/0!</v>
      </c>
      <c r="AA75" s="724" t="e">
        <f t="shared" si="99"/>
        <v>#DIV/0!</v>
      </c>
      <c r="AB75" s="724" t="e">
        <f t="shared" si="100"/>
        <v>#DIV/0!</v>
      </c>
      <c r="AC75" s="724" t="e">
        <f t="shared" si="101"/>
        <v>#DIV/0!</v>
      </c>
      <c r="AD75" s="724" t="e">
        <f t="shared" si="102"/>
        <v>#DIV/0!</v>
      </c>
      <c r="AE75" s="724" t="e">
        <f t="shared" si="103"/>
        <v>#DIV/0!</v>
      </c>
      <c r="AF75" s="724" t="e">
        <f t="shared" si="104"/>
        <v>#DIV/0!</v>
      </c>
      <c r="AG75" s="724" t="e">
        <f t="shared" si="105"/>
        <v>#DIV/0!</v>
      </c>
      <c r="AH75" s="724" t="e">
        <f t="shared" si="106"/>
        <v>#DIV/0!</v>
      </c>
      <c r="AI75" s="724" t="e">
        <f t="shared" si="107"/>
        <v>#DIV/0!</v>
      </c>
      <c r="AK75" s="641" t="e">
        <f t="shared" si="108"/>
        <v>#DIV/0!</v>
      </c>
      <c r="AL75" s="641" t="e">
        <f t="shared" si="109"/>
        <v>#DIV/0!</v>
      </c>
      <c r="AM75" s="641" t="e">
        <f t="shared" si="110"/>
        <v>#DIV/0!</v>
      </c>
      <c r="AN75" s="641" t="e">
        <f t="shared" si="111"/>
        <v>#DIV/0!</v>
      </c>
      <c r="AP75" s="953" t="e">
        <f t="shared" si="90"/>
        <v>#DIV/0!</v>
      </c>
      <c r="AQ75" s="953" t="e">
        <f t="shared" si="91"/>
        <v>#DIV/0!</v>
      </c>
      <c r="AR75" s="953" t="e">
        <f t="shared" si="92"/>
        <v>#DIV/0!</v>
      </c>
      <c r="AS75" s="974" t="e">
        <f t="shared" si="93"/>
        <v>#DIV/0!</v>
      </c>
    </row>
    <row r="76" spans="1:45" x14ac:dyDescent="0.25">
      <c r="A76" s="703" t="s">
        <v>97</v>
      </c>
      <c r="B76" s="777">
        <f>+'Rev &amp; Exp All'!B76</f>
        <v>0</v>
      </c>
      <c r="C76" s="786"/>
      <c r="D76" s="786"/>
      <c r="E76" s="786"/>
      <c r="F76" s="723">
        <f t="shared" si="112"/>
        <v>0</v>
      </c>
      <c r="G76" s="786"/>
      <c r="H76" s="786"/>
      <c r="I76" s="786"/>
      <c r="J76" s="786"/>
      <c r="K76" s="786"/>
      <c r="L76" s="786"/>
      <c r="M76" s="786"/>
      <c r="N76" s="786"/>
      <c r="O76" s="786"/>
      <c r="P76" s="786"/>
      <c r="Q76" s="786"/>
      <c r="R76" s="786"/>
      <c r="T76" s="724" t="e">
        <f t="shared" si="94"/>
        <v>#DIV/0!</v>
      </c>
      <c r="U76" s="724" t="e">
        <f t="shared" si="26"/>
        <v>#DIV/0!</v>
      </c>
      <c r="V76" s="724" t="e">
        <f t="shared" si="95"/>
        <v>#DIV/0!</v>
      </c>
      <c r="W76" s="724" t="e">
        <f t="shared" si="96"/>
        <v>#DIV/0!</v>
      </c>
      <c r="X76" s="724" t="e">
        <f t="shared" si="97"/>
        <v>#DIV/0!</v>
      </c>
      <c r="Y76" s="724" t="e">
        <f t="shared" si="52"/>
        <v>#DIV/0!</v>
      </c>
      <c r="Z76" s="724" t="e">
        <f t="shared" si="98"/>
        <v>#DIV/0!</v>
      </c>
      <c r="AA76" s="724" t="e">
        <f t="shared" si="99"/>
        <v>#DIV/0!</v>
      </c>
      <c r="AB76" s="724" t="e">
        <f t="shared" si="100"/>
        <v>#DIV/0!</v>
      </c>
      <c r="AC76" s="724" t="e">
        <f t="shared" si="101"/>
        <v>#DIV/0!</v>
      </c>
      <c r="AD76" s="724" t="e">
        <f t="shared" si="102"/>
        <v>#DIV/0!</v>
      </c>
      <c r="AE76" s="724" t="e">
        <f t="shared" si="103"/>
        <v>#DIV/0!</v>
      </c>
      <c r="AF76" s="724" t="e">
        <f t="shared" si="104"/>
        <v>#DIV/0!</v>
      </c>
      <c r="AG76" s="724" t="e">
        <f t="shared" si="105"/>
        <v>#DIV/0!</v>
      </c>
      <c r="AH76" s="724" t="e">
        <f t="shared" si="106"/>
        <v>#DIV/0!</v>
      </c>
      <c r="AI76" s="724" t="e">
        <f t="shared" si="107"/>
        <v>#DIV/0!</v>
      </c>
      <c r="AK76" s="641" t="e">
        <f t="shared" si="108"/>
        <v>#DIV/0!</v>
      </c>
      <c r="AL76" s="641" t="e">
        <f t="shared" si="109"/>
        <v>#DIV/0!</v>
      </c>
      <c r="AM76" s="641" t="e">
        <f t="shared" si="110"/>
        <v>#DIV/0!</v>
      </c>
      <c r="AN76" s="641" t="e">
        <f t="shared" si="111"/>
        <v>#DIV/0!</v>
      </c>
      <c r="AP76" s="953" t="e">
        <f t="shared" si="90"/>
        <v>#DIV/0!</v>
      </c>
      <c r="AQ76" s="953" t="e">
        <f t="shared" si="91"/>
        <v>#DIV/0!</v>
      </c>
      <c r="AR76" s="953" t="e">
        <f t="shared" si="92"/>
        <v>#DIV/0!</v>
      </c>
      <c r="AS76" s="974" t="e">
        <f t="shared" si="93"/>
        <v>#DIV/0!</v>
      </c>
    </row>
    <row r="77" spans="1:45" x14ac:dyDescent="0.25">
      <c r="A77" s="703" t="s">
        <v>91</v>
      </c>
      <c r="B77" s="777">
        <f>+'Rev &amp; Exp All'!B77</f>
        <v>0</v>
      </c>
      <c r="C77" s="786"/>
      <c r="D77" s="786"/>
      <c r="E77" s="786"/>
      <c r="F77" s="723">
        <f t="shared" si="112"/>
        <v>0</v>
      </c>
      <c r="G77" s="786"/>
      <c r="H77" s="786"/>
      <c r="I77" s="786"/>
      <c r="J77" s="786"/>
      <c r="K77" s="786"/>
      <c r="L77" s="786"/>
      <c r="M77" s="786"/>
      <c r="N77" s="786"/>
      <c r="O77" s="786"/>
      <c r="P77" s="786"/>
      <c r="Q77" s="786"/>
      <c r="R77" s="786"/>
      <c r="T77" s="724" t="e">
        <f t="shared" si="94"/>
        <v>#DIV/0!</v>
      </c>
      <c r="U77" s="724" t="e">
        <f t="shared" si="26"/>
        <v>#DIV/0!</v>
      </c>
      <c r="V77" s="724" t="e">
        <f t="shared" si="95"/>
        <v>#DIV/0!</v>
      </c>
      <c r="W77" s="724" t="e">
        <f t="shared" si="96"/>
        <v>#DIV/0!</v>
      </c>
      <c r="X77" s="724" t="e">
        <f t="shared" si="97"/>
        <v>#DIV/0!</v>
      </c>
      <c r="Y77" s="724" t="e">
        <f t="shared" si="52"/>
        <v>#DIV/0!</v>
      </c>
      <c r="Z77" s="724" t="e">
        <f t="shared" si="98"/>
        <v>#DIV/0!</v>
      </c>
      <c r="AA77" s="724" t="e">
        <f t="shared" si="99"/>
        <v>#DIV/0!</v>
      </c>
      <c r="AB77" s="724" t="e">
        <f t="shared" si="100"/>
        <v>#DIV/0!</v>
      </c>
      <c r="AC77" s="724" t="e">
        <f t="shared" si="101"/>
        <v>#DIV/0!</v>
      </c>
      <c r="AD77" s="724" t="e">
        <f t="shared" si="102"/>
        <v>#DIV/0!</v>
      </c>
      <c r="AE77" s="724" t="e">
        <f t="shared" si="103"/>
        <v>#DIV/0!</v>
      </c>
      <c r="AF77" s="724" t="e">
        <f t="shared" si="104"/>
        <v>#DIV/0!</v>
      </c>
      <c r="AG77" s="724" t="e">
        <f t="shared" si="105"/>
        <v>#DIV/0!</v>
      </c>
      <c r="AH77" s="724" t="e">
        <f t="shared" si="106"/>
        <v>#DIV/0!</v>
      </c>
      <c r="AI77" s="724" t="e">
        <f t="shared" si="107"/>
        <v>#DIV/0!</v>
      </c>
      <c r="AK77" s="641" t="e">
        <f t="shared" si="108"/>
        <v>#DIV/0!</v>
      </c>
      <c r="AL77" s="641" t="e">
        <f t="shared" si="109"/>
        <v>#DIV/0!</v>
      </c>
      <c r="AM77" s="641" t="e">
        <f t="shared" si="110"/>
        <v>#DIV/0!</v>
      </c>
      <c r="AN77" s="641" t="e">
        <f t="shared" si="111"/>
        <v>#DIV/0!</v>
      </c>
      <c r="AP77" s="953" t="e">
        <f t="shared" si="90"/>
        <v>#DIV/0!</v>
      </c>
      <c r="AQ77" s="953" t="e">
        <f t="shared" si="91"/>
        <v>#DIV/0!</v>
      </c>
      <c r="AR77" s="953" t="e">
        <f t="shared" si="92"/>
        <v>#DIV/0!</v>
      </c>
      <c r="AS77" s="974" t="e">
        <f t="shared" si="93"/>
        <v>#DIV/0!</v>
      </c>
    </row>
    <row r="78" spans="1:45" x14ac:dyDescent="0.25">
      <c r="A78" s="703" t="s">
        <v>14</v>
      </c>
      <c r="B78" s="777">
        <f>+'Rev &amp; Exp All'!B78</f>
        <v>0</v>
      </c>
      <c r="C78" s="786"/>
      <c r="D78" s="786"/>
      <c r="E78" s="786"/>
      <c r="F78" s="723">
        <f t="shared" si="112"/>
        <v>0</v>
      </c>
      <c r="G78" s="786"/>
      <c r="H78" s="786"/>
      <c r="I78" s="786"/>
      <c r="J78" s="786"/>
      <c r="K78" s="786"/>
      <c r="L78" s="786"/>
      <c r="M78" s="786"/>
      <c r="N78" s="786"/>
      <c r="O78" s="786"/>
      <c r="P78" s="786"/>
      <c r="Q78" s="786"/>
      <c r="R78" s="786"/>
      <c r="T78" s="724" t="e">
        <f t="shared" si="94"/>
        <v>#DIV/0!</v>
      </c>
      <c r="U78" s="724" t="e">
        <f t="shared" si="26"/>
        <v>#DIV/0!</v>
      </c>
      <c r="V78" s="724" t="e">
        <f t="shared" si="95"/>
        <v>#DIV/0!</v>
      </c>
      <c r="W78" s="724" t="e">
        <f t="shared" si="96"/>
        <v>#DIV/0!</v>
      </c>
      <c r="X78" s="724" t="e">
        <f t="shared" si="97"/>
        <v>#DIV/0!</v>
      </c>
      <c r="Y78" s="724" t="e">
        <f t="shared" si="52"/>
        <v>#DIV/0!</v>
      </c>
      <c r="Z78" s="724" t="e">
        <f t="shared" si="98"/>
        <v>#DIV/0!</v>
      </c>
      <c r="AA78" s="724" t="e">
        <f t="shared" si="99"/>
        <v>#DIV/0!</v>
      </c>
      <c r="AB78" s="724" t="e">
        <f t="shared" si="100"/>
        <v>#DIV/0!</v>
      </c>
      <c r="AC78" s="724" t="e">
        <f t="shared" si="101"/>
        <v>#DIV/0!</v>
      </c>
      <c r="AD78" s="724" t="e">
        <f t="shared" si="102"/>
        <v>#DIV/0!</v>
      </c>
      <c r="AE78" s="724" t="e">
        <f t="shared" si="103"/>
        <v>#DIV/0!</v>
      </c>
      <c r="AF78" s="724" t="e">
        <f t="shared" si="104"/>
        <v>#DIV/0!</v>
      </c>
      <c r="AG78" s="724" t="e">
        <f t="shared" si="105"/>
        <v>#DIV/0!</v>
      </c>
      <c r="AH78" s="724" t="e">
        <f t="shared" si="106"/>
        <v>#DIV/0!</v>
      </c>
      <c r="AI78" s="724" t="e">
        <f t="shared" si="107"/>
        <v>#DIV/0!</v>
      </c>
      <c r="AK78" s="641" t="e">
        <f t="shared" si="108"/>
        <v>#DIV/0!</v>
      </c>
      <c r="AL78" s="641" t="e">
        <f t="shared" si="109"/>
        <v>#DIV/0!</v>
      </c>
      <c r="AM78" s="641" t="e">
        <f t="shared" si="110"/>
        <v>#DIV/0!</v>
      </c>
      <c r="AN78" s="641" t="e">
        <f t="shared" si="111"/>
        <v>#DIV/0!</v>
      </c>
      <c r="AP78" s="953" t="e">
        <f t="shared" si="90"/>
        <v>#DIV/0!</v>
      </c>
      <c r="AQ78" s="953" t="e">
        <f t="shared" si="91"/>
        <v>#DIV/0!</v>
      </c>
      <c r="AR78" s="953" t="e">
        <f t="shared" si="92"/>
        <v>#DIV/0!</v>
      </c>
      <c r="AS78" s="974" t="e">
        <f t="shared" si="93"/>
        <v>#DIV/0!</v>
      </c>
    </row>
    <row r="79" spans="1:45" x14ac:dyDescent="0.25">
      <c r="A79" s="703" t="s">
        <v>224</v>
      </c>
      <c r="B79" s="777">
        <f>+'Rev &amp; Exp All'!B79</f>
        <v>0</v>
      </c>
      <c r="C79" s="786"/>
      <c r="D79" s="786"/>
      <c r="E79" s="786"/>
      <c r="F79" s="723">
        <f t="shared" si="112"/>
        <v>0</v>
      </c>
      <c r="G79" s="786"/>
      <c r="H79" s="786"/>
      <c r="I79" s="786"/>
      <c r="J79" s="786"/>
      <c r="K79" s="786"/>
      <c r="L79" s="786"/>
      <c r="M79" s="786"/>
      <c r="N79" s="786"/>
      <c r="O79" s="786"/>
      <c r="P79" s="786"/>
      <c r="Q79" s="786"/>
      <c r="R79" s="786"/>
      <c r="T79" s="724" t="e">
        <f t="shared" si="94"/>
        <v>#DIV/0!</v>
      </c>
      <c r="U79" s="724" t="e">
        <f t="shared" si="26"/>
        <v>#DIV/0!</v>
      </c>
      <c r="V79" s="724" t="e">
        <f t="shared" si="95"/>
        <v>#DIV/0!</v>
      </c>
      <c r="W79" s="724" t="e">
        <f t="shared" si="96"/>
        <v>#DIV/0!</v>
      </c>
      <c r="X79" s="724" t="e">
        <f t="shared" si="97"/>
        <v>#DIV/0!</v>
      </c>
      <c r="Y79" s="724" t="e">
        <f t="shared" si="52"/>
        <v>#DIV/0!</v>
      </c>
      <c r="Z79" s="724" t="e">
        <f t="shared" si="98"/>
        <v>#DIV/0!</v>
      </c>
      <c r="AA79" s="724" t="e">
        <f t="shared" si="99"/>
        <v>#DIV/0!</v>
      </c>
      <c r="AB79" s="724" t="e">
        <f t="shared" si="100"/>
        <v>#DIV/0!</v>
      </c>
      <c r="AC79" s="724" t="e">
        <f t="shared" si="101"/>
        <v>#DIV/0!</v>
      </c>
      <c r="AD79" s="724" t="e">
        <f t="shared" si="102"/>
        <v>#DIV/0!</v>
      </c>
      <c r="AE79" s="724" t="e">
        <f t="shared" si="103"/>
        <v>#DIV/0!</v>
      </c>
      <c r="AF79" s="724" t="e">
        <f t="shared" si="104"/>
        <v>#DIV/0!</v>
      </c>
      <c r="AG79" s="724" t="e">
        <f t="shared" si="105"/>
        <v>#DIV/0!</v>
      </c>
      <c r="AH79" s="724" t="e">
        <f t="shared" si="106"/>
        <v>#DIV/0!</v>
      </c>
      <c r="AI79" s="724" t="e">
        <f t="shared" si="107"/>
        <v>#DIV/0!</v>
      </c>
      <c r="AK79" s="641" t="e">
        <f t="shared" si="108"/>
        <v>#DIV/0!</v>
      </c>
      <c r="AL79" s="641" t="e">
        <f t="shared" si="109"/>
        <v>#DIV/0!</v>
      </c>
      <c r="AM79" s="641" t="e">
        <f t="shared" si="110"/>
        <v>#DIV/0!</v>
      </c>
      <c r="AN79" s="641" t="e">
        <f t="shared" si="111"/>
        <v>#DIV/0!</v>
      </c>
      <c r="AP79" s="953" t="e">
        <f t="shared" si="90"/>
        <v>#DIV/0!</v>
      </c>
      <c r="AQ79" s="953" t="e">
        <f t="shared" si="91"/>
        <v>#DIV/0!</v>
      </c>
      <c r="AR79" s="953" t="e">
        <f t="shared" si="92"/>
        <v>#DIV/0!</v>
      </c>
      <c r="AS79" s="974" t="e">
        <f t="shared" si="93"/>
        <v>#DIV/0!</v>
      </c>
    </row>
    <row r="80" spans="1:45" x14ac:dyDescent="0.25">
      <c r="A80" s="703" t="s">
        <v>223</v>
      </c>
      <c r="B80" s="777">
        <f>+'Rev &amp; Exp All'!B80</f>
        <v>0</v>
      </c>
      <c r="C80" s="786"/>
      <c r="D80" s="786"/>
      <c r="E80" s="786"/>
      <c r="F80" s="723">
        <f t="shared" si="112"/>
        <v>0</v>
      </c>
      <c r="G80" s="786"/>
      <c r="H80" s="786"/>
      <c r="I80" s="786"/>
      <c r="J80" s="786"/>
      <c r="K80" s="786"/>
      <c r="L80" s="786"/>
      <c r="M80" s="786"/>
      <c r="N80" s="786"/>
      <c r="O80" s="786"/>
      <c r="P80" s="786"/>
      <c r="Q80" s="786"/>
      <c r="R80" s="786"/>
      <c r="T80" s="724" t="e">
        <f t="shared" si="94"/>
        <v>#DIV/0!</v>
      </c>
      <c r="U80" s="724" t="e">
        <f t="shared" si="26"/>
        <v>#DIV/0!</v>
      </c>
      <c r="V80" s="724" t="e">
        <f t="shared" si="95"/>
        <v>#DIV/0!</v>
      </c>
      <c r="W80" s="724" t="e">
        <f t="shared" si="96"/>
        <v>#DIV/0!</v>
      </c>
      <c r="X80" s="724" t="e">
        <f t="shared" si="97"/>
        <v>#DIV/0!</v>
      </c>
      <c r="Y80" s="724" t="e">
        <f t="shared" si="52"/>
        <v>#DIV/0!</v>
      </c>
      <c r="Z80" s="724" t="e">
        <f t="shared" si="98"/>
        <v>#DIV/0!</v>
      </c>
      <c r="AA80" s="724" t="e">
        <f t="shared" si="99"/>
        <v>#DIV/0!</v>
      </c>
      <c r="AB80" s="724" t="e">
        <f t="shared" si="100"/>
        <v>#DIV/0!</v>
      </c>
      <c r="AC80" s="724" t="e">
        <f t="shared" si="101"/>
        <v>#DIV/0!</v>
      </c>
      <c r="AD80" s="724" t="e">
        <f t="shared" si="102"/>
        <v>#DIV/0!</v>
      </c>
      <c r="AE80" s="724" t="e">
        <f t="shared" si="103"/>
        <v>#DIV/0!</v>
      </c>
      <c r="AF80" s="724" t="e">
        <f t="shared" si="104"/>
        <v>#DIV/0!</v>
      </c>
      <c r="AG80" s="724" t="e">
        <f t="shared" si="105"/>
        <v>#DIV/0!</v>
      </c>
      <c r="AH80" s="724" t="e">
        <f t="shared" si="106"/>
        <v>#DIV/0!</v>
      </c>
      <c r="AI80" s="724" t="e">
        <f t="shared" si="107"/>
        <v>#DIV/0!</v>
      </c>
      <c r="AK80" s="641" t="e">
        <f t="shared" si="108"/>
        <v>#DIV/0!</v>
      </c>
      <c r="AL80" s="641" t="e">
        <f t="shared" si="109"/>
        <v>#DIV/0!</v>
      </c>
      <c r="AM80" s="641" t="e">
        <f t="shared" si="110"/>
        <v>#DIV/0!</v>
      </c>
      <c r="AN80" s="641" t="e">
        <f t="shared" si="111"/>
        <v>#DIV/0!</v>
      </c>
      <c r="AP80" s="953" t="e">
        <f t="shared" si="90"/>
        <v>#DIV/0!</v>
      </c>
      <c r="AQ80" s="953" t="e">
        <f t="shared" si="91"/>
        <v>#DIV/0!</v>
      </c>
      <c r="AR80" s="953" t="e">
        <f t="shared" si="92"/>
        <v>#DIV/0!</v>
      </c>
      <c r="AS80" s="974" t="e">
        <f t="shared" si="93"/>
        <v>#DIV/0!</v>
      </c>
    </row>
    <row r="81" spans="1:45" x14ac:dyDescent="0.25">
      <c r="A81" s="703" t="s">
        <v>98</v>
      </c>
      <c r="B81" s="777">
        <f>+'Rev &amp; Exp All'!B81</f>
        <v>0</v>
      </c>
      <c r="C81" s="786"/>
      <c r="D81" s="786"/>
      <c r="E81" s="786"/>
      <c r="F81" s="723">
        <f t="shared" si="112"/>
        <v>0</v>
      </c>
      <c r="G81" s="786"/>
      <c r="H81" s="786"/>
      <c r="I81" s="786"/>
      <c r="J81" s="786"/>
      <c r="K81" s="786"/>
      <c r="L81" s="786"/>
      <c r="M81" s="786"/>
      <c r="N81" s="786"/>
      <c r="O81" s="786"/>
      <c r="P81" s="786"/>
      <c r="Q81" s="786"/>
      <c r="R81" s="786"/>
      <c r="T81" s="724" t="e">
        <f t="shared" si="94"/>
        <v>#DIV/0!</v>
      </c>
      <c r="U81" s="724" t="e">
        <f t="shared" si="26"/>
        <v>#DIV/0!</v>
      </c>
      <c r="V81" s="724" t="e">
        <f t="shared" si="95"/>
        <v>#DIV/0!</v>
      </c>
      <c r="W81" s="724" t="e">
        <f t="shared" si="96"/>
        <v>#DIV/0!</v>
      </c>
      <c r="X81" s="724" t="e">
        <f t="shared" si="97"/>
        <v>#DIV/0!</v>
      </c>
      <c r="Y81" s="724" t="e">
        <f t="shared" si="52"/>
        <v>#DIV/0!</v>
      </c>
      <c r="Z81" s="724" t="e">
        <f t="shared" si="98"/>
        <v>#DIV/0!</v>
      </c>
      <c r="AA81" s="724" t="e">
        <f t="shared" si="99"/>
        <v>#DIV/0!</v>
      </c>
      <c r="AB81" s="724" t="e">
        <f t="shared" si="100"/>
        <v>#DIV/0!</v>
      </c>
      <c r="AC81" s="724" t="e">
        <f t="shared" si="101"/>
        <v>#DIV/0!</v>
      </c>
      <c r="AD81" s="724" t="e">
        <f t="shared" si="102"/>
        <v>#DIV/0!</v>
      </c>
      <c r="AE81" s="724" t="e">
        <f t="shared" si="103"/>
        <v>#DIV/0!</v>
      </c>
      <c r="AF81" s="724" t="e">
        <f t="shared" si="104"/>
        <v>#DIV/0!</v>
      </c>
      <c r="AG81" s="724" t="e">
        <f t="shared" si="105"/>
        <v>#DIV/0!</v>
      </c>
      <c r="AH81" s="724" t="e">
        <f t="shared" si="106"/>
        <v>#DIV/0!</v>
      </c>
      <c r="AI81" s="724" t="e">
        <f t="shared" si="107"/>
        <v>#DIV/0!</v>
      </c>
      <c r="AK81" s="641" t="e">
        <f t="shared" si="108"/>
        <v>#DIV/0!</v>
      </c>
      <c r="AL81" s="641" t="e">
        <f t="shared" si="109"/>
        <v>#DIV/0!</v>
      </c>
      <c r="AM81" s="641" t="e">
        <f t="shared" si="110"/>
        <v>#DIV/0!</v>
      </c>
      <c r="AN81" s="641" t="e">
        <f t="shared" si="111"/>
        <v>#DIV/0!</v>
      </c>
      <c r="AP81" s="953" t="e">
        <f t="shared" si="90"/>
        <v>#DIV/0!</v>
      </c>
      <c r="AQ81" s="953" t="e">
        <f t="shared" si="91"/>
        <v>#DIV/0!</v>
      </c>
      <c r="AR81" s="953" t="e">
        <f t="shared" si="92"/>
        <v>#DIV/0!</v>
      </c>
      <c r="AS81" s="974" t="e">
        <f t="shared" si="93"/>
        <v>#DIV/0!</v>
      </c>
    </row>
    <row r="82" spans="1:45" x14ac:dyDescent="0.25">
      <c r="A82" s="703" t="s">
        <v>99</v>
      </c>
      <c r="B82" s="777">
        <f>+'Rev &amp; Exp All'!B82</f>
        <v>0</v>
      </c>
      <c r="C82" s="786"/>
      <c r="D82" s="786"/>
      <c r="E82" s="786"/>
      <c r="F82" s="723">
        <f t="shared" si="112"/>
        <v>0</v>
      </c>
      <c r="G82" s="786"/>
      <c r="H82" s="786"/>
      <c r="I82" s="786"/>
      <c r="J82" s="786"/>
      <c r="K82" s="786"/>
      <c r="L82" s="786"/>
      <c r="M82" s="786"/>
      <c r="N82" s="786"/>
      <c r="O82" s="786"/>
      <c r="P82" s="786"/>
      <c r="Q82" s="786"/>
      <c r="R82" s="786"/>
      <c r="T82" s="724" t="e">
        <f t="shared" si="94"/>
        <v>#DIV/0!</v>
      </c>
      <c r="U82" s="724" t="e">
        <f t="shared" si="26"/>
        <v>#DIV/0!</v>
      </c>
      <c r="V82" s="724" t="e">
        <f t="shared" si="95"/>
        <v>#DIV/0!</v>
      </c>
      <c r="W82" s="724" t="e">
        <f t="shared" si="96"/>
        <v>#DIV/0!</v>
      </c>
      <c r="X82" s="724" t="e">
        <f t="shared" si="97"/>
        <v>#DIV/0!</v>
      </c>
      <c r="Y82" s="724" t="e">
        <f t="shared" si="52"/>
        <v>#DIV/0!</v>
      </c>
      <c r="Z82" s="724" t="e">
        <f t="shared" si="98"/>
        <v>#DIV/0!</v>
      </c>
      <c r="AA82" s="724" t="e">
        <f t="shared" si="99"/>
        <v>#DIV/0!</v>
      </c>
      <c r="AB82" s="724" t="e">
        <f t="shared" si="100"/>
        <v>#DIV/0!</v>
      </c>
      <c r="AC82" s="724" t="e">
        <f t="shared" si="101"/>
        <v>#DIV/0!</v>
      </c>
      <c r="AD82" s="724" t="e">
        <f t="shared" si="102"/>
        <v>#DIV/0!</v>
      </c>
      <c r="AE82" s="724" t="e">
        <f t="shared" si="103"/>
        <v>#DIV/0!</v>
      </c>
      <c r="AF82" s="724" t="e">
        <f t="shared" si="104"/>
        <v>#DIV/0!</v>
      </c>
      <c r="AG82" s="724" t="e">
        <f t="shared" si="105"/>
        <v>#DIV/0!</v>
      </c>
      <c r="AH82" s="724" t="e">
        <f t="shared" si="106"/>
        <v>#DIV/0!</v>
      </c>
      <c r="AI82" s="724" t="e">
        <f t="shared" si="107"/>
        <v>#DIV/0!</v>
      </c>
      <c r="AK82" s="641" t="e">
        <f t="shared" si="108"/>
        <v>#DIV/0!</v>
      </c>
      <c r="AL82" s="641" t="e">
        <f t="shared" si="109"/>
        <v>#DIV/0!</v>
      </c>
      <c r="AM82" s="641" t="e">
        <f t="shared" si="110"/>
        <v>#DIV/0!</v>
      </c>
      <c r="AN82" s="641" t="e">
        <f t="shared" si="111"/>
        <v>#DIV/0!</v>
      </c>
      <c r="AP82" s="953" t="e">
        <f t="shared" si="90"/>
        <v>#DIV/0!</v>
      </c>
      <c r="AQ82" s="953" t="e">
        <f t="shared" si="91"/>
        <v>#DIV/0!</v>
      </c>
      <c r="AR82" s="953" t="e">
        <f t="shared" si="92"/>
        <v>#DIV/0!</v>
      </c>
      <c r="AS82" s="974" t="e">
        <f t="shared" si="93"/>
        <v>#DIV/0!</v>
      </c>
    </row>
    <row r="83" spans="1:45" x14ac:dyDescent="0.25">
      <c r="A83" s="703" t="s">
        <v>100</v>
      </c>
      <c r="B83" s="777">
        <f>+'Rev &amp; Exp All'!B83</f>
        <v>0</v>
      </c>
      <c r="C83" s="786"/>
      <c r="D83" s="786"/>
      <c r="E83" s="786"/>
      <c r="F83" s="723">
        <f t="shared" si="112"/>
        <v>0</v>
      </c>
      <c r="G83" s="786"/>
      <c r="H83" s="786"/>
      <c r="I83" s="786"/>
      <c r="J83" s="786"/>
      <c r="K83" s="786"/>
      <c r="L83" s="786"/>
      <c r="M83" s="786"/>
      <c r="N83" s="786"/>
      <c r="O83" s="786"/>
      <c r="P83" s="786"/>
      <c r="Q83" s="786"/>
      <c r="R83" s="786"/>
      <c r="T83" s="724" t="e">
        <f t="shared" si="94"/>
        <v>#DIV/0!</v>
      </c>
      <c r="U83" s="724" t="e">
        <f t="shared" si="26"/>
        <v>#DIV/0!</v>
      </c>
      <c r="V83" s="724" t="e">
        <f t="shared" si="95"/>
        <v>#DIV/0!</v>
      </c>
      <c r="W83" s="724" t="e">
        <f t="shared" si="96"/>
        <v>#DIV/0!</v>
      </c>
      <c r="X83" s="724" t="e">
        <f t="shared" si="97"/>
        <v>#DIV/0!</v>
      </c>
      <c r="Y83" s="724" t="e">
        <f t="shared" si="52"/>
        <v>#DIV/0!</v>
      </c>
      <c r="Z83" s="724" t="e">
        <f t="shared" si="98"/>
        <v>#DIV/0!</v>
      </c>
      <c r="AA83" s="724" t="e">
        <f t="shared" si="99"/>
        <v>#DIV/0!</v>
      </c>
      <c r="AB83" s="724" t="e">
        <f t="shared" si="100"/>
        <v>#DIV/0!</v>
      </c>
      <c r="AC83" s="724" t="e">
        <f t="shared" si="101"/>
        <v>#DIV/0!</v>
      </c>
      <c r="AD83" s="724" t="e">
        <f t="shared" si="102"/>
        <v>#DIV/0!</v>
      </c>
      <c r="AE83" s="724" t="e">
        <f t="shared" si="103"/>
        <v>#DIV/0!</v>
      </c>
      <c r="AF83" s="724" t="e">
        <f t="shared" si="104"/>
        <v>#DIV/0!</v>
      </c>
      <c r="AG83" s="724" t="e">
        <f t="shared" si="105"/>
        <v>#DIV/0!</v>
      </c>
      <c r="AH83" s="724" t="e">
        <f t="shared" si="106"/>
        <v>#DIV/0!</v>
      </c>
      <c r="AI83" s="724" t="e">
        <f t="shared" si="107"/>
        <v>#DIV/0!</v>
      </c>
      <c r="AK83" s="641" t="e">
        <f t="shared" si="108"/>
        <v>#DIV/0!</v>
      </c>
      <c r="AL83" s="641" t="e">
        <f t="shared" si="109"/>
        <v>#DIV/0!</v>
      </c>
      <c r="AM83" s="641" t="e">
        <f t="shared" si="110"/>
        <v>#DIV/0!</v>
      </c>
      <c r="AN83" s="641" t="e">
        <f t="shared" si="111"/>
        <v>#DIV/0!</v>
      </c>
      <c r="AP83" s="953" t="e">
        <f t="shared" si="90"/>
        <v>#DIV/0!</v>
      </c>
      <c r="AQ83" s="953" t="e">
        <f t="shared" si="91"/>
        <v>#DIV/0!</v>
      </c>
      <c r="AR83" s="953" t="e">
        <f t="shared" si="92"/>
        <v>#DIV/0!</v>
      </c>
      <c r="AS83" s="974" t="e">
        <f t="shared" si="93"/>
        <v>#DIV/0!</v>
      </c>
    </row>
    <row r="84" spans="1:45" x14ac:dyDescent="0.25">
      <c r="A84" s="703" t="s">
        <v>101</v>
      </c>
      <c r="B84" s="777">
        <f>+'Rev &amp; Exp All'!B84</f>
        <v>0</v>
      </c>
      <c r="C84" s="786"/>
      <c r="D84" s="786"/>
      <c r="E84" s="786"/>
      <c r="F84" s="723">
        <f t="shared" si="112"/>
        <v>0</v>
      </c>
      <c r="G84" s="786"/>
      <c r="H84" s="786"/>
      <c r="I84" s="786"/>
      <c r="J84" s="786"/>
      <c r="K84" s="786"/>
      <c r="L84" s="786"/>
      <c r="M84" s="786"/>
      <c r="N84" s="786"/>
      <c r="O84" s="786"/>
      <c r="P84" s="786"/>
      <c r="Q84" s="786"/>
      <c r="R84" s="786"/>
      <c r="T84" s="724" t="e">
        <f t="shared" si="94"/>
        <v>#DIV/0!</v>
      </c>
      <c r="U84" s="724" t="e">
        <f t="shared" si="26"/>
        <v>#DIV/0!</v>
      </c>
      <c r="V84" s="724" t="e">
        <f t="shared" si="95"/>
        <v>#DIV/0!</v>
      </c>
      <c r="W84" s="724" t="e">
        <f t="shared" si="96"/>
        <v>#DIV/0!</v>
      </c>
      <c r="X84" s="724" t="e">
        <f t="shared" si="97"/>
        <v>#DIV/0!</v>
      </c>
      <c r="Y84" s="724" t="e">
        <f t="shared" si="52"/>
        <v>#DIV/0!</v>
      </c>
      <c r="Z84" s="724" t="e">
        <f t="shared" si="98"/>
        <v>#DIV/0!</v>
      </c>
      <c r="AA84" s="724" t="e">
        <f t="shared" si="99"/>
        <v>#DIV/0!</v>
      </c>
      <c r="AB84" s="724" t="e">
        <f t="shared" si="100"/>
        <v>#DIV/0!</v>
      </c>
      <c r="AC84" s="724" t="e">
        <f t="shared" si="101"/>
        <v>#DIV/0!</v>
      </c>
      <c r="AD84" s="724" t="e">
        <f t="shared" si="102"/>
        <v>#DIV/0!</v>
      </c>
      <c r="AE84" s="724" t="e">
        <f t="shared" si="103"/>
        <v>#DIV/0!</v>
      </c>
      <c r="AF84" s="724" t="e">
        <f t="shared" si="104"/>
        <v>#DIV/0!</v>
      </c>
      <c r="AG84" s="724" t="e">
        <f t="shared" si="105"/>
        <v>#DIV/0!</v>
      </c>
      <c r="AH84" s="724" t="e">
        <f t="shared" si="106"/>
        <v>#DIV/0!</v>
      </c>
      <c r="AI84" s="724" t="e">
        <f t="shared" si="107"/>
        <v>#DIV/0!</v>
      </c>
      <c r="AK84" s="641" t="e">
        <f t="shared" si="108"/>
        <v>#DIV/0!</v>
      </c>
      <c r="AL84" s="641" t="e">
        <f t="shared" si="109"/>
        <v>#DIV/0!</v>
      </c>
      <c r="AM84" s="641" t="e">
        <f t="shared" si="110"/>
        <v>#DIV/0!</v>
      </c>
      <c r="AN84" s="641" t="e">
        <f t="shared" si="111"/>
        <v>#DIV/0!</v>
      </c>
      <c r="AP84" s="953" t="e">
        <f t="shared" si="90"/>
        <v>#DIV/0!</v>
      </c>
      <c r="AQ84" s="953" t="e">
        <f t="shared" si="91"/>
        <v>#DIV/0!</v>
      </c>
      <c r="AR84" s="953" t="e">
        <f t="shared" si="92"/>
        <v>#DIV/0!</v>
      </c>
      <c r="AS84" s="974" t="e">
        <f t="shared" si="93"/>
        <v>#DIV/0!</v>
      </c>
    </row>
    <row r="85" spans="1:45" ht="14.25" customHeight="1" x14ac:dyDescent="0.25">
      <c r="A85" s="703" t="s">
        <v>92</v>
      </c>
      <c r="B85" s="777">
        <f>+'Rev &amp; Exp All'!B85</f>
        <v>0</v>
      </c>
      <c r="C85" s="786"/>
      <c r="D85" s="786"/>
      <c r="E85" s="786"/>
      <c r="F85" s="723">
        <f t="shared" si="112"/>
        <v>0</v>
      </c>
      <c r="G85" s="786"/>
      <c r="H85" s="786"/>
      <c r="I85" s="786"/>
      <c r="J85" s="786"/>
      <c r="K85" s="786"/>
      <c r="L85" s="786"/>
      <c r="M85" s="786"/>
      <c r="N85" s="786"/>
      <c r="O85" s="786"/>
      <c r="P85" s="786"/>
      <c r="Q85" s="786"/>
      <c r="R85" s="786"/>
      <c r="T85" s="724" t="e">
        <f t="shared" si="94"/>
        <v>#DIV/0!</v>
      </c>
      <c r="U85" s="724" t="e">
        <f t="shared" si="26"/>
        <v>#DIV/0!</v>
      </c>
      <c r="V85" s="724" t="e">
        <f t="shared" si="95"/>
        <v>#DIV/0!</v>
      </c>
      <c r="W85" s="724" t="e">
        <f t="shared" si="96"/>
        <v>#DIV/0!</v>
      </c>
      <c r="X85" s="724" t="e">
        <f t="shared" si="97"/>
        <v>#DIV/0!</v>
      </c>
      <c r="Y85" s="724" t="e">
        <f t="shared" si="52"/>
        <v>#DIV/0!</v>
      </c>
      <c r="Z85" s="724" t="e">
        <f t="shared" si="98"/>
        <v>#DIV/0!</v>
      </c>
      <c r="AA85" s="724" t="e">
        <f t="shared" si="99"/>
        <v>#DIV/0!</v>
      </c>
      <c r="AB85" s="724" t="e">
        <f t="shared" si="100"/>
        <v>#DIV/0!</v>
      </c>
      <c r="AC85" s="724" t="e">
        <f t="shared" si="101"/>
        <v>#DIV/0!</v>
      </c>
      <c r="AD85" s="724" t="e">
        <f t="shared" si="102"/>
        <v>#DIV/0!</v>
      </c>
      <c r="AE85" s="724" t="e">
        <f t="shared" si="103"/>
        <v>#DIV/0!</v>
      </c>
      <c r="AF85" s="724" t="e">
        <f t="shared" si="104"/>
        <v>#DIV/0!</v>
      </c>
      <c r="AG85" s="724" t="e">
        <f t="shared" si="105"/>
        <v>#DIV/0!</v>
      </c>
      <c r="AH85" s="724" t="e">
        <f t="shared" si="106"/>
        <v>#DIV/0!</v>
      </c>
      <c r="AI85" s="724" t="e">
        <f t="shared" si="107"/>
        <v>#DIV/0!</v>
      </c>
      <c r="AK85" s="641" t="e">
        <f t="shared" si="108"/>
        <v>#DIV/0!</v>
      </c>
      <c r="AL85" s="641" t="e">
        <f t="shared" si="109"/>
        <v>#DIV/0!</v>
      </c>
      <c r="AM85" s="641" t="e">
        <f t="shared" si="110"/>
        <v>#DIV/0!</v>
      </c>
      <c r="AN85" s="641" t="e">
        <f t="shared" si="111"/>
        <v>#DIV/0!</v>
      </c>
      <c r="AP85" s="953" t="e">
        <f t="shared" si="90"/>
        <v>#DIV/0!</v>
      </c>
      <c r="AQ85" s="953" t="e">
        <f t="shared" si="91"/>
        <v>#DIV/0!</v>
      </c>
      <c r="AR85" s="953" t="e">
        <f t="shared" si="92"/>
        <v>#DIV/0!</v>
      </c>
      <c r="AS85" s="974" t="e">
        <f t="shared" si="93"/>
        <v>#DIV/0!</v>
      </c>
    </row>
    <row r="86" spans="1:45" ht="14.25" customHeight="1" x14ac:dyDescent="0.25">
      <c r="A86" s="703" t="s">
        <v>213</v>
      </c>
      <c r="B86" s="777">
        <f>+'Rev &amp; Exp All'!B86</f>
        <v>0</v>
      </c>
      <c r="C86" s="786"/>
      <c r="D86" s="786"/>
      <c r="E86" s="786"/>
      <c r="F86" s="723">
        <f t="shared" si="112"/>
        <v>0</v>
      </c>
      <c r="G86" s="786"/>
      <c r="H86" s="786"/>
      <c r="I86" s="786"/>
      <c r="J86" s="786"/>
      <c r="K86" s="786"/>
      <c r="L86" s="786"/>
      <c r="M86" s="786"/>
      <c r="N86" s="786"/>
      <c r="O86" s="786"/>
      <c r="P86" s="786"/>
      <c r="Q86" s="786"/>
      <c r="R86" s="786"/>
      <c r="T86" s="724" t="e">
        <f t="shared" si="94"/>
        <v>#DIV/0!</v>
      </c>
      <c r="U86" s="724" t="e">
        <f t="shared" si="26"/>
        <v>#DIV/0!</v>
      </c>
      <c r="V86" s="724" t="e">
        <f t="shared" si="95"/>
        <v>#DIV/0!</v>
      </c>
      <c r="W86" s="724" t="e">
        <f t="shared" si="96"/>
        <v>#DIV/0!</v>
      </c>
      <c r="X86" s="724" t="e">
        <f t="shared" si="97"/>
        <v>#DIV/0!</v>
      </c>
      <c r="Y86" s="724" t="e">
        <f t="shared" si="52"/>
        <v>#DIV/0!</v>
      </c>
      <c r="Z86" s="724" t="e">
        <f t="shared" si="98"/>
        <v>#DIV/0!</v>
      </c>
      <c r="AA86" s="724" t="e">
        <f t="shared" si="99"/>
        <v>#DIV/0!</v>
      </c>
      <c r="AB86" s="724" t="e">
        <f t="shared" si="100"/>
        <v>#DIV/0!</v>
      </c>
      <c r="AC86" s="724" t="e">
        <f t="shared" si="101"/>
        <v>#DIV/0!</v>
      </c>
      <c r="AD86" s="724" t="e">
        <f t="shared" si="102"/>
        <v>#DIV/0!</v>
      </c>
      <c r="AE86" s="724" t="e">
        <f t="shared" si="103"/>
        <v>#DIV/0!</v>
      </c>
      <c r="AF86" s="724" t="e">
        <f t="shared" si="104"/>
        <v>#DIV/0!</v>
      </c>
      <c r="AG86" s="724" t="e">
        <f t="shared" si="105"/>
        <v>#DIV/0!</v>
      </c>
      <c r="AH86" s="724" t="e">
        <f t="shared" si="106"/>
        <v>#DIV/0!</v>
      </c>
      <c r="AI86" s="724" t="e">
        <f t="shared" si="107"/>
        <v>#DIV/0!</v>
      </c>
      <c r="AK86" s="641" t="e">
        <f t="shared" si="108"/>
        <v>#DIV/0!</v>
      </c>
      <c r="AL86" s="641" t="e">
        <f t="shared" si="109"/>
        <v>#DIV/0!</v>
      </c>
      <c r="AM86" s="641" t="e">
        <f t="shared" si="110"/>
        <v>#DIV/0!</v>
      </c>
      <c r="AN86" s="641" t="e">
        <f t="shared" si="111"/>
        <v>#DIV/0!</v>
      </c>
      <c r="AP86" s="953" t="e">
        <f t="shared" si="90"/>
        <v>#DIV/0!</v>
      </c>
      <c r="AQ86" s="953" t="e">
        <f t="shared" si="91"/>
        <v>#DIV/0!</v>
      </c>
      <c r="AR86" s="953" t="e">
        <f t="shared" si="92"/>
        <v>#DIV/0!</v>
      </c>
      <c r="AS86" s="974" t="e">
        <f t="shared" si="93"/>
        <v>#DIV/0!</v>
      </c>
    </row>
    <row r="87" spans="1:45" x14ac:dyDescent="0.25">
      <c r="A87" s="703" t="s">
        <v>214</v>
      </c>
      <c r="B87" s="777">
        <f>+'Rev &amp; Exp All'!B87</f>
        <v>0</v>
      </c>
      <c r="C87" s="786"/>
      <c r="D87" s="786"/>
      <c r="E87" s="786"/>
      <c r="F87" s="723">
        <f t="shared" si="112"/>
        <v>0</v>
      </c>
      <c r="G87" s="786"/>
      <c r="H87" s="786"/>
      <c r="I87" s="786"/>
      <c r="J87" s="786"/>
      <c r="K87" s="786"/>
      <c r="L87" s="786"/>
      <c r="M87" s="786"/>
      <c r="N87" s="786"/>
      <c r="O87" s="786"/>
      <c r="P87" s="786"/>
      <c r="Q87" s="786"/>
      <c r="R87" s="786"/>
      <c r="T87" s="724" t="e">
        <f t="shared" si="94"/>
        <v>#DIV/0!</v>
      </c>
      <c r="U87" s="724" t="e">
        <f t="shared" si="26"/>
        <v>#DIV/0!</v>
      </c>
      <c r="V87" s="724" t="e">
        <f t="shared" si="95"/>
        <v>#DIV/0!</v>
      </c>
      <c r="W87" s="724" t="e">
        <f t="shared" si="96"/>
        <v>#DIV/0!</v>
      </c>
      <c r="X87" s="724" t="e">
        <f t="shared" si="97"/>
        <v>#DIV/0!</v>
      </c>
      <c r="Y87" s="724" t="e">
        <f t="shared" si="52"/>
        <v>#DIV/0!</v>
      </c>
      <c r="Z87" s="724" t="e">
        <f t="shared" si="98"/>
        <v>#DIV/0!</v>
      </c>
      <c r="AA87" s="724" t="e">
        <f t="shared" si="99"/>
        <v>#DIV/0!</v>
      </c>
      <c r="AB87" s="724" t="e">
        <f t="shared" si="100"/>
        <v>#DIV/0!</v>
      </c>
      <c r="AC87" s="724" t="e">
        <f t="shared" si="101"/>
        <v>#DIV/0!</v>
      </c>
      <c r="AD87" s="724" t="e">
        <f t="shared" si="102"/>
        <v>#DIV/0!</v>
      </c>
      <c r="AE87" s="724" t="e">
        <f t="shared" si="103"/>
        <v>#DIV/0!</v>
      </c>
      <c r="AF87" s="724" t="e">
        <f t="shared" si="104"/>
        <v>#DIV/0!</v>
      </c>
      <c r="AG87" s="724" t="e">
        <f t="shared" si="105"/>
        <v>#DIV/0!</v>
      </c>
      <c r="AH87" s="724" t="e">
        <f t="shared" si="106"/>
        <v>#DIV/0!</v>
      </c>
      <c r="AI87" s="724" t="e">
        <f t="shared" si="107"/>
        <v>#DIV/0!</v>
      </c>
      <c r="AK87" s="641" t="e">
        <f t="shared" si="108"/>
        <v>#DIV/0!</v>
      </c>
      <c r="AL87" s="641" t="e">
        <f t="shared" si="109"/>
        <v>#DIV/0!</v>
      </c>
      <c r="AM87" s="641" t="e">
        <f t="shared" si="110"/>
        <v>#DIV/0!</v>
      </c>
      <c r="AN87" s="641" t="e">
        <f t="shared" si="111"/>
        <v>#DIV/0!</v>
      </c>
      <c r="AP87" s="953" t="e">
        <f t="shared" si="90"/>
        <v>#DIV/0!</v>
      </c>
      <c r="AQ87" s="953" t="e">
        <f t="shared" si="91"/>
        <v>#DIV/0!</v>
      </c>
      <c r="AR87" s="953" t="e">
        <f t="shared" si="92"/>
        <v>#DIV/0!</v>
      </c>
      <c r="AS87" s="974" t="e">
        <f t="shared" si="93"/>
        <v>#DIV/0!</v>
      </c>
    </row>
    <row r="88" spans="1:45" ht="14.25" customHeight="1" x14ac:dyDescent="0.25">
      <c r="A88" s="728" t="s">
        <v>95</v>
      </c>
      <c r="B88" s="725">
        <f t="shared" ref="B88:R88" si="113">SUM(B72:B87)</f>
        <v>0</v>
      </c>
      <c r="C88" s="725">
        <f t="shared" si="113"/>
        <v>0</v>
      </c>
      <c r="D88" s="725">
        <f t="shared" ref="D88" si="114">SUM(D72:D87)</f>
        <v>0</v>
      </c>
      <c r="E88" s="725">
        <f t="shared" si="113"/>
        <v>0</v>
      </c>
      <c r="F88" s="725">
        <f t="shared" si="113"/>
        <v>0</v>
      </c>
      <c r="G88" s="788">
        <f>SUM(G72:G87)</f>
        <v>0</v>
      </c>
      <c r="H88" s="788">
        <f>SUM(H72:H87)</f>
        <v>0</v>
      </c>
      <c r="I88" s="788">
        <f t="shared" si="113"/>
        <v>0</v>
      </c>
      <c r="J88" s="788">
        <f t="shared" si="113"/>
        <v>0</v>
      </c>
      <c r="K88" s="788">
        <f t="shared" si="113"/>
        <v>0</v>
      </c>
      <c r="L88" s="788">
        <f t="shared" ref="L88" si="115">SUM(L72:L87)</f>
        <v>0</v>
      </c>
      <c r="M88" s="788">
        <f t="shared" si="113"/>
        <v>0</v>
      </c>
      <c r="N88" s="788">
        <f t="shared" si="113"/>
        <v>0</v>
      </c>
      <c r="O88" s="788">
        <f t="shared" si="113"/>
        <v>0</v>
      </c>
      <c r="P88" s="788">
        <f t="shared" ref="P88" si="116">SUM(P72:P87)</f>
        <v>0</v>
      </c>
      <c r="Q88" s="788">
        <f t="shared" si="113"/>
        <v>0</v>
      </c>
      <c r="R88" s="788">
        <f t="shared" si="113"/>
        <v>0</v>
      </c>
      <c r="T88" s="726" t="e">
        <f t="shared" si="94"/>
        <v>#DIV/0!</v>
      </c>
      <c r="U88" s="726" t="e">
        <f t="shared" si="26"/>
        <v>#DIV/0!</v>
      </c>
      <c r="V88" s="726" t="e">
        <f t="shared" si="95"/>
        <v>#DIV/0!</v>
      </c>
      <c r="W88" s="726" t="e">
        <f t="shared" si="96"/>
        <v>#DIV/0!</v>
      </c>
      <c r="X88" s="726" t="e">
        <f t="shared" si="97"/>
        <v>#DIV/0!</v>
      </c>
      <c r="Y88" s="726" t="e">
        <f t="shared" si="52"/>
        <v>#DIV/0!</v>
      </c>
      <c r="Z88" s="726" t="e">
        <f t="shared" si="98"/>
        <v>#DIV/0!</v>
      </c>
      <c r="AA88" s="726" t="e">
        <f t="shared" si="99"/>
        <v>#DIV/0!</v>
      </c>
      <c r="AB88" s="726" t="e">
        <f t="shared" si="100"/>
        <v>#DIV/0!</v>
      </c>
      <c r="AC88" s="726" t="e">
        <f>+L88/$L$130</f>
        <v>#DIV/0!</v>
      </c>
      <c r="AD88" s="726" t="e">
        <f t="shared" si="102"/>
        <v>#DIV/0!</v>
      </c>
      <c r="AE88" s="726" t="e">
        <f t="shared" si="103"/>
        <v>#DIV/0!</v>
      </c>
      <c r="AF88" s="726" t="e">
        <f t="shared" si="104"/>
        <v>#DIV/0!</v>
      </c>
      <c r="AG88" s="726" t="e">
        <f t="shared" si="105"/>
        <v>#DIV/0!</v>
      </c>
      <c r="AH88" s="726" t="e">
        <f t="shared" si="106"/>
        <v>#DIV/0!</v>
      </c>
      <c r="AI88" s="726" t="e">
        <f t="shared" si="107"/>
        <v>#DIV/0!</v>
      </c>
      <c r="AK88" s="641" t="e">
        <f t="shared" si="108"/>
        <v>#DIV/0!</v>
      </c>
      <c r="AL88" s="641" t="e">
        <f t="shared" si="109"/>
        <v>#DIV/0!</v>
      </c>
      <c r="AM88" s="641" t="e">
        <f t="shared" si="110"/>
        <v>#DIV/0!</v>
      </c>
      <c r="AN88" s="641" t="e">
        <f t="shared" si="111"/>
        <v>#DIV/0!</v>
      </c>
    </row>
    <row r="89" spans="1:45" ht="14.25" customHeight="1" x14ac:dyDescent="0.25">
      <c r="A89" s="730"/>
      <c r="B89" s="731"/>
      <c r="C89" s="731"/>
      <c r="D89" s="731"/>
      <c r="E89" s="732"/>
      <c r="F89" s="733" t="s">
        <v>126</v>
      </c>
      <c r="G89" s="733"/>
      <c r="H89" s="733"/>
      <c r="I89" s="733"/>
      <c r="J89" s="733"/>
      <c r="K89" s="733"/>
      <c r="L89" s="733"/>
      <c r="M89" s="733"/>
      <c r="N89" s="732" t="s">
        <v>126</v>
      </c>
      <c r="O89" s="732"/>
      <c r="P89" s="732"/>
      <c r="Q89" s="732"/>
      <c r="R89" s="734" t="s">
        <v>126</v>
      </c>
      <c r="T89" s="727"/>
      <c r="U89" s="727"/>
      <c r="V89" s="727"/>
      <c r="W89" s="727"/>
      <c r="X89" s="704"/>
      <c r="Y89" s="704"/>
      <c r="AC89" s="702"/>
      <c r="AD89" s="702"/>
      <c r="AE89" s="702"/>
      <c r="AK89" s="641"/>
      <c r="AL89" s="641"/>
      <c r="AM89" s="641"/>
      <c r="AN89" s="641"/>
    </row>
    <row r="90" spans="1:45" ht="14.25" customHeight="1" x14ac:dyDescent="0.25">
      <c r="A90" s="728" t="s">
        <v>304</v>
      </c>
      <c r="B90" s="735">
        <f t="shared" ref="B90:R90" si="117">+B58+B64+B69+B88</f>
        <v>0</v>
      </c>
      <c r="C90" s="735">
        <f t="shared" si="117"/>
        <v>0</v>
      </c>
      <c r="D90" s="735">
        <f t="shared" ref="D90" si="118">+D58+D64+D69+D88</f>
        <v>0</v>
      </c>
      <c r="E90" s="735">
        <f t="shared" si="117"/>
        <v>0</v>
      </c>
      <c r="F90" s="735">
        <f t="shared" si="117"/>
        <v>0</v>
      </c>
      <c r="G90" s="735">
        <f>+G58+G64+G69+G88</f>
        <v>0</v>
      </c>
      <c r="H90" s="735">
        <f>+H58+H64+H69+H88</f>
        <v>0</v>
      </c>
      <c r="I90" s="735">
        <f t="shared" si="117"/>
        <v>0</v>
      </c>
      <c r="J90" s="735">
        <f t="shared" si="117"/>
        <v>0</v>
      </c>
      <c r="K90" s="735">
        <f t="shared" si="117"/>
        <v>0</v>
      </c>
      <c r="L90" s="735">
        <f t="shared" ref="L90" si="119">+L58+L64+L69+L88</f>
        <v>0</v>
      </c>
      <c r="M90" s="735">
        <f t="shared" si="117"/>
        <v>0</v>
      </c>
      <c r="N90" s="735">
        <f t="shared" si="117"/>
        <v>0</v>
      </c>
      <c r="O90" s="735">
        <f t="shared" si="117"/>
        <v>0</v>
      </c>
      <c r="P90" s="735">
        <f t="shared" ref="P90" si="120">+P58+P64+P69+P88</f>
        <v>0</v>
      </c>
      <c r="Q90" s="735">
        <f t="shared" si="117"/>
        <v>0</v>
      </c>
      <c r="R90" s="735">
        <f t="shared" si="117"/>
        <v>0</v>
      </c>
      <c r="T90" s="726" t="e">
        <f>+C90/$C$130</f>
        <v>#DIV/0!</v>
      </c>
      <c r="U90" s="726" t="e">
        <f t="shared" si="26"/>
        <v>#DIV/0!</v>
      </c>
      <c r="V90" s="726" t="e">
        <f>+E90/$E$130</f>
        <v>#DIV/0!</v>
      </c>
      <c r="W90" s="726" t="e">
        <f>+F90/$F$130</f>
        <v>#DIV/0!</v>
      </c>
      <c r="X90" s="726" t="e">
        <f>+G90/$G$130</f>
        <v>#DIV/0!</v>
      </c>
      <c r="Y90" s="726" t="e">
        <f t="shared" si="52"/>
        <v>#DIV/0!</v>
      </c>
      <c r="Z90" s="726" t="e">
        <f>+I90/$I$130</f>
        <v>#DIV/0!</v>
      </c>
      <c r="AA90" s="726" t="e">
        <f>+J90/$J$130</f>
        <v>#DIV/0!</v>
      </c>
      <c r="AB90" s="726" t="e">
        <f>+K90/$K$130</f>
        <v>#DIV/0!</v>
      </c>
      <c r="AC90" s="726" t="e">
        <f>+L90/$L$130</f>
        <v>#DIV/0!</v>
      </c>
      <c r="AD90" s="726" t="e">
        <f>+M90/$M$130</f>
        <v>#DIV/0!</v>
      </c>
      <c r="AE90" s="726" t="e">
        <f>+N90/$N$130</f>
        <v>#DIV/0!</v>
      </c>
      <c r="AF90" s="726" t="e">
        <f>+O90/$O$130</f>
        <v>#DIV/0!</v>
      </c>
      <c r="AG90" s="726" t="e">
        <f t="shared" si="105"/>
        <v>#DIV/0!</v>
      </c>
      <c r="AH90" s="726" t="e">
        <f>+Q90/$Q$130</f>
        <v>#DIV/0!</v>
      </c>
      <c r="AI90" s="726" t="e">
        <f>+R90/$R$130</f>
        <v>#DIV/0!</v>
      </c>
      <c r="AK90" s="641" t="e">
        <f>+T90-X90</f>
        <v>#DIV/0!</v>
      </c>
      <c r="AL90" s="641" t="e">
        <f>+U90-Y90</f>
        <v>#DIV/0!</v>
      </c>
      <c r="AM90" s="641" t="e">
        <f>+V90-Z90</f>
        <v>#DIV/0!</v>
      </c>
      <c r="AN90" s="641" t="e">
        <f>+W90-AA90</f>
        <v>#DIV/0!</v>
      </c>
    </row>
    <row r="91" spans="1:45" ht="75" customHeight="1" x14ac:dyDescent="0.25">
      <c r="A91" s="729"/>
      <c r="B91" s="710"/>
      <c r="C91" s="710"/>
      <c r="D91" s="710"/>
      <c r="I91" s="710"/>
      <c r="J91" s="710"/>
      <c r="K91" s="710"/>
      <c r="L91" s="710"/>
      <c r="M91" s="710"/>
      <c r="N91" s="710"/>
      <c r="O91" s="710"/>
      <c r="P91" s="710"/>
      <c r="Q91" s="710"/>
      <c r="R91" s="710"/>
      <c r="T91" s="727"/>
      <c r="U91" s="727"/>
      <c r="V91" s="727"/>
      <c r="W91" s="727"/>
      <c r="AC91" s="702"/>
      <c r="AD91" s="702"/>
      <c r="AE91" s="702"/>
      <c r="AK91" s="641"/>
      <c r="AL91" s="641"/>
      <c r="AM91" s="641"/>
      <c r="AN91" s="641"/>
    </row>
    <row r="92" spans="1:45" ht="14.25" customHeight="1" x14ac:dyDescent="0.25">
      <c r="A92" s="728" t="s">
        <v>218</v>
      </c>
      <c r="B92" s="725">
        <f t="shared" ref="B92:R92" si="121">+B27-B90</f>
        <v>0</v>
      </c>
      <c r="C92" s="725">
        <f t="shared" si="121"/>
        <v>0</v>
      </c>
      <c r="D92" s="725">
        <f t="shared" ref="D92" si="122">+D27-D90</f>
        <v>0</v>
      </c>
      <c r="E92" s="725">
        <f t="shared" si="121"/>
        <v>0</v>
      </c>
      <c r="F92" s="725">
        <f t="shared" si="121"/>
        <v>0</v>
      </c>
      <c r="G92" s="725">
        <f>+G27-G90</f>
        <v>0</v>
      </c>
      <c r="H92" s="725">
        <f>+H27-H90</f>
        <v>0</v>
      </c>
      <c r="I92" s="725">
        <f t="shared" si="121"/>
        <v>0</v>
      </c>
      <c r="J92" s="725">
        <f t="shared" si="121"/>
        <v>0</v>
      </c>
      <c r="K92" s="725">
        <f t="shared" si="121"/>
        <v>0</v>
      </c>
      <c r="L92" s="725">
        <f t="shared" ref="L92" si="123">+L27-L90</f>
        <v>0</v>
      </c>
      <c r="M92" s="725">
        <f t="shared" si="121"/>
        <v>0</v>
      </c>
      <c r="N92" s="725">
        <f t="shared" si="121"/>
        <v>0</v>
      </c>
      <c r="O92" s="725">
        <f t="shared" si="121"/>
        <v>0</v>
      </c>
      <c r="P92" s="725">
        <f t="shared" ref="P92" si="124">+P27-P90</f>
        <v>0</v>
      </c>
      <c r="Q92" s="725">
        <f t="shared" si="121"/>
        <v>0</v>
      </c>
      <c r="R92" s="725">
        <f t="shared" si="121"/>
        <v>0</v>
      </c>
      <c r="T92" s="726" t="e">
        <f>+C92/$C$130</f>
        <v>#DIV/0!</v>
      </c>
      <c r="U92" s="726" t="e">
        <f t="shared" si="26"/>
        <v>#DIV/0!</v>
      </c>
      <c r="V92" s="726" t="e">
        <f>+E92/$E$130</f>
        <v>#DIV/0!</v>
      </c>
      <c r="W92" s="726" t="e">
        <f>+F92/$F$130</f>
        <v>#DIV/0!</v>
      </c>
      <c r="X92" s="726" t="e">
        <f>+G92/$G$130</f>
        <v>#DIV/0!</v>
      </c>
      <c r="Y92" s="726" t="e">
        <f t="shared" si="52"/>
        <v>#DIV/0!</v>
      </c>
      <c r="Z92" s="726" t="e">
        <f>+I92/$I$130</f>
        <v>#DIV/0!</v>
      </c>
      <c r="AA92" s="726" t="e">
        <f>+J92/$J$130</f>
        <v>#DIV/0!</v>
      </c>
      <c r="AB92" s="726" t="e">
        <f>+K92/$K$130</f>
        <v>#DIV/0!</v>
      </c>
      <c r="AC92" s="726" t="e">
        <f>+L92/$L$130</f>
        <v>#DIV/0!</v>
      </c>
      <c r="AD92" s="726" t="e">
        <f>+M92/$M$130</f>
        <v>#DIV/0!</v>
      </c>
      <c r="AE92" s="726" t="e">
        <f>+N92/$N$130</f>
        <v>#DIV/0!</v>
      </c>
      <c r="AF92" s="726" t="e">
        <f>+O92/$O$130</f>
        <v>#DIV/0!</v>
      </c>
      <c r="AG92" s="726" t="e">
        <f t="shared" si="105"/>
        <v>#DIV/0!</v>
      </c>
      <c r="AH92" s="726" t="e">
        <f>+Q92/$Q$130</f>
        <v>#DIV/0!</v>
      </c>
      <c r="AI92" s="726" t="e">
        <f>+R92/$R$130</f>
        <v>#DIV/0!</v>
      </c>
      <c r="AK92" s="641" t="e">
        <f>+T92-X92</f>
        <v>#DIV/0!</v>
      </c>
      <c r="AL92" s="641" t="e">
        <f>+U92-Y92</f>
        <v>#DIV/0!</v>
      </c>
      <c r="AM92" s="641" t="e">
        <f>+V92-Z92</f>
        <v>#DIV/0!</v>
      </c>
      <c r="AN92" s="641" t="e">
        <f>+W92-AA92</f>
        <v>#DIV/0!</v>
      </c>
    </row>
    <row r="93" spans="1:45" x14ac:dyDescent="0.25">
      <c r="B93" s="710"/>
      <c r="C93" s="710"/>
      <c r="D93" s="710"/>
      <c r="E93" s="736" t="s">
        <v>126</v>
      </c>
      <c r="F93" s="737"/>
      <c r="G93" s="737"/>
      <c r="H93" s="737"/>
      <c r="I93" s="737"/>
      <c r="J93" s="737"/>
      <c r="K93" s="737"/>
      <c r="L93" s="737"/>
      <c r="M93" s="737"/>
      <c r="N93" s="738" t="s">
        <v>126</v>
      </c>
      <c r="O93" s="739"/>
      <c r="P93" s="739"/>
      <c r="Q93" s="739"/>
      <c r="R93" s="740" t="s">
        <v>126</v>
      </c>
      <c r="T93" s="727"/>
      <c r="U93" s="727"/>
      <c r="V93" s="727"/>
      <c r="W93" s="727"/>
      <c r="X93" s="704"/>
      <c r="Y93" s="704"/>
      <c r="AC93" s="702"/>
      <c r="AD93" s="702"/>
      <c r="AE93" s="702"/>
      <c r="AK93" s="641"/>
      <c r="AL93" s="641"/>
      <c r="AM93" s="641"/>
      <c r="AN93" s="641"/>
    </row>
    <row r="94" spans="1:45" x14ac:dyDescent="0.25">
      <c r="A94" s="720" t="s">
        <v>219</v>
      </c>
      <c r="B94" s="710"/>
      <c r="C94" s="710"/>
      <c r="D94" s="710"/>
      <c r="I94" s="710"/>
      <c r="J94" s="710"/>
      <c r="K94" s="710"/>
      <c r="L94" s="710"/>
      <c r="M94" s="710"/>
      <c r="N94" s="710"/>
      <c r="O94" s="710"/>
      <c r="P94" s="710"/>
      <c r="Q94" s="710"/>
      <c r="R94" s="710"/>
      <c r="T94" s="727"/>
      <c r="U94" s="727"/>
      <c r="V94" s="727"/>
      <c r="W94" s="727"/>
      <c r="AC94" s="702"/>
      <c r="AD94" s="702"/>
      <c r="AE94" s="702"/>
      <c r="AK94" s="641"/>
      <c r="AL94" s="641"/>
      <c r="AM94" s="641"/>
      <c r="AN94" s="641"/>
    </row>
    <row r="95" spans="1:45" x14ac:dyDescent="0.25">
      <c r="A95" s="703" t="s">
        <v>124</v>
      </c>
      <c r="B95" s="778">
        <f>+'Rev &amp; Exp All'!B95</f>
        <v>0</v>
      </c>
      <c r="C95" s="789"/>
      <c r="D95" s="789"/>
      <c r="E95" s="789"/>
      <c r="F95" s="723">
        <f>SUM(B95:E95)</f>
        <v>0</v>
      </c>
      <c r="G95" s="789"/>
      <c r="H95" s="789"/>
      <c r="I95" s="789"/>
      <c r="J95" s="789"/>
      <c r="K95" s="789"/>
      <c r="L95" s="789"/>
      <c r="M95" s="789"/>
      <c r="N95" s="789"/>
      <c r="O95" s="786"/>
      <c r="P95" s="786"/>
      <c r="Q95" s="786"/>
      <c r="R95" s="786"/>
      <c r="T95" s="724" t="e">
        <f t="shared" ref="T95:T111" si="125">+C95/$C$130</f>
        <v>#DIV/0!</v>
      </c>
      <c r="U95" s="727" t="e">
        <f t="shared" si="26"/>
        <v>#DIV/0!</v>
      </c>
      <c r="V95" s="724" t="e">
        <f t="shared" ref="V95:V111" si="126">+E95/$E$130</f>
        <v>#DIV/0!</v>
      </c>
      <c r="W95" s="724" t="e">
        <f t="shared" ref="W95:W111" si="127">+F95/$F$130</f>
        <v>#DIV/0!</v>
      </c>
      <c r="X95" s="724" t="e">
        <f t="shared" ref="X95:X111" si="128">+G95/$G$130</f>
        <v>#DIV/0!</v>
      </c>
      <c r="Y95" s="724" t="e">
        <f t="shared" si="52"/>
        <v>#DIV/0!</v>
      </c>
      <c r="Z95" s="724" t="e">
        <f t="shared" ref="Z95:Z111" si="129">+I95/$I$130</f>
        <v>#DIV/0!</v>
      </c>
      <c r="AA95" s="724" t="e">
        <f t="shared" ref="AA95:AA111" si="130">+J95/$J$130</f>
        <v>#DIV/0!</v>
      </c>
      <c r="AB95" s="724" t="e">
        <f t="shared" ref="AB95:AB111" si="131">+K95/$K$130</f>
        <v>#DIV/0!</v>
      </c>
      <c r="AC95" s="724" t="e">
        <f t="shared" ref="AC95:AC111" si="132">+L95/$L$130</f>
        <v>#DIV/0!</v>
      </c>
      <c r="AD95" s="724" t="e">
        <f t="shared" ref="AD95:AD111" si="133">+M95/$M$130</f>
        <v>#DIV/0!</v>
      </c>
      <c r="AE95" s="724" t="e">
        <f t="shared" ref="AE95:AE111" si="134">+N95/$N$130</f>
        <v>#DIV/0!</v>
      </c>
      <c r="AF95" s="724" t="e">
        <f t="shared" ref="AF95:AF111" si="135">+O95/$O$130</f>
        <v>#DIV/0!</v>
      </c>
      <c r="AG95" s="724" t="e">
        <f t="shared" ref="AG95:AG111" si="136">+P95/$P$130</f>
        <v>#DIV/0!</v>
      </c>
      <c r="AH95" s="724" t="e">
        <f t="shared" ref="AH95:AH111" si="137">+Q95/$Q$130</f>
        <v>#DIV/0!</v>
      </c>
      <c r="AI95" s="724" t="e">
        <f t="shared" ref="AI95:AI111" si="138">+R95/$R$130</f>
        <v>#DIV/0!</v>
      </c>
      <c r="AK95" s="641" t="e">
        <f t="shared" ref="AK95:AK111" si="139">+T95-X95</f>
        <v>#DIV/0!</v>
      </c>
      <c r="AL95" s="641" t="e">
        <f t="shared" ref="AL95:AL111" si="140">+U95-Y95</f>
        <v>#DIV/0!</v>
      </c>
      <c r="AM95" s="641" t="e">
        <f t="shared" ref="AM95:AM111" si="141">+V95-Z95</f>
        <v>#DIV/0!</v>
      </c>
      <c r="AN95" s="641" t="e">
        <f t="shared" ref="AN95:AN111" si="142">+W95-AA95</f>
        <v>#DIV/0!</v>
      </c>
    </row>
    <row r="96" spans="1:45" x14ac:dyDescent="0.25">
      <c r="A96" s="703" t="s">
        <v>595</v>
      </c>
      <c r="B96" s="778">
        <f>+'Rev &amp; Exp All'!B96</f>
        <v>0</v>
      </c>
      <c r="C96" s="789"/>
      <c r="D96" s="789"/>
      <c r="E96" s="789"/>
      <c r="F96" s="723">
        <f t="shared" ref="F96:F110" si="143">SUM(B96:E96)</f>
        <v>0</v>
      </c>
      <c r="G96" s="789"/>
      <c r="H96" s="789"/>
      <c r="I96" s="789"/>
      <c r="J96" s="789"/>
      <c r="K96" s="789"/>
      <c r="L96" s="789"/>
      <c r="M96" s="789"/>
      <c r="N96" s="789"/>
      <c r="O96" s="786"/>
      <c r="P96" s="786"/>
      <c r="Q96" s="786"/>
      <c r="R96" s="786"/>
      <c r="T96" s="724" t="e">
        <f t="shared" si="125"/>
        <v>#DIV/0!</v>
      </c>
      <c r="U96" s="724" t="e">
        <f t="shared" ref="U96:U116" si="144">+D96/$D$130</f>
        <v>#DIV/0!</v>
      </c>
      <c r="V96" s="724" t="e">
        <f t="shared" si="126"/>
        <v>#DIV/0!</v>
      </c>
      <c r="W96" s="724" t="e">
        <f t="shared" si="127"/>
        <v>#DIV/0!</v>
      </c>
      <c r="X96" s="724" t="e">
        <f t="shared" si="128"/>
        <v>#DIV/0!</v>
      </c>
      <c r="Y96" s="724" t="e">
        <f t="shared" si="52"/>
        <v>#DIV/0!</v>
      </c>
      <c r="Z96" s="724" t="e">
        <f t="shared" si="129"/>
        <v>#DIV/0!</v>
      </c>
      <c r="AA96" s="724" t="e">
        <f t="shared" si="130"/>
        <v>#DIV/0!</v>
      </c>
      <c r="AB96" s="724" t="e">
        <f t="shared" si="131"/>
        <v>#DIV/0!</v>
      </c>
      <c r="AC96" s="724" t="e">
        <f t="shared" si="132"/>
        <v>#DIV/0!</v>
      </c>
      <c r="AD96" s="724" t="e">
        <f t="shared" si="133"/>
        <v>#DIV/0!</v>
      </c>
      <c r="AE96" s="724" t="e">
        <f t="shared" si="134"/>
        <v>#DIV/0!</v>
      </c>
      <c r="AF96" s="724" t="e">
        <f t="shared" si="135"/>
        <v>#DIV/0!</v>
      </c>
      <c r="AG96" s="724" t="e">
        <f t="shared" si="136"/>
        <v>#DIV/0!</v>
      </c>
      <c r="AH96" s="724" t="e">
        <f t="shared" si="137"/>
        <v>#DIV/0!</v>
      </c>
      <c r="AI96" s="724" t="e">
        <f t="shared" si="138"/>
        <v>#DIV/0!</v>
      </c>
      <c r="AK96" s="641" t="e">
        <f t="shared" si="139"/>
        <v>#DIV/0!</v>
      </c>
      <c r="AL96" s="641" t="e">
        <f t="shared" si="140"/>
        <v>#DIV/0!</v>
      </c>
      <c r="AM96" s="641" t="e">
        <f t="shared" si="141"/>
        <v>#DIV/0!</v>
      </c>
      <c r="AN96" s="641" t="e">
        <f t="shared" si="142"/>
        <v>#DIV/0!</v>
      </c>
    </row>
    <row r="97" spans="1:44" x14ac:dyDescent="0.25">
      <c r="A97" s="703" t="s">
        <v>617</v>
      </c>
      <c r="B97" s="778">
        <f>+'Rev &amp; Exp All'!B97</f>
        <v>0</v>
      </c>
      <c r="C97" s="789"/>
      <c r="D97" s="789"/>
      <c r="E97" s="789"/>
      <c r="F97" s="723">
        <f t="shared" si="143"/>
        <v>0</v>
      </c>
      <c r="G97" s="789"/>
      <c r="H97" s="789"/>
      <c r="I97" s="789"/>
      <c r="J97" s="789"/>
      <c r="K97" s="789"/>
      <c r="L97" s="789"/>
      <c r="M97" s="789"/>
      <c r="N97" s="789"/>
      <c r="O97" s="786"/>
      <c r="P97" s="786"/>
      <c r="Q97" s="786"/>
      <c r="R97" s="786"/>
      <c r="T97" s="724" t="e">
        <f t="shared" si="125"/>
        <v>#DIV/0!</v>
      </c>
      <c r="U97" s="724" t="e">
        <f t="shared" si="144"/>
        <v>#DIV/0!</v>
      </c>
      <c r="V97" s="724" t="e">
        <f t="shared" si="126"/>
        <v>#DIV/0!</v>
      </c>
      <c r="W97" s="724" t="e">
        <f t="shared" si="127"/>
        <v>#DIV/0!</v>
      </c>
      <c r="X97" s="724" t="e">
        <f t="shared" si="128"/>
        <v>#DIV/0!</v>
      </c>
      <c r="Y97" s="724" t="e">
        <f t="shared" si="52"/>
        <v>#DIV/0!</v>
      </c>
      <c r="Z97" s="724" t="e">
        <f t="shared" si="129"/>
        <v>#DIV/0!</v>
      </c>
      <c r="AA97" s="724" t="e">
        <f t="shared" si="130"/>
        <v>#DIV/0!</v>
      </c>
      <c r="AB97" s="724" t="e">
        <f t="shared" si="131"/>
        <v>#DIV/0!</v>
      </c>
      <c r="AC97" s="724" t="e">
        <f t="shared" si="132"/>
        <v>#DIV/0!</v>
      </c>
      <c r="AD97" s="724" t="e">
        <f t="shared" si="133"/>
        <v>#DIV/0!</v>
      </c>
      <c r="AE97" s="724" t="e">
        <f t="shared" si="134"/>
        <v>#DIV/0!</v>
      </c>
      <c r="AF97" s="724" t="e">
        <f t="shared" si="135"/>
        <v>#DIV/0!</v>
      </c>
      <c r="AG97" s="724" t="e">
        <f t="shared" si="136"/>
        <v>#DIV/0!</v>
      </c>
      <c r="AH97" s="724" t="e">
        <f t="shared" si="137"/>
        <v>#DIV/0!</v>
      </c>
      <c r="AI97" s="724" t="e">
        <f t="shared" si="138"/>
        <v>#DIV/0!</v>
      </c>
      <c r="AK97" s="641" t="e">
        <f t="shared" si="139"/>
        <v>#DIV/0!</v>
      </c>
      <c r="AL97" s="641" t="e">
        <f t="shared" si="140"/>
        <v>#DIV/0!</v>
      </c>
      <c r="AM97" s="641" t="e">
        <f t="shared" si="141"/>
        <v>#DIV/0!</v>
      </c>
      <c r="AN97" s="641" t="e">
        <f t="shared" si="142"/>
        <v>#DIV/0!</v>
      </c>
    </row>
    <row r="98" spans="1:44" x14ac:dyDescent="0.25">
      <c r="A98" s="703" t="s">
        <v>328</v>
      </c>
      <c r="B98" s="778">
        <f>+'Rev &amp; Exp All'!B98</f>
        <v>0</v>
      </c>
      <c r="C98" s="789"/>
      <c r="D98" s="789"/>
      <c r="E98" s="789"/>
      <c r="F98" s="723">
        <f t="shared" si="143"/>
        <v>0</v>
      </c>
      <c r="G98" s="789"/>
      <c r="H98" s="789"/>
      <c r="I98" s="789"/>
      <c r="J98" s="789"/>
      <c r="K98" s="789"/>
      <c r="L98" s="789"/>
      <c r="M98" s="789"/>
      <c r="N98" s="789"/>
      <c r="O98" s="786"/>
      <c r="P98" s="786"/>
      <c r="Q98" s="786"/>
      <c r="R98" s="786"/>
      <c r="T98" s="724" t="e">
        <f t="shared" si="125"/>
        <v>#DIV/0!</v>
      </c>
      <c r="U98" s="724" t="e">
        <f t="shared" si="144"/>
        <v>#DIV/0!</v>
      </c>
      <c r="V98" s="724" t="e">
        <f t="shared" si="126"/>
        <v>#DIV/0!</v>
      </c>
      <c r="W98" s="724" t="e">
        <f t="shared" si="127"/>
        <v>#DIV/0!</v>
      </c>
      <c r="X98" s="724" t="e">
        <f t="shared" si="128"/>
        <v>#DIV/0!</v>
      </c>
      <c r="Y98" s="724" t="e">
        <f t="shared" si="52"/>
        <v>#DIV/0!</v>
      </c>
      <c r="Z98" s="724" t="e">
        <f t="shared" si="129"/>
        <v>#DIV/0!</v>
      </c>
      <c r="AA98" s="724" t="e">
        <f t="shared" si="130"/>
        <v>#DIV/0!</v>
      </c>
      <c r="AB98" s="724" t="e">
        <f t="shared" si="131"/>
        <v>#DIV/0!</v>
      </c>
      <c r="AC98" s="724" t="e">
        <f t="shared" si="132"/>
        <v>#DIV/0!</v>
      </c>
      <c r="AD98" s="724" t="e">
        <f t="shared" si="133"/>
        <v>#DIV/0!</v>
      </c>
      <c r="AE98" s="724" t="e">
        <f t="shared" si="134"/>
        <v>#DIV/0!</v>
      </c>
      <c r="AF98" s="724" t="e">
        <f t="shared" si="135"/>
        <v>#DIV/0!</v>
      </c>
      <c r="AG98" s="724" t="e">
        <f t="shared" si="136"/>
        <v>#DIV/0!</v>
      </c>
      <c r="AH98" s="724" t="e">
        <f t="shared" si="137"/>
        <v>#DIV/0!</v>
      </c>
      <c r="AI98" s="724" t="e">
        <f t="shared" si="138"/>
        <v>#DIV/0!</v>
      </c>
      <c r="AK98" s="641" t="e">
        <f t="shared" si="139"/>
        <v>#DIV/0!</v>
      </c>
      <c r="AL98" s="641" t="e">
        <f t="shared" si="140"/>
        <v>#DIV/0!</v>
      </c>
      <c r="AM98" s="641" t="e">
        <f t="shared" si="141"/>
        <v>#DIV/0!</v>
      </c>
      <c r="AN98" s="641" t="e">
        <f t="shared" si="142"/>
        <v>#DIV/0!</v>
      </c>
    </row>
    <row r="99" spans="1:44" x14ac:dyDescent="0.25">
      <c r="A99" s="703" t="s">
        <v>221</v>
      </c>
      <c r="B99" s="778">
        <f>+'Rev &amp; Exp All'!B99</f>
        <v>0</v>
      </c>
      <c r="C99" s="789"/>
      <c r="D99" s="789"/>
      <c r="E99" s="789"/>
      <c r="F99" s="723">
        <f t="shared" si="143"/>
        <v>0</v>
      </c>
      <c r="G99" s="789"/>
      <c r="H99" s="789"/>
      <c r="I99" s="789"/>
      <c r="J99" s="789"/>
      <c r="K99" s="789"/>
      <c r="L99" s="789"/>
      <c r="M99" s="789"/>
      <c r="N99" s="789"/>
      <c r="O99" s="786"/>
      <c r="P99" s="786"/>
      <c r="Q99" s="786"/>
      <c r="R99" s="786"/>
      <c r="T99" s="724" t="e">
        <f t="shared" si="125"/>
        <v>#DIV/0!</v>
      </c>
      <c r="U99" s="724" t="e">
        <f t="shared" si="144"/>
        <v>#DIV/0!</v>
      </c>
      <c r="V99" s="724" t="e">
        <f t="shared" si="126"/>
        <v>#DIV/0!</v>
      </c>
      <c r="W99" s="724" t="e">
        <f t="shared" si="127"/>
        <v>#DIV/0!</v>
      </c>
      <c r="X99" s="724" t="e">
        <f t="shared" si="128"/>
        <v>#DIV/0!</v>
      </c>
      <c r="Y99" s="724" t="e">
        <f t="shared" si="52"/>
        <v>#DIV/0!</v>
      </c>
      <c r="Z99" s="724" t="e">
        <f t="shared" si="129"/>
        <v>#DIV/0!</v>
      </c>
      <c r="AA99" s="724" t="e">
        <f t="shared" si="130"/>
        <v>#DIV/0!</v>
      </c>
      <c r="AB99" s="724" t="e">
        <f t="shared" si="131"/>
        <v>#DIV/0!</v>
      </c>
      <c r="AC99" s="724" t="e">
        <f t="shared" si="132"/>
        <v>#DIV/0!</v>
      </c>
      <c r="AD99" s="724" t="e">
        <f t="shared" si="133"/>
        <v>#DIV/0!</v>
      </c>
      <c r="AE99" s="724" t="e">
        <f t="shared" si="134"/>
        <v>#DIV/0!</v>
      </c>
      <c r="AF99" s="724" t="e">
        <f t="shared" si="135"/>
        <v>#DIV/0!</v>
      </c>
      <c r="AG99" s="724" t="e">
        <f t="shared" si="136"/>
        <v>#DIV/0!</v>
      </c>
      <c r="AH99" s="724" t="e">
        <f t="shared" si="137"/>
        <v>#DIV/0!</v>
      </c>
      <c r="AI99" s="724" t="e">
        <f t="shared" si="138"/>
        <v>#DIV/0!</v>
      </c>
      <c r="AK99" s="641" t="e">
        <f t="shared" si="139"/>
        <v>#DIV/0!</v>
      </c>
      <c r="AL99" s="641" t="e">
        <f t="shared" si="140"/>
        <v>#DIV/0!</v>
      </c>
      <c r="AM99" s="641" t="e">
        <f t="shared" si="141"/>
        <v>#DIV/0!</v>
      </c>
      <c r="AN99" s="641" t="e">
        <f t="shared" si="142"/>
        <v>#DIV/0!</v>
      </c>
    </row>
    <row r="100" spans="1:44" s="729" customFormat="1" ht="26.4" x14ac:dyDescent="0.25">
      <c r="A100" s="922" t="s">
        <v>873</v>
      </c>
      <c r="B100" s="778">
        <f>+'Rev &amp; Exp All'!B100</f>
        <v>0</v>
      </c>
      <c r="C100" s="789"/>
      <c r="D100" s="789"/>
      <c r="E100" s="789"/>
      <c r="F100" s="723">
        <f t="shared" si="143"/>
        <v>0</v>
      </c>
      <c r="G100" s="789"/>
      <c r="H100" s="789"/>
      <c r="I100" s="789"/>
      <c r="J100" s="789"/>
      <c r="K100" s="789"/>
      <c r="L100" s="789"/>
      <c r="M100" s="789"/>
      <c r="N100" s="789"/>
      <c r="O100" s="786"/>
      <c r="P100" s="786"/>
      <c r="Q100" s="786"/>
      <c r="R100" s="786"/>
      <c r="S100" s="702"/>
      <c r="T100" s="724" t="e">
        <f t="shared" si="125"/>
        <v>#DIV/0!</v>
      </c>
      <c r="U100" s="724" t="e">
        <f t="shared" si="144"/>
        <v>#DIV/0!</v>
      </c>
      <c r="V100" s="724" t="e">
        <f t="shared" si="126"/>
        <v>#DIV/0!</v>
      </c>
      <c r="W100" s="724" t="e">
        <f t="shared" si="127"/>
        <v>#DIV/0!</v>
      </c>
      <c r="X100" s="724" t="e">
        <f t="shared" si="128"/>
        <v>#DIV/0!</v>
      </c>
      <c r="Y100" s="724" t="e">
        <f t="shared" si="52"/>
        <v>#DIV/0!</v>
      </c>
      <c r="Z100" s="724" t="e">
        <f t="shared" si="129"/>
        <v>#DIV/0!</v>
      </c>
      <c r="AA100" s="724" t="e">
        <f t="shared" si="130"/>
        <v>#DIV/0!</v>
      </c>
      <c r="AB100" s="724" t="e">
        <f t="shared" si="131"/>
        <v>#DIV/0!</v>
      </c>
      <c r="AC100" s="724" t="e">
        <f t="shared" si="132"/>
        <v>#DIV/0!</v>
      </c>
      <c r="AD100" s="724" t="e">
        <f t="shared" si="133"/>
        <v>#DIV/0!</v>
      </c>
      <c r="AE100" s="724" t="e">
        <f t="shared" si="134"/>
        <v>#DIV/0!</v>
      </c>
      <c r="AF100" s="724" t="e">
        <f t="shared" si="135"/>
        <v>#DIV/0!</v>
      </c>
      <c r="AG100" s="724" t="e">
        <f t="shared" si="136"/>
        <v>#DIV/0!</v>
      </c>
      <c r="AH100" s="724" t="e">
        <f t="shared" si="137"/>
        <v>#DIV/0!</v>
      </c>
      <c r="AI100" s="724" t="e">
        <f t="shared" si="138"/>
        <v>#DIV/0!</v>
      </c>
      <c r="AJ100" s="702"/>
      <c r="AK100" s="641" t="e">
        <f t="shared" si="139"/>
        <v>#DIV/0!</v>
      </c>
      <c r="AL100" s="641" t="e">
        <f t="shared" si="140"/>
        <v>#DIV/0!</v>
      </c>
      <c r="AM100" s="641" t="e">
        <f t="shared" si="141"/>
        <v>#DIV/0!</v>
      </c>
      <c r="AN100" s="641" t="e">
        <f t="shared" si="142"/>
        <v>#DIV/0!</v>
      </c>
      <c r="AO100" s="702"/>
      <c r="AP100" s="702"/>
      <c r="AQ100" s="702"/>
      <c r="AR100" s="702"/>
    </row>
    <row r="101" spans="1:44" s="729" customFormat="1" ht="26.4" x14ac:dyDescent="0.25">
      <c r="A101" s="922" t="s">
        <v>874</v>
      </c>
      <c r="B101" s="778">
        <f>+'Rev &amp; Exp All'!B101</f>
        <v>0</v>
      </c>
      <c r="C101" s="789"/>
      <c r="D101" s="789"/>
      <c r="E101" s="789"/>
      <c r="F101" s="723">
        <f t="shared" si="143"/>
        <v>0</v>
      </c>
      <c r="G101" s="789"/>
      <c r="H101" s="789"/>
      <c r="I101" s="789"/>
      <c r="J101" s="789"/>
      <c r="K101" s="789"/>
      <c r="L101" s="789"/>
      <c r="M101" s="789"/>
      <c r="N101" s="789"/>
      <c r="O101" s="786"/>
      <c r="P101" s="786"/>
      <c r="Q101" s="786"/>
      <c r="R101" s="786"/>
      <c r="S101" s="702"/>
      <c r="T101" s="724" t="e">
        <f t="shared" si="125"/>
        <v>#DIV/0!</v>
      </c>
      <c r="U101" s="724" t="e">
        <f t="shared" si="144"/>
        <v>#DIV/0!</v>
      </c>
      <c r="V101" s="724" t="e">
        <f t="shared" si="126"/>
        <v>#DIV/0!</v>
      </c>
      <c r="W101" s="724" t="e">
        <f t="shared" si="127"/>
        <v>#DIV/0!</v>
      </c>
      <c r="X101" s="724" t="e">
        <f t="shared" si="128"/>
        <v>#DIV/0!</v>
      </c>
      <c r="Y101" s="724" t="e">
        <f t="shared" si="52"/>
        <v>#DIV/0!</v>
      </c>
      <c r="Z101" s="724" t="e">
        <f t="shared" si="129"/>
        <v>#DIV/0!</v>
      </c>
      <c r="AA101" s="724" t="e">
        <f t="shared" si="130"/>
        <v>#DIV/0!</v>
      </c>
      <c r="AB101" s="724" t="e">
        <f t="shared" si="131"/>
        <v>#DIV/0!</v>
      </c>
      <c r="AC101" s="724" t="e">
        <f t="shared" si="132"/>
        <v>#DIV/0!</v>
      </c>
      <c r="AD101" s="724" t="e">
        <f t="shared" si="133"/>
        <v>#DIV/0!</v>
      </c>
      <c r="AE101" s="724" t="e">
        <f t="shared" si="134"/>
        <v>#DIV/0!</v>
      </c>
      <c r="AF101" s="724" t="e">
        <f t="shared" si="135"/>
        <v>#DIV/0!</v>
      </c>
      <c r="AG101" s="724" t="e">
        <f t="shared" si="136"/>
        <v>#DIV/0!</v>
      </c>
      <c r="AH101" s="724" t="e">
        <f t="shared" si="137"/>
        <v>#DIV/0!</v>
      </c>
      <c r="AI101" s="724" t="e">
        <f t="shared" si="138"/>
        <v>#DIV/0!</v>
      </c>
      <c r="AJ101" s="702"/>
      <c r="AK101" s="641" t="e">
        <f t="shared" si="139"/>
        <v>#DIV/0!</v>
      </c>
      <c r="AL101" s="641" t="e">
        <f t="shared" si="140"/>
        <v>#DIV/0!</v>
      </c>
      <c r="AM101" s="641" t="e">
        <f t="shared" si="141"/>
        <v>#DIV/0!</v>
      </c>
      <c r="AN101" s="641" t="e">
        <f t="shared" si="142"/>
        <v>#DIV/0!</v>
      </c>
      <c r="AO101" s="702"/>
      <c r="AP101" s="702"/>
    </row>
    <row r="102" spans="1:44" s="729" customFormat="1" ht="26.4" x14ac:dyDescent="0.25">
      <c r="A102" s="922" t="s">
        <v>875</v>
      </c>
      <c r="B102" s="778">
        <f>+'Rev &amp; Exp All'!B102</f>
        <v>0</v>
      </c>
      <c r="C102" s="789"/>
      <c r="D102" s="789"/>
      <c r="E102" s="789"/>
      <c r="F102" s="723">
        <f t="shared" si="143"/>
        <v>0</v>
      </c>
      <c r="G102" s="789"/>
      <c r="H102" s="789"/>
      <c r="I102" s="789"/>
      <c r="J102" s="789"/>
      <c r="K102" s="789"/>
      <c r="L102" s="789"/>
      <c r="M102" s="789"/>
      <c r="N102" s="789"/>
      <c r="O102" s="786"/>
      <c r="P102" s="786"/>
      <c r="Q102" s="786"/>
      <c r="R102" s="786"/>
      <c r="S102" s="702"/>
      <c r="T102" s="724" t="e">
        <f t="shared" si="125"/>
        <v>#DIV/0!</v>
      </c>
      <c r="U102" s="724" t="e">
        <f t="shared" si="144"/>
        <v>#DIV/0!</v>
      </c>
      <c r="V102" s="724" t="e">
        <f t="shared" si="126"/>
        <v>#DIV/0!</v>
      </c>
      <c r="W102" s="724" t="e">
        <f t="shared" si="127"/>
        <v>#DIV/0!</v>
      </c>
      <c r="X102" s="724" t="e">
        <f t="shared" si="128"/>
        <v>#DIV/0!</v>
      </c>
      <c r="Y102" s="724" t="e">
        <f t="shared" si="52"/>
        <v>#DIV/0!</v>
      </c>
      <c r="Z102" s="724" t="e">
        <f t="shared" si="129"/>
        <v>#DIV/0!</v>
      </c>
      <c r="AA102" s="724" t="e">
        <f t="shared" si="130"/>
        <v>#DIV/0!</v>
      </c>
      <c r="AB102" s="724" t="e">
        <f t="shared" si="131"/>
        <v>#DIV/0!</v>
      </c>
      <c r="AC102" s="724" t="e">
        <f t="shared" si="132"/>
        <v>#DIV/0!</v>
      </c>
      <c r="AD102" s="724" t="e">
        <f t="shared" si="133"/>
        <v>#DIV/0!</v>
      </c>
      <c r="AE102" s="724" t="e">
        <f t="shared" si="134"/>
        <v>#DIV/0!</v>
      </c>
      <c r="AF102" s="724" t="e">
        <f t="shared" si="135"/>
        <v>#DIV/0!</v>
      </c>
      <c r="AG102" s="724" t="e">
        <f t="shared" si="136"/>
        <v>#DIV/0!</v>
      </c>
      <c r="AH102" s="724" t="e">
        <f t="shared" si="137"/>
        <v>#DIV/0!</v>
      </c>
      <c r="AI102" s="724" t="e">
        <f t="shared" si="138"/>
        <v>#DIV/0!</v>
      </c>
      <c r="AJ102" s="702"/>
      <c r="AK102" s="641" t="e">
        <f t="shared" si="139"/>
        <v>#DIV/0!</v>
      </c>
      <c r="AL102" s="641" t="e">
        <f t="shared" si="140"/>
        <v>#DIV/0!</v>
      </c>
      <c r="AM102" s="641" t="e">
        <f t="shared" si="141"/>
        <v>#DIV/0!</v>
      </c>
      <c r="AN102" s="641" t="e">
        <f t="shared" si="142"/>
        <v>#DIV/0!</v>
      </c>
      <c r="AO102" s="702"/>
      <c r="AP102" s="702"/>
    </row>
    <row r="103" spans="1:44" ht="26.4" x14ac:dyDescent="0.25">
      <c r="A103" s="922" t="s">
        <v>876</v>
      </c>
      <c r="B103" s="778">
        <f>+'Rev &amp; Exp All'!B103</f>
        <v>0</v>
      </c>
      <c r="C103" s="789"/>
      <c r="D103" s="789"/>
      <c r="E103" s="789"/>
      <c r="F103" s="723">
        <f t="shared" si="143"/>
        <v>0</v>
      </c>
      <c r="G103" s="789"/>
      <c r="H103" s="789"/>
      <c r="I103" s="789"/>
      <c r="J103" s="789"/>
      <c r="K103" s="789"/>
      <c r="L103" s="789"/>
      <c r="M103" s="789"/>
      <c r="N103" s="789"/>
      <c r="O103" s="786"/>
      <c r="P103" s="786"/>
      <c r="Q103" s="786"/>
      <c r="R103" s="786"/>
      <c r="T103" s="724" t="e">
        <f t="shared" si="125"/>
        <v>#DIV/0!</v>
      </c>
      <c r="U103" s="724" t="e">
        <f t="shared" si="144"/>
        <v>#DIV/0!</v>
      </c>
      <c r="V103" s="724" t="e">
        <f t="shared" si="126"/>
        <v>#DIV/0!</v>
      </c>
      <c r="W103" s="724" t="e">
        <f t="shared" si="127"/>
        <v>#DIV/0!</v>
      </c>
      <c r="X103" s="724" t="e">
        <f t="shared" si="128"/>
        <v>#DIV/0!</v>
      </c>
      <c r="Y103" s="724" t="e">
        <f t="shared" si="52"/>
        <v>#DIV/0!</v>
      </c>
      <c r="Z103" s="724" t="e">
        <f t="shared" si="129"/>
        <v>#DIV/0!</v>
      </c>
      <c r="AA103" s="724" t="e">
        <f t="shared" si="130"/>
        <v>#DIV/0!</v>
      </c>
      <c r="AB103" s="724" t="e">
        <f t="shared" si="131"/>
        <v>#DIV/0!</v>
      </c>
      <c r="AC103" s="724" t="e">
        <f t="shared" si="132"/>
        <v>#DIV/0!</v>
      </c>
      <c r="AD103" s="724" t="e">
        <f t="shared" si="133"/>
        <v>#DIV/0!</v>
      </c>
      <c r="AE103" s="724" t="e">
        <f t="shared" si="134"/>
        <v>#DIV/0!</v>
      </c>
      <c r="AF103" s="724" t="e">
        <f t="shared" si="135"/>
        <v>#DIV/0!</v>
      </c>
      <c r="AG103" s="724" t="e">
        <f t="shared" si="136"/>
        <v>#DIV/0!</v>
      </c>
      <c r="AH103" s="724" t="e">
        <f t="shared" si="137"/>
        <v>#DIV/0!</v>
      </c>
      <c r="AI103" s="724" t="e">
        <f t="shared" si="138"/>
        <v>#DIV/0!</v>
      </c>
      <c r="AK103" s="641" t="e">
        <f t="shared" si="139"/>
        <v>#DIV/0!</v>
      </c>
      <c r="AL103" s="641" t="e">
        <f t="shared" si="140"/>
        <v>#DIV/0!</v>
      </c>
      <c r="AM103" s="641" t="e">
        <f t="shared" si="141"/>
        <v>#DIV/0!</v>
      </c>
      <c r="AN103" s="641" t="e">
        <f t="shared" si="142"/>
        <v>#DIV/0!</v>
      </c>
      <c r="AO103" s="729"/>
      <c r="AP103" s="729"/>
      <c r="AQ103" s="729"/>
      <c r="AR103" s="729"/>
    </row>
    <row r="104" spans="1:44" x14ac:dyDescent="0.25">
      <c r="A104" s="703" t="s">
        <v>119</v>
      </c>
      <c r="B104" s="778">
        <f>+'Rev &amp; Exp All'!B104</f>
        <v>0</v>
      </c>
      <c r="C104" s="789"/>
      <c r="D104" s="789"/>
      <c r="E104" s="789"/>
      <c r="F104" s="723">
        <f t="shared" si="143"/>
        <v>0</v>
      </c>
      <c r="G104" s="789"/>
      <c r="H104" s="789"/>
      <c r="I104" s="789"/>
      <c r="J104" s="789"/>
      <c r="K104" s="789"/>
      <c r="L104" s="789"/>
      <c r="M104" s="789"/>
      <c r="N104" s="789"/>
      <c r="O104" s="786"/>
      <c r="P104" s="786"/>
      <c r="Q104" s="786"/>
      <c r="R104" s="786"/>
      <c r="T104" s="724" t="e">
        <f t="shared" si="125"/>
        <v>#DIV/0!</v>
      </c>
      <c r="U104" s="724" t="e">
        <f t="shared" si="144"/>
        <v>#DIV/0!</v>
      </c>
      <c r="V104" s="724" t="e">
        <f t="shared" si="126"/>
        <v>#DIV/0!</v>
      </c>
      <c r="W104" s="724" t="e">
        <f t="shared" si="127"/>
        <v>#DIV/0!</v>
      </c>
      <c r="X104" s="724" t="e">
        <f t="shared" si="128"/>
        <v>#DIV/0!</v>
      </c>
      <c r="Y104" s="724" t="e">
        <f t="shared" si="52"/>
        <v>#DIV/0!</v>
      </c>
      <c r="Z104" s="724" t="e">
        <f t="shared" si="129"/>
        <v>#DIV/0!</v>
      </c>
      <c r="AA104" s="724" t="e">
        <f t="shared" si="130"/>
        <v>#DIV/0!</v>
      </c>
      <c r="AB104" s="724" t="e">
        <f t="shared" si="131"/>
        <v>#DIV/0!</v>
      </c>
      <c r="AC104" s="724" t="e">
        <f t="shared" si="132"/>
        <v>#DIV/0!</v>
      </c>
      <c r="AD104" s="724" t="e">
        <f t="shared" si="133"/>
        <v>#DIV/0!</v>
      </c>
      <c r="AE104" s="724" t="e">
        <f t="shared" si="134"/>
        <v>#DIV/0!</v>
      </c>
      <c r="AF104" s="724" t="e">
        <f t="shared" si="135"/>
        <v>#DIV/0!</v>
      </c>
      <c r="AG104" s="724" t="e">
        <f t="shared" si="136"/>
        <v>#DIV/0!</v>
      </c>
      <c r="AH104" s="724" t="e">
        <f t="shared" si="137"/>
        <v>#DIV/0!</v>
      </c>
      <c r="AI104" s="724" t="e">
        <f t="shared" si="138"/>
        <v>#DIV/0!</v>
      </c>
      <c r="AK104" s="641" t="e">
        <f t="shared" si="139"/>
        <v>#DIV/0!</v>
      </c>
      <c r="AL104" s="641" t="e">
        <f t="shared" si="140"/>
        <v>#DIV/0!</v>
      </c>
      <c r="AM104" s="641" t="e">
        <f t="shared" si="141"/>
        <v>#DIV/0!</v>
      </c>
      <c r="AN104" s="641" t="e">
        <f t="shared" si="142"/>
        <v>#DIV/0!</v>
      </c>
      <c r="AO104" s="729"/>
      <c r="AP104" s="729"/>
    </row>
    <row r="105" spans="1:44" x14ac:dyDescent="0.25">
      <c r="A105" s="703" t="s">
        <v>454</v>
      </c>
      <c r="B105" s="778">
        <f>+'Rev &amp; Exp All'!B105</f>
        <v>0</v>
      </c>
      <c r="C105" s="789"/>
      <c r="D105" s="789"/>
      <c r="E105" s="789"/>
      <c r="F105" s="723">
        <f t="shared" si="143"/>
        <v>0</v>
      </c>
      <c r="G105" s="789"/>
      <c r="H105" s="789"/>
      <c r="I105" s="789"/>
      <c r="J105" s="789"/>
      <c r="K105" s="789"/>
      <c r="L105" s="789"/>
      <c r="M105" s="789"/>
      <c r="N105" s="789"/>
      <c r="O105" s="786"/>
      <c r="P105" s="786"/>
      <c r="Q105" s="786"/>
      <c r="R105" s="786"/>
      <c r="T105" s="724" t="e">
        <f t="shared" si="125"/>
        <v>#DIV/0!</v>
      </c>
      <c r="U105" s="724" t="e">
        <f t="shared" si="144"/>
        <v>#DIV/0!</v>
      </c>
      <c r="V105" s="724" t="e">
        <f t="shared" si="126"/>
        <v>#DIV/0!</v>
      </c>
      <c r="W105" s="724" t="e">
        <f t="shared" si="127"/>
        <v>#DIV/0!</v>
      </c>
      <c r="X105" s="724" t="e">
        <f t="shared" si="128"/>
        <v>#DIV/0!</v>
      </c>
      <c r="Y105" s="724" t="e">
        <f t="shared" si="52"/>
        <v>#DIV/0!</v>
      </c>
      <c r="Z105" s="724" t="e">
        <f t="shared" si="129"/>
        <v>#DIV/0!</v>
      </c>
      <c r="AA105" s="724" t="e">
        <f t="shared" si="130"/>
        <v>#DIV/0!</v>
      </c>
      <c r="AB105" s="724" t="e">
        <f t="shared" si="131"/>
        <v>#DIV/0!</v>
      </c>
      <c r="AC105" s="724" t="e">
        <f t="shared" si="132"/>
        <v>#DIV/0!</v>
      </c>
      <c r="AD105" s="724" t="e">
        <f t="shared" si="133"/>
        <v>#DIV/0!</v>
      </c>
      <c r="AE105" s="724" t="e">
        <f t="shared" si="134"/>
        <v>#DIV/0!</v>
      </c>
      <c r="AF105" s="724" t="e">
        <f t="shared" si="135"/>
        <v>#DIV/0!</v>
      </c>
      <c r="AG105" s="724" t="e">
        <f t="shared" si="136"/>
        <v>#DIV/0!</v>
      </c>
      <c r="AH105" s="724" t="e">
        <f t="shared" si="137"/>
        <v>#DIV/0!</v>
      </c>
      <c r="AI105" s="724" t="e">
        <f t="shared" si="138"/>
        <v>#DIV/0!</v>
      </c>
      <c r="AK105" s="641" t="e">
        <f t="shared" si="139"/>
        <v>#DIV/0!</v>
      </c>
      <c r="AL105" s="641" t="e">
        <f t="shared" si="140"/>
        <v>#DIV/0!</v>
      </c>
      <c r="AM105" s="641" t="e">
        <f t="shared" si="141"/>
        <v>#DIV/0!</v>
      </c>
      <c r="AN105" s="641" t="e">
        <f t="shared" si="142"/>
        <v>#DIV/0!</v>
      </c>
      <c r="AO105" s="729"/>
      <c r="AP105" s="729"/>
    </row>
    <row r="106" spans="1:44" x14ac:dyDescent="0.25">
      <c r="A106" s="703" t="s">
        <v>453</v>
      </c>
      <c r="B106" s="778">
        <f>+'Rev &amp; Exp All'!B106</f>
        <v>0</v>
      </c>
      <c r="C106" s="789"/>
      <c r="D106" s="789"/>
      <c r="E106" s="789"/>
      <c r="F106" s="723">
        <f t="shared" si="143"/>
        <v>0</v>
      </c>
      <c r="G106" s="789"/>
      <c r="H106" s="789"/>
      <c r="I106" s="789"/>
      <c r="J106" s="789"/>
      <c r="K106" s="789"/>
      <c r="L106" s="789"/>
      <c r="M106" s="789"/>
      <c r="N106" s="789"/>
      <c r="O106" s="786"/>
      <c r="P106" s="786"/>
      <c r="Q106" s="786"/>
      <c r="R106" s="786"/>
      <c r="T106" s="724" t="e">
        <f t="shared" si="125"/>
        <v>#DIV/0!</v>
      </c>
      <c r="U106" s="724" t="e">
        <f t="shared" si="144"/>
        <v>#DIV/0!</v>
      </c>
      <c r="V106" s="724" t="e">
        <f t="shared" si="126"/>
        <v>#DIV/0!</v>
      </c>
      <c r="W106" s="724" t="e">
        <f t="shared" si="127"/>
        <v>#DIV/0!</v>
      </c>
      <c r="X106" s="724" t="e">
        <f t="shared" si="128"/>
        <v>#DIV/0!</v>
      </c>
      <c r="Y106" s="724" t="e">
        <f t="shared" si="52"/>
        <v>#DIV/0!</v>
      </c>
      <c r="Z106" s="724" t="e">
        <f t="shared" si="129"/>
        <v>#DIV/0!</v>
      </c>
      <c r="AA106" s="724" t="e">
        <f t="shared" si="130"/>
        <v>#DIV/0!</v>
      </c>
      <c r="AB106" s="724" t="e">
        <f t="shared" si="131"/>
        <v>#DIV/0!</v>
      </c>
      <c r="AC106" s="724" t="e">
        <f t="shared" si="132"/>
        <v>#DIV/0!</v>
      </c>
      <c r="AD106" s="724" t="e">
        <f t="shared" si="133"/>
        <v>#DIV/0!</v>
      </c>
      <c r="AE106" s="724" t="e">
        <f t="shared" si="134"/>
        <v>#DIV/0!</v>
      </c>
      <c r="AF106" s="724" t="e">
        <f t="shared" si="135"/>
        <v>#DIV/0!</v>
      </c>
      <c r="AG106" s="724" t="e">
        <f t="shared" si="136"/>
        <v>#DIV/0!</v>
      </c>
      <c r="AH106" s="724" t="e">
        <f t="shared" si="137"/>
        <v>#DIV/0!</v>
      </c>
      <c r="AI106" s="724" t="e">
        <f t="shared" si="138"/>
        <v>#DIV/0!</v>
      </c>
      <c r="AJ106" s="729"/>
      <c r="AK106" s="641" t="e">
        <f t="shared" si="139"/>
        <v>#DIV/0!</v>
      </c>
      <c r="AL106" s="641" t="e">
        <f t="shared" si="140"/>
        <v>#DIV/0!</v>
      </c>
      <c r="AM106" s="641" t="e">
        <f t="shared" si="141"/>
        <v>#DIV/0!</v>
      </c>
      <c r="AN106" s="641" t="e">
        <f t="shared" si="142"/>
        <v>#DIV/0!</v>
      </c>
    </row>
    <row r="107" spans="1:44" s="729" customFormat="1" x14ac:dyDescent="0.25">
      <c r="A107" s="703" t="s">
        <v>452</v>
      </c>
      <c r="B107" s="778">
        <f>+'Rev &amp; Exp All'!B107</f>
        <v>0</v>
      </c>
      <c r="C107" s="789"/>
      <c r="D107" s="789"/>
      <c r="E107" s="789"/>
      <c r="F107" s="723">
        <f t="shared" si="143"/>
        <v>0</v>
      </c>
      <c r="G107" s="789"/>
      <c r="H107" s="789"/>
      <c r="I107" s="789"/>
      <c r="J107" s="789"/>
      <c r="K107" s="789"/>
      <c r="L107" s="789"/>
      <c r="M107" s="789"/>
      <c r="N107" s="789"/>
      <c r="O107" s="786"/>
      <c r="P107" s="786"/>
      <c r="Q107" s="786"/>
      <c r="R107" s="786"/>
      <c r="S107" s="702"/>
      <c r="T107" s="724" t="e">
        <f t="shared" si="125"/>
        <v>#DIV/0!</v>
      </c>
      <c r="U107" s="724" t="e">
        <f t="shared" si="144"/>
        <v>#DIV/0!</v>
      </c>
      <c r="V107" s="724" t="e">
        <f t="shared" si="126"/>
        <v>#DIV/0!</v>
      </c>
      <c r="W107" s="724" t="e">
        <f t="shared" si="127"/>
        <v>#DIV/0!</v>
      </c>
      <c r="X107" s="724" t="e">
        <f t="shared" si="128"/>
        <v>#DIV/0!</v>
      </c>
      <c r="Y107" s="724" t="e">
        <f t="shared" ref="Y107:Y116" si="145">+H107/$H$130</f>
        <v>#DIV/0!</v>
      </c>
      <c r="Z107" s="724" t="e">
        <f t="shared" si="129"/>
        <v>#DIV/0!</v>
      </c>
      <c r="AA107" s="724" t="e">
        <f t="shared" si="130"/>
        <v>#DIV/0!</v>
      </c>
      <c r="AB107" s="724" t="e">
        <f t="shared" si="131"/>
        <v>#DIV/0!</v>
      </c>
      <c r="AC107" s="724" t="e">
        <f t="shared" si="132"/>
        <v>#DIV/0!</v>
      </c>
      <c r="AD107" s="724" t="e">
        <f t="shared" si="133"/>
        <v>#DIV/0!</v>
      </c>
      <c r="AE107" s="724" t="e">
        <f t="shared" si="134"/>
        <v>#DIV/0!</v>
      </c>
      <c r="AF107" s="724" t="e">
        <f t="shared" si="135"/>
        <v>#DIV/0!</v>
      </c>
      <c r="AG107" s="724" t="e">
        <f t="shared" si="136"/>
        <v>#DIV/0!</v>
      </c>
      <c r="AH107" s="724" t="e">
        <f t="shared" si="137"/>
        <v>#DIV/0!</v>
      </c>
      <c r="AI107" s="724" t="e">
        <f t="shared" si="138"/>
        <v>#DIV/0!</v>
      </c>
      <c r="AK107" s="641" t="e">
        <f t="shared" si="139"/>
        <v>#DIV/0!</v>
      </c>
      <c r="AL107" s="641" t="e">
        <f t="shared" si="140"/>
        <v>#DIV/0!</v>
      </c>
      <c r="AM107" s="641" t="e">
        <f t="shared" si="141"/>
        <v>#DIV/0!</v>
      </c>
      <c r="AN107" s="641" t="e">
        <f t="shared" si="142"/>
        <v>#DIV/0!</v>
      </c>
      <c r="AO107" s="702"/>
      <c r="AP107" s="702"/>
      <c r="AQ107" s="702"/>
      <c r="AR107" s="702"/>
    </row>
    <row r="108" spans="1:44" x14ac:dyDescent="0.25">
      <c r="A108" s="703" t="s">
        <v>451</v>
      </c>
      <c r="B108" s="778">
        <f>+'Rev &amp; Exp All'!B108</f>
        <v>0</v>
      </c>
      <c r="C108" s="789"/>
      <c r="D108" s="789"/>
      <c r="E108" s="789"/>
      <c r="F108" s="723">
        <f t="shared" si="143"/>
        <v>0</v>
      </c>
      <c r="G108" s="789"/>
      <c r="H108" s="789"/>
      <c r="I108" s="789"/>
      <c r="J108" s="789"/>
      <c r="K108" s="789"/>
      <c r="L108" s="789"/>
      <c r="M108" s="789"/>
      <c r="N108" s="789"/>
      <c r="O108" s="786"/>
      <c r="P108" s="786"/>
      <c r="Q108" s="786"/>
      <c r="R108" s="786"/>
      <c r="T108" s="724" t="e">
        <f t="shared" si="125"/>
        <v>#DIV/0!</v>
      </c>
      <c r="U108" s="724" t="e">
        <f t="shared" si="144"/>
        <v>#DIV/0!</v>
      </c>
      <c r="V108" s="724" t="e">
        <f t="shared" si="126"/>
        <v>#DIV/0!</v>
      </c>
      <c r="W108" s="724" t="e">
        <f t="shared" si="127"/>
        <v>#DIV/0!</v>
      </c>
      <c r="X108" s="724" t="e">
        <f t="shared" si="128"/>
        <v>#DIV/0!</v>
      </c>
      <c r="Y108" s="724" t="e">
        <f t="shared" si="145"/>
        <v>#DIV/0!</v>
      </c>
      <c r="Z108" s="724" t="e">
        <f t="shared" si="129"/>
        <v>#DIV/0!</v>
      </c>
      <c r="AA108" s="724" t="e">
        <f t="shared" si="130"/>
        <v>#DIV/0!</v>
      </c>
      <c r="AB108" s="724" t="e">
        <f t="shared" si="131"/>
        <v>#DIV/0!</v>
      </c>
      <c r="AC108" s="724" t="e">
        <f t="shared" si="132"/>
        <v>#DIV/0!</v>
      </c>
      <c r="AD108" s="724" t="e">
        <f t="shared" si="133"/>
        <v>#DIV/0!</v>
      </c>
      <c r="AE108" s="724" t="e">
        <f t="shared" si="134"/>
        <v>#DIV/0!</v>
      </c>
      <c r="AF108" s="724" t="e">
        <f t="shared" si="135"/>
        <v>#DIV/0!</v>
      </c>
      <c r="AG108" s="724" t="e">
        <f t="shared" si="136"/>
        <v>#DIV/0!</v>
      </c>
      <c r="AH108" s="724" t="e">
        <f t="shared" si="137"/>
        <v>#DIV/0!</v>
      </c>
      <c r="AI108" s="724" t="e">
        <f t="shared" si="138"/>
        <v>#DIV/0!</v>
      </c>
      <c r="AJ108" s="729"/>
      <c r="AK108" s="641" t="e">
        <f t="shared" si="139"/>
        <v>#DIV/0!</v>
      </c>
      <c r="AL108" s="641" t="e">
        <f t="shared" si="140"/>
        <v>#DIV/0!</v>
      </c>
      <c r="AM108" s="641" t="e">
        <f t="shared" si="141"/>
        <v>#DIV/0!</v>
      </c>
      <c r="AN108" s="641" t="e">
        <f t="shared" si="142"/>
        <v>#DIV/0!</v>
      </c>
      <c r="AQ108" s="729"/>
      <c r="AR108" s="729"/>
    </row>
    <row r="109" spans="1:44" x14ac:dyDescent="0.25">
      <c r="A109" s="703" t="s">
        <v>449</v>
      </c>
      <c r="B109" s="778">
        <f>+'Rev &amp; Exp All'!B109</f>
        <v>0</v>
      </c>
      <c r="C109" s="789"/>
      <c r="D109" s="789"/>
      <c r="E109" s="789"/>
      <c r="F109" s="723">
        <f t="shared" si="143"/>
        <v>0</v>
      </c>
      <c r="G109" s="789"/>
      <c r="H109" s="789"/>
      <c r="I109" s="789"/>
      <c r="J109" s="789"/>
      <c r="K109" s="789"/>
      <c r="L109" s="789"/>
      <c r="M109" s="789"/>
      <c r="N109" s="789"/>
      <c r="O109" s="786"/>
      <c r="P109" s="786"/>
      <c r="Q109" s="786"/>
      <c r="R109" s="786"/>
      <c r="T109" s="724" t="e">
        <f t="shared" si="125"/>
        <v>#DIV/0!</v>
      </c>
      <c r="U109" s="724" t="e">
        <f t="shared" si="144"/>
        <v>#DIV/0!</v>
      </c>
      <c r="V109" s="724" t="e">
        <f t="shared" si="126"/>
        <v>#DIV/0!</v>
      </c>
      <c r="W109" s="724" t="e">
        <f t="shared" si="127"/>
        <v>#DIV/0!</v>
      </c>
      <c r="X109" s="724" t="e">
        <f t="shared" si="128"/>
        <v>#DIV/0!</v>
      </c>
      <c r="Y109" s="724" t="e">
        <f t="shared" si="145"/>
        <v>#DIV/0!</v>
      </c>
      <c r="Z109" s="724" t="e">
        <f t="shared" si="129"/>
        <v>#DIV/0!</v>
      </c>
      <c r="AA109" s="724" t="e">
        <f t="shared" si="130"/>
        <v>#DIV/0!</v>
      </c>
      <c r="AB109" s="724" t="e">
        <f t="shared" si="131"/>
        <v>#DIV/0!</v>
      </c>
      <c r="AC109" s="724" t="e">
        <f t="shared" si="132"/>
        <v>#DIV/0!</v>
      </c>
      <c r="AD109" s="724" t="e">
        <f t="shared" si="133"/>
        <v>#DIV/0!</v>
      </c>
      <c r="AE109" s="724" t="e">
        <f t="shared" si="134"/>
        <v>#DIV/0!</v>
      </c>
      <c r="AF109" s="724" t="e">
        <f t="shared" si="135"/>
        <v>#DIV/0!</v>
      </c>
      <c r="AG109" s="724" t="e">
        <f t="shared" si="136"/>
        <v>#DIV/0!</v>
      </c>
      <c r="AH109" s="724" t="e">
        <f t="shared" si="137"/>
        <v>#DIV/0!</v>
      </c>
      <c r="AI109" s="724" t="e">
        <f t="shared" si="138"/>
        <v>#DIV/0!</v>
      </c>
      <c r="AK109" s="641" t="e">
        <f t="shared" si="139"/>
        <v>#DIV/0!</v>
      </c>
      <c r="AL109" s="641" t="e">
        <f t="shared" si="140"/>
        <v>#DIV/0!</v>
      </c>
      <c r="AM109" s="641" t="e">
        <f t="shared" si="141"/>
        <v>#DIV/0!</v>
      </c>
      <c r="AN109" s="641" t="e">
        <f t="shared" si="142"/>
        <v>#DIV/0!</v>
      </c>
    </row>
    <row r="110" spans="1:44" x14ac:dyDescent="0.25">
      <c r="A110" s="703" t="s">
        <v>450</v>
      </c>
      <c r="B110" s="778">
        <f>+'Rev &amp; Exp All'!B110</f>
        <v>0</v>
      </c>
      <c r="C110" s="789"/>
      <c r="D110" s="789"/>
      <c r="E110" s="789"/>
      <c r="F110" s="723">
        <f t="shared" si="143"/>
        <v>0</v>
      </c>
      <c r="G110" s="789"/>
      <c r="H110" s="789"/>
      <c r="I110" s="789"/>
      <c r="J110" s="789"/>
      <c r="K110" s="789"/>
      <c r="L110" s="789"/>
      <c r="M110" s="789"/>
      <c r="N110" s="789"/>
      <c r="O110" s="786"/>
      <c r="P110" s="786"/>
      <c r="Q110" s="786"/>
      <c r="R110" s="786"/>
      <c r="T110" s="724" t="e">
        <f t="shared" si="125"/>
        <v>#DIV/0!</v>
      </c>
      <c r="U110" s="724" t="e">
        <f t="shared" si="144"/>
        <v>#DIV/0!</v>
      </c>
      <c r="V110" s="724" t="e">
        <f t="shared" si="126"/>
        <v>#DIV/0!</v>
      </c>
      <c r="W110" s="724" t="e">
        <f t="shared" si="127"/>
        <v>#DIV/0!</v>
      </c>
      <c r="X110" s="724" t="e">
        <f t="shared" si="128"/>
        <v>#DIV/0!</v>
      </c>
      <c r="Y110" s="724" t="e">
        <f t="shared" si="145"/>
        <v>#DIV/0!</v>
      </c>
      <c r="Z110" s="724" t="e">
        <f t="shared" si="129"/>
        <v>#DIV/0!</v>
      </c>
      <c r="AA110" s="724" t="e">
        <f t="shared" si="130"/>
        <v>#DIV/0!</v>
      </c>
      <c r="AB110" s="724" t="e">
        <f t="shared" si="131"/>
        <v>#DIV/0!</v>
      </c>
      <c r="AC110" s="724" t="e">
        <f t="shared" si="132"/>
        <v>#DIV/0!</v>
      </c>
      <c r="AD110" s="724" t="e">
        <f t="shared" si="133"/>
        <v>#DIV/0!</v>
      </c>
      <c r="AE110" s="724" t="e">
        <f t="shared" si="134"/>
        <v>#DIV/0!</v>
      </c>
      <c r="AF110" s="724" t="e">
        <f t="shared" si="135"/>
        <v>#DIV/0!</v>
      </c>
      <c r="AG110" s="724" t="e">
        <f t="shared" si="136"/>
        <v>#DIV/0!</v>
      </c>
      <c r="AH110" s="724" t="e">
        <f t="shared" si="137"/>
        <v>#DIV/0!</v>
      </c>
      <c r="AI110" s="724" t="e">
        <f t="shared" si="138"/>
        <v>#DIV/0!</v>
      </c>
      <c r="AK110" s="641" t="e">
        <f t="shared" si="139"/>
        <v>#DIV/0!</v>
      </c>
      <c r="AL110" s="641" t="e">
        <f t="shared" si="140"/>
        <v>#DIV/0!</v>
      </c>
      <c r="AM110" s="641" t="e">
        <f t="shared" si="141"/>
        <v>#DIV/0!</v>
      </c>
      <c r="AN110" s="641" t="e">
        <f t="shared" si="142"/>
        <v>#DIV/0!</v>
      </c>
      <c r="AO110" s="729"/>
      <c r="AP110" s="729"/>
    </row>
    <row r="111" spans="1:44" x14ac:dyDescent="0.25">
      <c r="A111" s="728" t="s">
        <v>104</v>
      </c>
      <c r="B111" s="725">
        <f t="shared" ref="B111:H111" si="146">SUM(B95:B110)</f>
        <v>0</v>
      </c>
      <c r="C111" s="725">
        <f t="shared" si="146"/>
        <v>0</v>
      </c>
      <c r="D111" s="725">
        <f t="shared" si="146"/>
        <v>0</v>
      </c>
      <c r="E111" s="725">
        <f t="shared" si="146"/>
        <v>0</v>
      </c>
      <c r="F111" s="725">
        <f t="shared" si="146"/>
        <v>0</v>
      </c>
      <c r="G111" s="725">
        <f t="shared" si="146"/>
        <v>0</v>
      </c>
      <c r="H111" s="725">
        <f t="shared" si="146"/>
        <v>0</v>
      </c>
      <c r="I111" s="725">
        <f t="shared" ref="I111:R111" si="147">SUM(I95:I110)</f>
        <v>0</v>
      </c>
      <c r="J111" s="725">
        <f t="shared" si="147"/>
        <v>0</v>
      </c>
      <c r="K111" s="725">
        <f t="shared" si="147"/>
        <v>0</v>
      </c>
      <c r="L111" s="725">
        <f t="shared" ref="L111" si="148">SUM(L95:L110)</f>
        <v>0</v>
      </c>
      <c r="M111" s="725">
        <f t="shared" si="147"/>
        <v>0</v>
      </c>
      <c r="N111" s="725">
        <f t="shared" si="147"/>
        <v>0</v>
      </c>
      <c r="O111" s="725">
        <f t="shared" si="147"/>
        <v>0</v>
      </c>
      <c r="P111" s="725">
        <f t="shared" ref="P111" si="149">SUM(P95:P110)</f>
        <v>0</v>
      </c>
      <c r="Q111" s="725">
        <f t="shared" si="147"/>
        <v>0</v>
      </c>
      <c r="R111" s="725">
        <f t="shared" si="147"/>
        <v>0</v>
      </c>
      <c r="T111" s="726" t="e">
        <f t="shared" si="125"/>
        <v>#DIV/0!</v>
      </c>
      <c r="U111" s="726" t="e">
        <f t="shared" si="144"/>
        <v>#DIV/0!</v>
      </c>
      <c r="V111" s="726" t="e">
        <f t="shared" si="126"/>
        <v>#DIV/0!</v>
      </c>
      <c r="W111" s="726" t="e">
        <f t="shared" si="127"/>
        <v>#DIV/0!</v>
      </c>
      <c r="X111" s="726" t="e">
        <f t="shared" si="128"/>
        <v>#DIV/0!</v>
      </c>
      <c r="Y111" s="726" t="e">
        <f t="shared" si="145"/>
        <v>#DIV/0!</v>
      </c>
      <c r="Z111" s="726" t="e">
        <f t="shared" si="129"/>
        <v>#DIV/0!</v>
      </c>
      <c r="AA111" s="726" t="e">
        <f t="shared" si="130"/>
        <v>#DIV/0!</v>
      </c>
      <c r="AB111" s="726" t="e">
        <f t="shared" si="131"/>
        <v>#DIV/0!</v>
      </c>
      <c r="AC111" s="726" t="e">
        <f t="shared" si="132"/>
        <v>#DIV/0!</v>
      </c>
      <c r="AD111" s="726" t="e">
        <f t="shared" si="133"/>
        <v>#DIV/0!</v>
      </c>
      <c r="AE111" s="726" t="e">
        <f t="shared" si="134"/>
        <v>#DIV/0!</v>
      </c>
      <c r="AF111" s="726" t="e">
        <f t="shared" si="135"/>
        <v>#DIV/0!</v>
      </c>
      <c r="AG111" s="726" t="e">
        <f t="shared" si="136"/>
        <v>#DIV/0!</v>
      </c>
      <c r="AH111" s="726" t="e">
        <f t="shared" si="137"/>
        <v>#DIV/0!</v>
      </c>
      <c r="AI111" s="726" t="e">
        <f t="shared" si="138"/>
        <v>#DIV/0!</v>
      </c>
      <c r="AK111" s="641" t="e">
        <f t="shared" si="139"/>
        <v>#DIV/0!</v>
      </c>
      <c r="AL111" s="641" t="e">
        <f t="shared" si="140"/>
        <v>#DIV/0!</v>
      </c>
      <c r="AM111" s="641" t="e">
        <f t="shared" si="141"/>
        <v>#DIV/0!</v>
      </c>
      <c r="AN111" s="641" t="e">
        <f t="shared" si="142"/>
        <v>#DIV/0!</v>
      </c>
    </row>
    <row r="112" spans="1:44" x14ac:dyDescent="0.25">
      <c r="A112" s="729"/>
      <c r="B112" s="710"/>
      <c r="C112" s="710"/>
      <c r="D112" s="710"/>
      <c r="E112" s="741"/>
      <c r="I112" s="710"/>
      <c r="J112" s="710"/>
      <c r="K112" s="710"/>
      <c r="L112" s="710"/>
      <c r="M112" s="710"/>
      <c r="N112" s="710"/>
      <c r="O112" s="710"/>
      <c r="P112" s="710"/>
      <c r="Q112" s="710"/>
      <c r="R112" s="710"/>
      <c r="T112" s="727"/>
      <c r="U112" s="727"/>
      <c r="V112" s="727"/>
      <c r="W112" s="727"/>
      <c r="AC112" s="702"/>
      <c r="AD112" s="702"/>
      <c r="AE112" s="702"/>
      <c r="AK112" s="641"/>
      <c r="AL112" s="641"/>
      <c r="AM112" s="641"/>
      <c r="AN112" s="641"/>
    </row>
    <row r="113" spans="1:40" x14ac:dyDescent="0.25">
      <c r="A113" s="720" t="s">
        <v>433</v>
      </c>
      <c r="B113" s="710"/>
      <c r="C113" s="710"/>
      <c r="D113" s="710"/>
      <c r="I113" s="710"/>
      <c r="J113" s="710"/>
      <c r="K113" s="710"/>
      <c r="L113" s="710"/>
      <c r="M113" s="710"/>
      <c r="N113" s="710"/>
      <c r="O113" s="710"/>
      <c r="P113" s="710"/>
      <c r="Q113" s="710"/>
      <c r="R113" s="710"/>
      <c r="T113" s="727"/>
      <c r="U113" s="727"/>
      <c r="V113" s="727"/>
      <c r="W113" s="727"/>
      <c r="X113" s="729"/>
      <c r="Y113" s="729"/>
      <c r="Z113" s="729"/>
      <c r="AA113" s="729"/>
      <c r="AB113" s="729"/>
      <c r="AC113" s="729"/>
      <c r="AD113" s="729"/>
      <c r="AE113" s="729"/>
      <c r="AF113" s="729"/>
      <c r="AG113" s="729"/>
      <c r="AH113" s="729"/>
      <c r="AI113" s="729"/>
      <c r="AJ113" s="729"/>
      <c r="AK113" s="641"/>
      <c r="AL113" s="641"/>
      <c r="AM113" s="641"/>
      <c r="AN113" s="641"/>
    </row>
    <row r="114" spans="1:40" x14ac:dyDescent="0.25">
      <c r="A114" s="791" t="s">
        <v>222</v>
      </c>
      <c r="B114" s="790"/>
      <c r="C114" s="790"/>
      <c r="D114" s="790"/>
      <c r="E114" s="790"/>
      <c r="F114" s="735">
        <f>SUM(B114:E114)</f>
        <v>0</v>
      </c>
      <c r="G114" s="790"/>
      <c r="H114" s="790"/>
      <c r="I114" s="790"/>
      <c r="J114" s="790"/>
      <c r="K114" s="790"/>
      <c r="L114" s="790"/>
      <c r="M114" s="790"/>
      <c r="N114" s="790"/>
      <c r="O114" s="790"/>
      <c r="P114" s="790"/>
      <c r="Q114" s="790"/>
      <c r="R114" s="790"/>
      <c r="T114" s="742" t="e">
        <f>+C114/$C$130</f>
        <v>#DIV/0!</v>
      </c>
      <c r="U114" s="742" t="e">
        <f t="shared" si="144"/>
        <v>#DIV/0!</v>
      </c>
      <c r="V114" s="742" t="e">
        <f>+E114/$E$130</f>
        <v>#DIV/0!</v>
      </c>
      <c r="W114" s="742" t="e">
        <f>+F114/$F$130</f>
        <v>#DIV/0!</v>
      </c>
      <c r="X114" s="742" t="e">
        <f>+G114/$G$130</f>
        <v>#DIV/0!</v>
      </c>
      <c r="Y114" s="742" t="e">
        <f t="shared" si="145"/>
        <v>#DIV/0!</v>
      </c>
      <c r="Z114" s="742" t="e">
        <f>+I114/$I$130</f>
        <v>#DIV/0!</v>
      </c>
      <c r="AA114" s="742" t="e">
        <f>+J114/$J$130</f>
        <v>#DIV/0!</v>
      </c>
      <c r="AB114" s="742" t="e">
        <f>+K114/$K$130</f>
        <v>#DIV/0!</v>
      </c>
      <c r="AC114" s="742" t="e">
        <f t="shared" ref="AC114" si="150">+L114/$L$130</f>
        <v>#DIV/0!</v>
      </c>
      <c r="AD114" s="742" t="e">
        <f>+M114/$M$130</f>
        <v>#DIV/0!</v>
      </c>
      <c r="AE114" s="742" t="e">
        <f>+N114/$N$130</f>
        <v>#DIV/0!</v>
      </c>
      <c r="AF114" s="742" t="e">
        <f>+O114/$O$130</f>
        <v>#DIV/0!</v>
      </c>
      <c r="AG114" s="742" t="e">
        <f t="shared" ref="AG114" si="151">+P114/$P$130</f>
        <v>#DIV/0!</v>
      </c>
      <c r="AH114" s="742" t="e">
        <f>+Q114/$Q$130</f>
        <v>#DIV/0!</v>
      </c>
      <c r="AI114" s="742" t="e">
        <f>+R114/$R$130</f>
        <v>#DIV/0!</v>
      </c>
      <c r="AK114" s="641" t="e">
        <f>+T114-X114</f>
        <v>#DIV/0!</v>
      </c>
      <c r="AL114" s="641" t="e">
        <f>+U114-Y114</f>
        <v>#DIV/0!</v>
      </c>
      <c r="AM114" s="641" t="e">
        <f>+V114-Z114</f>
        <v>#DIV/0!</v>
      </c>
      <c r="AN114" s="641" t="e">
        <f>+W114-AA114</f>
        <v>#DIV/0!</v>
      </c>
    </row>
    <row r="115" spans="1:40" x14ac:dyDescent="0.25">
      <c r="B115" s="710"/>
      <c r="C115" s="710"/>
      <c r="D115" s="710"/>
      <c r="I115" s="710"/>
      <c r="J115" s="710"/>
      <c r="K115" s="710"/>
      <c r="L115" s="710"/>
      <c r="M115" s="710"/>
      <c r="N115" s="710"/>
      <c r="O115" s="710"/>
      <c r="P115" s="710"/>
      <c r="Q115" s="710"/>
      <c r="R115" s="710"/>
      <c r="T115" s="727"/>
      <c r="U115" s="727"/>
      <c r="V115" s="727"/>
      <c r="W115" s="727"/>
      <c r="AC115" s="702"/>
      <c r="AD115" s="702"/>
      <c r="AE115" s="702"/>
      <c r="AK115" s="641"/>
      <c r="AL115" s="641"/>
      <c r="AM115" s="641"/>
      <c r="AN115" s="641"/>
    </row>
    <row r="116" spans="1:40" ht="13.8" thickBot="1" x14ac:dyDescent="0.3">
      <c r="A116" s="728" t="s">
        <v>103</v>
      </c>
      <c r="B116" s="743">
        <f>+B92-B111-B114</f>
        <v>0</v>
      </c>
      <c r="C116" s="743">
        <f>+C92-C111-C114</f>
        <v>0</v>
      </c>
      <c r="D116" s="743">
        <f>+D92-D111-D114</f>
        <v>0</v>
      </c>
      <c r="E116" s="743">
        <f>+E92-E111-E114</f>
        <v>0</v>
      </c>
      <c r="F116" s="743">
        <f>SUM(B116:E116)</f>
        <v>0</v>
      </c>
      <c r="G116" s="743">
        <f>+G92-G111-G114</f>
        <v>0</v>
      </c>
      <c r="H116" s="743">
        <f>+H92-H111-H114</f>
        <v>0</v>
      </c>
      <c r="I116" s="743">
        <f t="shared" ref="I116:R116" si="152">+I92-I111-I114</f>
        <v>0</v>
      </c>
      <c r="J116" s="743">
        <f t="shared" si="152"/>
        <v>0</v>
      </c>
      <c r="K116" s="743">
        <f t="shared" si="152"/>
        <v>0</v>
      </c>
      <c r="L116" s="743">
        <f t="shared" ref="L116" si="153">+L92-L111-L114</f>
        <v>0</v>
      </c>
      <c r="M116" s="743">
        <f t="shared" si="152"/>
        <v>0</v>
      </c>
      <c r="N116" s="743">
        <f t="shared" si="152"/>
        <v>0</v>
      </c>
      <c r="O116" s="743">
        <f t="shared" si="152"/>
        <v>0</v>
      </c>
      <c r="P116" s="743">
        <f t="shared" ref="P116" si="154">+P92-P111-P114</f>
        <v>0</v>
      </c>
      <c r="Q116" s="743">
        <f t="shared" si="152"/>
        <v>0</v>
      </c>
      <c r="R116" s="743">
        <f t="shared" si="152"/>
        <v>0</v>
      </c>
      <c r="S116" s="729"/>
      <c r="T116" s="744" t="e">
        <f>+C116/$C$130</f>
        <v>#DIV/0!</v>
      </c>
      <c r="U116" s="744" t="e">
        <f t="shared" si="144"/>
        <v>#DIV/0!</v>
      </c>
      <c r="V116" s="744" t="e">
        <f>+E116/$E$130</f>
        <v>#DIV/0!</v>
      </c>
      <c r="W116" s="744" t="e">
        <f>+F116/$F$130</f>
        <v>#DIV/0!</v>
      </c>
      <c r="X116" s="744" t="e">
        <f>+G116/$G$130</f>
        <v>#DIV/0!</v>
      </c>
      <c r="Y116" s="744" t="e">
        <f t="shared" si="145"/>
        <v>#DIV/0!</v>
      </c>
      <c r="Z116" s="744" t="e">
        <f>+I116/$I$130</f>
        <v>#DIV/0!</v>
      </c>
      <c r="AA116" s="744" t="e">
        <f>+J116/$J$130</f>
        <v>#DIV/0!</v>
      </c>
      <c r="AB116" s="744" t="e">
        <f>+K116/$K$130</f>
        <v>#DIV/0!</v>
      </c>
      <c r="AC116" s="744" t="e">
        <f t="shared" ref="AC116" si="155">+L116/$L$130</f>
        <v>#DIV/0!</v>
      </c>
      <c r="AD116" s="744" t="e">
        <f>+M116/$M$130</f>
        <v>#DIV/0!</v>
      </c>
      <c r="AE116" s="744" t="e">
        <f>+N116/$N$130</f>
        <v>#DIV/0!</v>
      </c>
      <c r="AF116" s="744" t="e">
        <f>+O116/$O$130</f>
        <v>#DIV/0!</v>
      </c>
      <c r="AG116" s="744" t="e">
        <f t="shared" ref="AG116" si="156">+P116/$P$130</f>
        <v>#DIV/0!</v>
      </c>
      <c r="AH116" s="744" t="e">
        <f>+Q116/$Q$130</f>
        <v>#DIV/0!</v>
      </c>
      <c r="AI116" s="744" t="e">
        <f>+R116/$R$130</f>
        <v>#DIV/0!</v>
      </c>
      <c r="AK116" s="641" t="e">
        <f>+T116-X116</f>
        <v>#DIV/0!</v>
      </c>
      <c r="AL116" s="641" t="e">
        <f>+U116-Y116</f>
        <v>#DIV/0!</v>
      </c>
      <c r="AM116" s="641" t="e">
        <f>+V116-Z116</f>
        <v>#DIV/0!</v>
      </c>
      <c r="AN116" s="641" t="e">
        <f>+W116-AA116</f>
        <v>#DIV/0!</v>
      </c>
    </row>
    <row r="117" spans="1:40" ht="13.8" thickTop="1" x14ac:dyDescent="0.25">
      <c r="A117" s="729"/>
      <c r="B117" s="745"/>
      <c r="C117" s="745"/>
      <c r="D117" s="745"/>
      <c r="E117" s="745"/>
      <c r="F117" s="897" t="str">
        <f>+IF(ABS(F116-'Rev &amp; Exp All'!D116)&gt;1,"Error, Net Income Must Equal Rev &amp; Exp All","")</f>
        <v/>
      </c>
      <c r="G117" s="745"/>
      <c r="H117" s="745"/>
      <c r="I117" s="745"/>
      <c r="J117" s="745"/>
      <c r="K117" s="745"/>
      <c r="L117" s="745"/>
      <c r="M117" s="745"/>
      <c r="N117" s="745"/>
      <c r="O117" s="745"/>
      <c r="P117" s="745"/>
      <c r="Q117" s="745"/>
      <c r="R117" s="745"/>
      <c r="AC117" s="702"/>
      <c r="AD117" s="702"/>
      <c r="AE117" s="702"/>
      <c r="AK117" s="641"/>
      <c r="AL117" s="641"/>
      <c r="AM117" s="641"/>
    </row>
    <row r="118" spans="1:40" x14ac:dyDescent="0.25">
      <c r="A118" s="728" t="s">
        <v>754</v>
      </c>
      <c r="B118" s="710"/>
      <c r="C118" s="710"/>
      <c r="D118" s="710"/>
      <c r="I118" s="710"/>
      <c r="J118" s="710"/>
      <c r="K118" s="710"/>
      <c r="L118" s="710"/>
      <c r="M118" s="710"/>
      <c r="N118" s="710"/>
      <c r="O118" s="710"/>
      <c r="P118" s="710"/>
      <c r="Q118" s="710"/>
      <c r="R118" s="710"/>
      <c r="T118" s="710"/>
      <c r="V118" s="710"/>
      <c r="W118" s="710"/>
      <c r="AC118" s="702"/>
      <c r="AD118" s="702"/>
      <c r="AE118" s="702"/>
      <c r="AK118" s="641"/>
      <c r="AL118" s="641"/>
      <c r="AM118" s="641"/>
    </row>
    <row r="119" spans="1:40" ht="26.25" customHeight="1" x14ac:dyDescent="0.25">
      <c r="A119" s="703" t="s">
        <v>331</v>
      </c>
      <c r="B119" s="779">
        <f>+'Rev &amp; Exp All'!B119</f>
        <v>0</v>
      </c>
      <c r="C119" s="792"/>
      <c r="D119" s="792"/>
      <c r="E119" s="792"/>
      <c r="F119" s="782">
        <f>SUM(B119:E119)</f>
        <v>0</v>
      </c>
      <c r="G119" s="786"/>
      <c r="H119" s="786"/>
      <c r="I119" s="786"/>
      <c r="J119" s="786"/>
      <c r="K119" s="786"/>
      <c r="L119" s="786"/>
      <c r="M119" s="786"/>
      <c r="N119" s="786"/>
      <c r="O119" s="786"/>
      <c r="P119" s="786"/>
      <c r="Q119" s="786"/>
      <c r="R119" s="786"/>
      <c r="T119" s="723">
        <f t="shared" ref="T119:AI121" si="157">+C119</f>
        <v>0</v>
      </c>
      <c r="U119" s="723">
        <f t="shared" si="157"/>
        <v>0</v>
      </c>
      <c r="V119" s="723">
        <f t="shared" si="157"/>
        <v>0</v>
      </c>
      <c r="W119" s="723">
        <f t="shared" si="157"/>
        <v>0</v>
      </c>
      <c r="X119" s="723">
        <f t="shared" si="157"/>
        <v>0</v>
      </c>
      <c r="Y119" s="723">
        <f t="shared" si="157"/>
        <v>0</v>
      </c>
      <c r="Z119" s="723">
        <f t="shared" si="157"/>
        <v>0</v>
      </c>
      <c r="AA119" s="723">
        <f t="shared" si="157"/>
        <v>0</v>
      </c>
      <c r="AB119" s="723">
        <f t="shared" si="157"/>
        <v>0</v>
      </c>
      <c r="AC119" s="723">
        <f t="shared" si="157"/>
        <v>0</v>
      </c>
      <c r="AD119" s="723">
        <f t="shared" si="157"/>
        <v>0</v>
      </c>
      <c r="AE119" s="723">
        <f t="shared" si="157"/>
        <v>0</v>
      </c>
      <c r="AF119" s="723">
        <f t="shared" si="157"/>
        <v>0</v>
      </c>
      <c r="AG119" s="723">
        <f t="shared" si="157"/>
        <v>0</v>
      </c>
      <c r="AH119" s="723">
        <f t="shared" si="157"/>
        <v>0</v>
      </c>
      <c r="AI119" s="723">
        <f t="shared" si="157"/>
        <v>0</v>
      </c>
      <c r="AK119" s="641">
        <f>+T119-X119</f>
        <v>0</v>
      </c>
      <c r="AL119" s="641">
        <f t="shared" ref="AL119:AM122" si="158">+V119-Z119</f>
        <v>0</v>
      </c>
      <c r="AM119" s="641">
        <f t="shared" si="158"/>
        <v>0</v>
      </c>
    </row>
    <row r="120" spans="1:40" x14ac:dyDescent="0.25">
      <c r="A120" s="703" t="s">
        <v>332</v>
      </c>
      <c r="B120" s="779">
        <f>+'Rev &amp; Exp All'!B120</f>
        <v>0</v>
      </c>
      <c r="C120" s="792"/>
      <c r="D120" s="792"/>
      <c r="E120" s="792"/>
      <c r="F120" s="782">
        <f t="shared" ref="F120:F121" si="159">SUM(B120:E120)</f>
        <v>0</v>
      </c>
      <c r="G120" s="786"/>
      <c r="H120" s="786"/>
      <c r="I120" s="786"/>
      <c r="J120" s="786"/>
      <c r="K120" s="786"/>
      <c r="L120" s="786"/>
      <c r="M120" s="786"/>
      <c r="N120" s="786"/>
      <c r="O120" s="786"/>
      <c r="P120" s="786"/>
      <c r="Q120" s="786"/>
      <c r="R120" s="786"/>
      <c r="T120" s="723">
        <f t="shared" si="157"/>
        <v>0</v>
      </c>
      <c r="U120" s="723">
        <f t="shared" si="157"/>
        <v>0</v>
      </c>
      <c r="V120" s="723">
        <f t="shared" si="157"/>
        <v>0</v>
      </c>
      <c r="W120" s="723">
        <f t="shared" si="157"/>
        <v>0</v>
      </c>
      <c r="X120" s="723">
        <f t="shared" si="157"/>
        <v>0</v>
      </c>
      <c r="Y120" s="723">
        <f t="shared" si="157"/>
        <v>0</v>
      </c>
      <c r="Z120" s="723">
        <f t="shared" si="157"/>
        <v>0</v>
      </c>
      <c r="AA120" s="723">
        <f t="shared" si="157"/>
        <v>0</v>
      </c>
      <c r="AB120" s="723">
        <f t="shared" si="157"/>
        <v>0</v>
      </c>
      <c r="AC120" s="723">
        <f t="shared" si="157"/>
        <v>0</v>
      </c>
      <c r="AD120" s="723">
        <f t="shared" si="157"/>
        <v>0</v>
      </c>
      <c r="AE120" s="723">
        <f t="shared" si="157"/>
        <v>0</v>
      </c>
      <c r="AF120" s="723">
        <f t="shared" si="157"/>
        <v>0</v>
      </c>
      <c r="AG120" s="723">
        <f t="shared" si="157"/>
        <v>0</v>
      </c>
      <c r="AH120" s="723">
        <f t="shared" si="157"/>
        <v>0</v>
      </c>
      <c r="AI120" s="723">
        <f t="shared" si="157"/>
        <v>0</v>
      </c>
      <c r="AK120" s="641">
        <f>+T120-X120</f>
        <v>0</v>
      </c>
      <c r="AL120" s="641">
        <f t="shared" si="158"/>
        <v>0</v>
      </c>
      <c r="AM120" s="641">
        <f t="shared" si="158"/>
        <v>0</v>
      </c>
    </row>
    <row r="121" spans="1:40" x14ac:dyDescent="0.25">
      <c r="A121" s="703" t="s">
        <v>333</v>
      </c>
      <c r="B121" s="779">
        <f>+'Rev &amp; Exp All'!B121</f>
        <v>0</v>
      </c>
      <c r="C121" s="790"/>
      <c r="D121" s="932"/>
      <c r="E121" s="790"/>
      <c r="F121" s="909">
        <f t="shared" si="159"/>
        <v>0</v>
      </c>
      <c r="G121" s="786"/>
      <c r="H121" s="786"/>
      <c r="I121" s="786"/>
      <c r="J121" s="786"/>
      <c r="K121" s="786"/>
      <c r="L121" s="786"/>
      <c r="M121" s="786"/>
      <c r="N121" s="786"/>
      <c r="O121" s="786"/>
      <c r="P121" s="786"/>
      <c r="Q121" s="786"/>
      <c r="R121" s="786"/>
      <c r="T121" s="723">
        <f t="shared" si="157"/>
        <v>0</v>
      </c>
      <c r="U121" s="723">
        <f t="shared" si="157"/>
        <v>0</v>
      </c>
      <c r="V121" s="723">
        <f t="shared" si="157"/>
        <v>0</v>
      </c>
      <c r="W121" s="723">
        <f t="shared" si="157"/>
        <v>0</v>
      </c>
      <c r="X121" s="723">
        <f t="shared" si="157"/>
        <v>0</v>
      </c>
      <c r="Y121" s="723">
        <f t="shared" si="157"/>
        <v>0</v>
      </c>
      <c r="Z121" s="723">
        <f t="shared" si="157"/>
        <v>0</v>
      </c>
      <c r="AA121" s="723">
        <f t="shared" si="157"/>
        <v>0</v>
      </c>
      <c r="AB121" s="723">
        <f t="shared" si="157"/>
        <v>0</v>
      </c>
      <c r="AC121" s="723">
        <f t="shared" si="157"/>
        <v>0</v>
      </c>
      <c r="AD121" s="723">
        <f t="shared" si="157"/>
        <v>0</v>
      </c>
      <c r="AE121" s="723">
        <f t="shared" si="157"/>
        <v>0</v>
      </c>
      <c r="AF121" s="723">
        <f t="shared" si="157"/>
        <v>0</v>
      </c>
      <c r="AG121" s="723">
        <f t="shared" si="157"/>
        <v>0</v>
      </c>
      <c r="AH121" s="723">
        <f t="shared" si="157"/>
        <v>0</v>
      </c>
      <c r="AI121" s="723">
        <f t="shared" si="157"/>
        <v>0</v>
      </c>
      <c r="AK121" s="641">
        <f>+T121-X121</f>
        <v>0</v>
      </c>
      <c r="AL121" s="641">
        <f t="shared" si="158"/>
        <v>0</v>
      </c>
      <c r="AM121" s="641">
        <f t="shared" si="158"/>
        <v>0</v>
      </c>
    </row>
    <row r="122" spans="1:40" ht="27" thickBot="1" x14ac:dyDescent="0.3">
      <c r="A122" s="746" t="s">
        <v>755</v>
      </c>
      <c r="B122" s="747">
        <f t="shared" ref="B122:N122" si="160">SUM(B119:B121)</f>
        <v>0</v>
      </c>
      <c r="C122" s="747">
        <f t="shared" si="160"/>
        <v>0</v>
      </c>
      <c r="D122" s="747">
        <f t="shared" ref="D122" si="161">SUM(D119:D121)</f>
        <v>0</v>
      </c>
      <c r="E122" s="747">
        <f t="shared" si="160"/>
        <v>0</v>
      </c>
      <c r="F122" s="743">
        <f>SUM(F119:F121)</f>
        <v>0</v>
      </c>
      <c r="G122" s="747">
        <f>SUM(G119:G121)</f>
        <v>0</v>
      </c>
      <c r="H122" s="747">
        <f>SUM(H119:H121)</f>
        <v>0</v>
      </c>
      <c r="I122" s="747">
        <f t="shared" si="160"/>
        <v>0</v>
      </c>
      <c r="J122" s="747">
        <f t="shared" si="160"/>
        <v>0</v>
      </c>
      <c r="K122" s="747">
        <f t="shared" si="160"/>
        <v>0</v>
      </c>
      <c r="L122" s="747">
        <f t="shared" ref="L122" si="162">SUM(L119:L121)</f>
        <v>0</v>
      </c>
      <c r="M122" s="747">
        <f t="shared" si="160"/>
        <v>0</v>
      </c>
      <c r="N122" s="747">
        <f t="shared" si="160"/>
        <v>0</v>
      </c>
      <c r="O122" s="747">
        <f t="shared" ref="O122:Q122" si="163">SUM(O119:O121)</f>
        <v>0</v>
      </c>
      <c r="P122" s="747">
        <f t="shared" ref="P122" si="164">SUM(P119:P121)</f>
        <v>0</v>
      </c>
      <c r="Q122" s="747">
        <f t="shared" si="163"/>
        <v>0</v>
      </c>
      <c r="R122" s="747">
        <f>SUM(R119:R121)</f>
        <v>0</v>
      </c>
      <c r="T122" s="747">
        <f>SUM(T119:T121)</f>
        <v>0</v>
      </c>
      <c r="U122" s="747">
        <f>SUM(U119:U121)</f>
        <v>0</v>
      </c>
      <c r="V122" s="747">
        <f t="shared" ref="V122:AI122" si="165">SUM(V119:V121)</f>
        <v>0</v>
      </c>
      <c r="W122" s="747">
        <f t="shared" si="165"/>
        <v>0</v>
      </c>
      <c r="X122" s="747">
        <f t="shared" si="165"/>
        <v>0</v>
      </c>
      <c r="Y122" s="747">
        <f t="shared" ref="Y122" si="166">SUM(Y119:Y121)</f>
        <v>0</v>
      </c>
      <c r="Z122" s="747">
        <f t="shared" si="165"/>
        <v>0</v>
      </c>
      <c r="AA122" s="747">
        <f t="shared" si="165"/>
        <v>0</v>
      </c>
      <c r="AB122" s="747">
        <f t="shared" si="165"/>
        <v>0</v>
      </c>
      <c r="AC122" s="747">
        <f t="shared" ref="AC122" si="167">SUM(AC119:AC121)</f>
        <v>0</v>
      </c>
      <c r="AD122" s="747">
        <f t="shared" si="165"/>
        <v>0</v>
      </c>
      <c r="AE122" s="747">
        <f t="shared" si="165"/>
        <v>0</v>
      </c>
      <c r="AF122" s="747">
        <f t="shared" si="165"/>
        <v>0</v>
      </c>
      <c r="AG122" s="747">
        <f t="shared" ref="AG122" si="168">SUM(AG119:AG121)</f>
        <v>0</v>
      </c>
      <c r="AH122" s="747">
        <f t="shared" si="165"/>
        <v>0</v>
      </c>
      <c r="AI122" s="747">
        <f t="shared" si="165"/>
        <v>0</v>
      </c>
      <c r="AK122" s="641">
        <f>+T122-X122</f>
        <v>0</v>
      </c>
      <c r="AL122" s="641">
        <f t="shared" si="158"/>
        <v>0</v>
      </c>
      <c r="AM122" s="641">
        <f t="shared" si="158"/>
        <v>0</v>
      </c>
    </row>
    <row r="123" spans="1:40" ht="13.8" thickTop="1" x14ac:dyDescent="0.25">
      <c r="A123" s="703"/>
      <c r="B123" s="710"/>
      <c r="C123" s="710"/>
      <c r="D123" s="710"/>
      <c r="I123" s="710"/>
      <c r="J123" s="710"/>
      <c r="K123" s="710"/>
      <c r="L123" s="710"/>
      <c r="M123" s="710"/>
      <c r="N123" s="710"/>
      <c r="O123" s="710"/>
      <c r="P123" s="710"/>
      <c r="Q123" s="710"/>
      <c r="R123" s="710"/>
      <c r="AC123" s="702"/>
      <c r="AD123" s="702"/>
      <c r="AE123" s="702"/>
      <c r="AK123" s="641"/>
      <c r="AL123" s="641"/>
      <c r="AM123" s="641"/>
    </row>
    <row r="124" spans="1:40" x14ac:dyDescent="0.25">
      <c r="A124" s="728" t="s">
        <v>756</v>
      </c>
      <c r="E124" s="702"/>
      <c r="F124" s="723"/>
      <c r="G124" s="723"/>
      <c r="H124" s="723"/>
      <c r="I124" s="723"/>
      <c r="J124" s="723"/>
      <c r="K124" s="723"/>
      <c r="L124" s="723"/>
      <c r="M124" s="723"/>
      <c r="N124" s="748"/>
      <c r="O124" s="748"/>
      <c r="P124" s="748"/>
      <c r="Q124" s="748"/>
      <c r="R124" s="748"/>
      <c r="AC124" s="702"/>
      <c r="AD124" s="702"/>
      <c r="AE124" s="702"/>
      <c r="AK124" s="641"/>
      <c r="AL124" s="641"/>
      <c r="AM124" s="641"/>
    </row>
    <row r="125" spans="1:40" x14ac:dyDescent="0.25">
      <c r="A125" s="703" t="s">
        <v>331</v>
      </c>
      <c r="B125" s="779">
        <f>+'Rev &amp; Exp All'!B125</f>
        <v>0</v>
      </c>
      <c r="C125" s="792"/>
      <c r="D125" s="792"/>
      <c r="E125" s="792"/>
      <c r="F125" s="782">
        <f>SUM(B125:E125)</f>
        <v>0</v>
      </c>
      <c r="G125" s="786"/>
      <c r="H125" s="786"/>
      <c r="I125" s="786"/>
      <c r="J125" s="786"/>
      <c r="K125" s="786"/>
      <c r="L125" s="786"/>
      <c r="M125" s="786"/>
      <c r="N125" s="786"/>
      <c r="O125" s="786"/>
      <c r="P125" s="786"/>
      <c r="Q125" s="786"/>
      <c r="R125" s="786"/>
      <c r="T125" s="723">
        <f t="shared" ref="T125:AI127" si="169">+C125</f>
        <v>0</v>
      </c>
      <c r="U125" s="723">
        <f t="shared" si="169"/>
        <v>0</v>
      </c>
      <c r="V125" s="723">
        <f t="shared" si="169"/>
        <v>0</v>
      </c>
      <c r="W125" s="723">
        <f t="shared" si="169"/>
        <v>0</v>
      </c>
      <c r="X125" s="723">
        <f t="shared" si="169"/>
        <v>0</v>
      </c>
      <c r="Y125" s="723">
        <f t="shared" si="169"/>
        <v>0</v>
      </c>
      <c r="Z125" s="723">
        <f t="shared" si="169"/>
        <v>0</v>
      </c>
      <c r="AA125" s="723">
        <f t="shared" si="169"/>
        <v>0</v>
      </c>
      <c r="AB125" s="723">
        <f t="shared" si="169"/>
        <v>0</v>
      </c>
      <c r="AC125" s="723">
        <f t="shared" si="169"/>
        <v>0</v>
      </c>
      <c r="AD125" s="723">
        <f t="shared" si="169"/>
        <v>0</v>
      </c>
      <c r="AE125" s="723">
        <f t="shared" si="169"/>
        <v>0</v>
      </c>
      <c r="AF125" s="723">
        <f t="shared" si="169"/>
        <v>0</v>
      </c>
      <c r="AG125" s="723">
        <f t="shared" si="169"/>
        <v>0</v>
      </c>
      <c r="AH125" s="723">
        <f t="shared" si="169"/>
        <v>0</v>
      </c>
      <c r="AI125" s="723">
        <f t="shared" si="169"/>
        <v>0</v>
      </c>
      <c r="AK125" s="641">
        <f>+T125-X125</f>
        <v>0</v>
      </c>
      <c r="AL125" s="641">
        <f t="shared" ref="AL125:AM128" si="170">+V125-Z125</f>
        <v>0</v>
      </c>
      <c r="AM125" s="641">
        <f t="shared" si="170"/>
        <v>0</v>
      </c>
    </row>
    <row r="126" spans="1:40" x14ac:dyDescent="0.25">
      <c r="A126" s="703" t="s">
        <v>332</v>
      </c>
      <c r="B126" s="779">
        <f>+'Rev &amp; Exp All'!B126</f>
        <v>0</v>
      </c>
      <c r="C126" s="792"/>
      <c r="D126" s="792"/>
      <c r="E126" s="792"/>
      <c r="F126" s="782">
        <f t="shared" ref="F126:F127" si="171">SUM(B126:E126)</f>
        <v>0</v>
      </c>
      <c r="G126" s="786"/>
      <c r="H126" s="786"/>
      <c r="I126" s="786"/>
      <c r="J126" s="786"/>
      <c r="K126" s="786"/>
      <c r="L126" s="786"/>
      <c r="M126" s="786"/>
      <c r="N126" s="786"/>
      <c r="O126" s="786"/>
      <c r="P126" s="786"/>
      <c r="Q126" s="786"/>
      <c r="R126" s="786"/>
      <c r="T126" s="723">
        <f t="shared" si="169"/>
        <v>0</v>
      </c>
      <c r="U126" s="723">
        <f t="shared" si="169"/>
        <v>0</v>
      </c>
      <c r="V126" s="723">
        <f t="shared" si="169"/>
        <v>0</v>
      </c>
      <c r="W126" s="723">
        <f t="shared" si="169"/>
        <v>0</v>
      </c>
      <c r="X126" s="723">
        <f t="shared" si="169"/>
        <v>0</v>
      </c>
      <c r="Y126" s="723">
        <f t="shared" si="169"/>
        <v>0</v>
      </c>
      <c r="Z126" s="723">
        <f t="shared" si="169"/>
        <v>0</v>
      </c>
      <c r="AA126" s="723">
        <f t="shared" si="169"/>
        <v>0</v>
      </c>
      <c r="AB126" s="723">
        <f t="shared" si="169"/>
        <v>0</v>
      </c>
      <c r="AC126" s="723">
        <f t="shared" si="169"/>
        <v>0</v>
      </c>
      <c r="AD126" s="723">
        <f t="shared" si="169"/>
        <v>0</v>
      </c>
      <c r="AE126" s="723">
        <f t="shared" si="169"/>
        <v>0</v>
      </c>
      <c r="AF126" s="723">
        <f t="shared" si="169"/>
        <v>0</v>
      </c>
      <c r="AG126" s="723">
        <f t="shared" si="169"/>
        <v>0</v>
      </c>
      <c r="AH126" s="723">
        <f t="shared" si="169"/>
        <v>0</v>
      </c>
      <c r="AI126" s="723">
        <f t="shared" si="169"/>
        <v>0</v>
      </c>
      <c r="AK126" s="641">
        <f>+T126-X126</f>
        <v>0</v>
      </c>
      <c r="AL126" s="641">
        <f t="shared" si="170"/>
        <v>0</v>
      </c>
      <c r="AM126" s="641">
        <f t="shared" si="170"/>
        <v>0</v>
      </c>
    </row>
    <row r="127" spans="1:40" x14ac:dyDescent="0.25">
      <c r="A127" s="703" t="s">
        <v>333</v>
      </c>
      <c r="B127" s="779">
        <f>+'Rev &amp; Exp All'!B127</f>
        <v>0</v>
      </c>
      <c r="C127" s="790"/>
      <c r="D127" s="790"/>
      <c r="E127" s="790"/>
      <c r="F127" s="909">
        <f t="shared" si="171"/>
        <v>0</v>
      </c>
      <c r="G127" s="786"/>
      <c r="H127" s="786"/>
      <c r="I127" s="786"/>
      <c r="J127" s="786"/>
      <c r="K127" s="786"/>
      <c r="L127" s="786"/>
      <c r="M127" s="786"/>
      <c r="N127" s="786"/>
      <c r="O127" s="786"/>
      <c r="P127" s="786"/>
      <c r="Q127" s="786"/>
      <c r="R127" s="786"/>
      <c r="T127" s="723">
        <f t="shared" si="169"/>
        <v>0</v>
      </c>
      <c r="U127" s="723">
        <f t="shared" si="169"/>
        <v>0</v>
      </c>
      <c r="V127" s="723">
        <f t="shared" si="169"/>
        <v>0</v>
      </c>
      <c r="W127" s="723">
        <f t="shared" si="169"/>
        <v>0</v>
      </c>
      <c r="X127" s="723">
        <f t="shared" si="169"/>
        <v>0</v>
      </c>
      <c r="Y127" s="723">
        <f t="shared" si="169"/>
        <v>0</v>
      </c>
      <c r="Z127" s="723">
        <f t="shared" si="169"/>
        <v>0</v>
      </c>
      <c r="AA127" s="723">
        <f t="shared" si="169"/>
        <v>0</v>
      </c>
      <c r="AB127" s="723">
        <f t="shared" si="169"/>
        <v>0</v>
      </c>
      <c r="AC127" s="723">
        <f t="shared" si="169"/>
        <v>0</v>
      </c>
      <c r="AD127" s="723">
        <f t="shared" si="169"/>
        <v>0</v>
      </c>
      <c r="AE127" s="723">
        <f t="shared" si="169"/>
        <v>0</v>
      </c>
      <c r="AF127" s="723">
        <f t="shared" si="169"/>
        <v>0</v>
      </c>
      <c r="AG127" s="723">
        <f t="shared" si="169"/>
        <v>0</v>
      </c>
      <c r="AH127" s="723">
        <f t="shared" si="169"/>
        <v>0</v>
      </c>
      <c r="AI127" s="723">
        <f t="shared" si="169"/>
        <v>0</v>
      </c>
      <c r="AK127" s="641">
        <f>+T127-X127</f>
        <v>0</v>
      </c>
      <c r="AL127" s="641">
        <f t="shared" si="170"/>
        <v>0</v>
      </c>
      <c r="AM127" s="641">
        <f t="shared" si="170"/>
        <v>0</v>
      </c>
    </row>
    <row r="128" spans="1:40" ht="27" thickBot="1" x14ac:dyDescent="0.3">
      <c r="A128" s="746" t="s">
        <v>757</v>
      </c>
      <c r="B128" s="749">
        <f t="shared" ref="B128:R128" si="172">SUM(B125:B127)</f>
        <v>0</v>
      </c>
      <c r="C128" s="749">
        <f t="shared" si="172"/>
        <v>0</v>
      </c>
      <c r="D128" s="749">
        <f t="shared" ref="D128" si="173">SUM(D125:D127)</f>
        <v>0</v>
      </c>
      <c r="E128" s="749">
        <f t="shared" si="172"/>
        <v>0</v>
      </c>
      <c r="F128" s="743">
        <f>SUM(F125:F127)</f>
        <v>0</v>
      </c>
      <c r="G128" s="749">
        <f>SUM(G125:G127)</f>
        <v>0</v>
      </c>
      <c r="H128" s="749">
        <f>SUM(H125:H127)</f>
        <v>0</v>
      </c>
      <c r="I128" s="749">
        <f t="shared" si="172"/>
        <v>0</v>
      </c>
      <c r="J128" s="749">
        <f t="shared" ref="J128" si="174">SUM(J125:J127)</f>
        <v>0</v>
      </c>
      <c r="K128" s="749">
        <f t="shared" si="172"/>
        <v>0</v>
      </c>
      <c r="L128" s="749">
        <f t="shared" ref="L128" si="175">SUM(L125:L127)</f>
        <v>0</v>
      </c>
      <c r="M128" s="749">
        <f t="shared" si="172"/>
        <v>0</v>
      </c>
      <c r="N128" s="749">
        <f t="shared" si="172"/>
        <v>0</v>
      </c>
      <c r="O128" s="749">
        <f t="shared" si="172"/>
        <v>0</v>
      </c>
      <c r="P128" s="749">
        <f t="shared" ref="P128" si="176">SUM(P125:P127)</f>
        <v>0</v>
      </c>
      <c r="Q128" s="749">
        <f t="shared" si="172"/>
        <v>0</v>
      </c>
      <c r="R128" s="749">
        <f t="shared" si="172"/>
        <v>0</v>
      </c>
      <c r="T128" s="749">
        <f>SUM(T125:T127)</f>
        <v>0</v>
      </c>
      <c r="U128" s="749">
        <f>SUM(U125:U127)</f>
        <v>0</v>
      </c>
      <c r="V128" s="749">
        <f t="shared" ref="V128:AI128" si="177">SUM(V125:V127)</f>
        <v>0</v>
      </c>
      <c r="W128" s="749">
        <f t="shared" si="177"/>
        <v>0</v>
      </c>
      <c r="X128" s="749">
        <f t="shared" si="177"/>
        <v>0</v>
      </c>
      <c r="Y128" s="749">
        <f t="shared" ref="Y128" si="178">SUM(Y125:Y127)</f>
        <v>0</v>
      </c>
      <c r="Z128" s="749">
        <f t="shared" si="177"/>
        <v>0</v>
      </c>
      <c r="AA128" s="749">
        <f t="shared" si="177"/>
        <v>0</v>
      </c>
      <c r="AB128" s="749">
        <f t="shared" si="177"/>
        <v>0</v>
      </c>
      <c r="AC128" s="749">
        <f t="shared" ref="AC128" si="179">SUM(AC125:AC127)</f>
        <v>0</v>
      </c>
      <c r="AD128" s="749">
        <f t="shared" si="177"/>
        <v>0</v>
      </c>
      <c r="AE128" s="749">
        <f t="shared" si="177"/>
        <v>0</v>
      </c>
      <c r="AF128" s="749">
        <f t="shared" si="177"/>
        <v>0</v>
      </c>
      <c r="AG128" s="749">
        <f t="shared" ref="AG128" si="180">SUM(AG125:AG127)</f>
        <v>0</v>
      </c>
      <c r="AH128" s="749">
        <f t="shared" si="177"/>
        <v>0</v>
      </c>
      <c r="AI128" s="749">
        <f t="shared" si="177"/>
        <v>0</v>
      </c>
      <c r="AK128" s="641">
        <f>+T128-X128</f>
        <v>0</v>
      </c>
      <c r="AL128" s="641">
        <f t="shared" si="170"/>
        <v>0</v>
      </c>
      <c r="AM128" s="641">
        <f t="shared" si="170"/>
        <v>0</v>
      </c>
    </row>
    <row r="129" spans="1:39" ht="13.8" thickTop="1" x14ac:dyDescent="0.25">
      <c r="A129" s="746"/>
      <c r="B129" s="723"/>
      <c r="C129" s="723"/>
      <c r="D129" s="723"/>
      <c r="E129" s="723"/>
      <c r="F129" s="750"/>
      <c r="G129" s="750"/>
      <c r="H129" s="750"/>
      <c r="I129" s="750"/>
      <c r="J129" s="750"/>
      <c r="K129" s="750"/>
      <c r="L129" s="750"/>
      <c r="M129" s="750"/>
      <c r="N129" s="723"/>
      <c r="O129" s="723"/>
      <c r="P129" s="723"/>
      <c r="Q129" s="723"/>
      <c r="R129" s="723"/>
      <c r="T129" s="723"/>
      <c r="U129" s="723"/>
      <c r="V129" s="723"/>
      <c r="W129" s="723"/>
      <c r="AC129" s="702"/>
      <c r="AD129" s="702"/>
      <c r="AE129" s="702"/>
      <c r="AK129" s="641"/>
      <c r="AL129" s="641"/>
      <c r="AM129" s="641"/>
    </row>
    <row r="130" spans="1:39" ht="13.8" thickBot="1" x14ac:dyDescent="0.3">
      <c r="A130" s="746" t="s">
        <v>753</v>
      </c>
      <c r="B130" s="781">
        <f>+'Rev &amp; Exp All'!B130</f>
        <v>0</v>
      </c>
      <c r="C130" s="751">
        <f>+C122+C128</f>
        <v>0</v>
      </c>
      <c r="D130" s="751">
        <f>+D122+D128</f>
        <v>0</v>
      </c>
      <c r="E130" s="751">
        <f t="shared" ref="E130:AI130" si="181">+E122+E128</f>
        <v>0</v>
      </c>
      <c r="F130" s="751">
        <f t="shared" si="181"/>
        <v>0</v>
      </c>
      <c r="G130" s="751">
        <f>+G122+G128</f>
        <v>0</v>
      </c>
      <c r="H130" s="751">
        <f>+H122+H128</f>
        <v>0</v>
      </c>
      <c r="I130" s="751">
        <f>+I122+I128</f>
        <v>0</v>
      </c>
      <c r="J130" s="751">
        <f>+J122+J128</f>
        <v>0</v>
      </c>
      <c r="K130" s="751">
        <f t="shared" ref="K130:M130" si="182">+K122+K128</f>
        <v>0</v>
      </c>
      <c r="L130" s="751">
        <f t="shared" ref="L130" si="183">+L122+L128</f>
        <v>0</v>
      </c>
      <c r="M130" s="751">
        <f t="shared" si="182"/>
        <v>0</v>
      </c>
      <c r="N130" s="751">
        <f t="shared" si="181"/>
        <v>0</v>
      </c>
      <c r="O130" s="751">
        <f t="shared" si="181"/>
        <v>0</v>
      </c>
      <c r="P130" s="751">
        <f t="shared" ref="P130" si="184">+P122+P128</f>
        <v>0</v>
      </c>
      <c r="Q130" s="751">
        <f t="shared" si="181"/>
        <v>0</v>
      </c>
      <c r="R130" s="751">
        <f t="shared" si="181"/>
        <v>0</v>
      </c>
      <c r="T130" s="751">
        <f t="shared" si="181"/>
        <v>0</v>
      </c>
      <c r="U130" s="751">
        <f t="shared" ref="U130" si="185">+U122+U128</f>
        <v>0</v>
      </c>
      <c r="V130" s="751">
        <f t="shared" si="181"/>
        <v>0</v>
      </c>
      <c r="W130" s="751">
        <f t="shared" si="181"/>
        <v>0</v>
      </c>
      <c r="X130" s="751">
        <f t="shared" si="181"/>
        <v>0</v>
      </c>
      <c r="Y130" s="751">
        <f t="shared" ref="Y130" si="186">+Y122+Y128</f>
        <v>0</v>
      </c>
      <c r="Z130" s="751">
        <f t="shared" si="181"/>
        <v>0</v>
      </c>
      <c r="AA130" s="751">
        <f t="shared" si="181"/>
        <v>0</v>
      </c>
      <c r="AB130" s="751">
        <f t="shared" si="181"/>
        <v>0</v>
      </c>
      <c r="AC130" s="751">
        <f t="shared" ref="AC130" si="187">+AC122+AC128</f>
        <v>0</v>
      </c>
      <c r="AD130" s="751">
        <f t="shared" si="181"/>
        <v>0</v>
      </c>
      <c r="AE130" s="751">
        <f t="shared" si="181"/>
        <v>0</v>
      </c>
      <c r="AF130" s="751">
        <f t="shared" si="181"/>
        <v>0</v>
      </c>
      <c r="AG130" s="751">
        <f t="shared" ref="AG130" si="188">+AG122+AG128</f>
        <v>0</v>
      </c>
      <c r="AH130" s="751">
        <f t="shared" si="181"/>
        <v>0</v>
      </c>
      <c r="AI130" s="751">
        <f t="shared" si="181"/>
        <v>0</v>
      </c>
      <c r="AK130" s="641">
        <f>+T130-X130</f>
        <v>0</v>
      </c>
      <c r="AL130" s="641">
        <f>+V130-Z130</f>
        <v>0</v>
      </c>
      <c r="AM130" s="641">
        <f>+W130-AA130</f>
        <v>0</v>
      </c>
    </row>
    <row r="131" spans="1:39" ht="13.8" thickTop="1" x14ac:dyDescent="0.25">
      <c r="A131" s="752"/>
      <c r="B131" s="753"/>
      <c r="C131" s="753"/>
      <c r="D131" s="753"/>
      <c r="E131" s="753"/>
      <c r="F131" s="753"/>
      <c r="G131" s="753"/>
      <c r="H131" s="753"/>
      <c r="I131" s="753"/>
      <c r="J131" s="753"/>
      <c r="K131" s="753"/>
      <c r="L131" s="753"/>
      <c r="M131" s="753"/>
      <c r="N131" s="753"/>
      <c r="O131" s="753"/>
      <c r="P131" s="753"/>
      <c r="Q131" s="753"/>
      <c r="R131" s="753"/>
      <c r="AC131" s="702"/>
      <c r="AD131" s="702"/>
      <c r="AE131" s="702"/>
      <c r="AG131" s="754"/>
      <c r="AH131" s="754"/>
      <c r="AI131" s="754"/>
    </row>
    <row r="132" spans="1:39" x14ac:dyDescent="0.25">
      <c r="A132" s="755" t="s">
        <v>25</v>
      </c>
      <c r="B132" s="756"/>
      <c r="C132" s="756"/>
      <c r="D132" s="933"/>
      <c r="E132" s="756"/>
      <c r="F132" s="756"/>
      <c r="G132" s="756"/>
      <c r="H132" s="944"/>
      <c r="I132" s="756"/>
      <c r="J132" s="756"/>
      <c r="K132" s="756"/>
      <c r="L132" s="756"/>
      <c r="M132" s="756"/>
      <c r="N132" s="756"/>
      <c r="O132" s="756"/>
      <c r="P132" s="756"/>
      <c r="Q132" s="756"/>
      <c r="R132" s="757"/>
      <c r="AC132" s="702"/>
      <c r="AD132" s="702"/>
      <c r="AE132" s="702"/>
      <c r="AG132" s="754"/>
      <c r="AH132" s="754"/>
      <c r="AI132" s="754"/>
    </row>
    <row r="133" spans="1:39" x14ac:dyDescent="0.25">
      <c r="A133" s="758" t="s">
        <v>26</v>
      </c>
      <c r="B133" s="759" t="e">
        <f t="shared" ref="B133:R133" si="189">(B58-SUM(B12:B17)-B22)/(B27-SUM(B12:B17)-B22)</f>
        <v>#DIV/0!</v>
      </c>
      <c r="C133" s="759" t="e">
        <f t="shared" si="189"/>
        <v>#DIV/0!</v>
      </c>
      <c r="D133" s="759" t="e">
        <f t="shared" ref="D133" si="190">(D58-SUM(D12:D17)-D22)/(D27-SUM(D12:D17)-D22)</f>
        <v>#DIV/0!</v>
      </c>
      <c r="E133" s="759" t="e">
        <f t="shared" si="189"/>
        <v>#DIV/0!</v>
      </c>
      <c r="F133" s="759" t="e">
        <f t="shared" si="189"/>
        <v>#DIV/0!</v>
      </c>
      <c r="G133" s="759" t="e">
        <f t="shared" si="189"/>
        <v>#DIV/0!</v>
      </c>
      <c r="H133" s="759" t="e">
        <f t="shared" ref="H133" si="191">(H58-SUM(H12:H17)-H22)/(H27-SUM(H12:H17)-H22)</f>
        <v>#DIV/0!</v>
      </c>
      <c r="I133" s="759" t="e">
        <f t="shared" si="189"/>
        <v>#DIV/0!</v>
      </c>
      <c r="J133" s="759" t="e">
        <f t="shared" si="189"/>
        <v>#DIV/0!</v>
      </c>
      <c r="K133" s="759" t="e">
        <f t="shared" si="189"/>
        <v>#DIV/0!</v>
      </c>
      <c r="L133" s="759" t="e">
        <f t="shared" ref="L133" si="192">(L58-SUM(L12:L17)-L22)/(L27-SUM(L12:L17)-L22)</f>
        <v>#DIV/0!</v>
      </c>
      <c r="M133" s="759" t="e">
        <f t="shared" si="189"/>
        <v>#DIV/0!</v>
      </c>
      <c r="N133" s="759" t="e">
        <f t="shared" si="189"/>
        <v>#DIV/0!</v>
      </c>
      <c r="O133" s="759" t="e">
        <f t="shared" si="189"/>
        <v>#DIV/0!</v>
      </c>
      <c r="P133" s="759" t="e">
        <f t="shared" ref="P133" si="193">(P58-SUM(P12:P17)-P22)/(P27-SUM(P12:P17)-P22)</f>
        <v>#DIV/0!</v>
      </c>
      <c r="Q133" s="759" t="e">
        <f t="shared" si="189"/>
        <v>#DIV/0!</v>
      </c>
      <c r="R133" s="760" t="e">
        <f t="shared" si="189"/>
        <v>#DIV/0!</v>
      </c>
      <c r="AC133" s="702"/>
      <c r="AD133" s="702"/>
      <c r="AE133" s="702"/>
      <c r="AG133" s="754"/>
      <c r="AH133" s="754"/>
      <c r="AI133" s="754"/>
    </row>
    <row r="134" spans="1:39" x14ac:dyDescent="0.25">
      <c r="A134" s="758" t="s">
        <v>27</v>
      </c>
      <c r="B134" s="759" t="e">
        <f t="shared" ref="B134:R134" si="194">B64/(B27-SUM(B12:B17)-B22)</f>
        <v>#DIV/0!</v>
      </c>
      <c r="C134" s="759" t="e">
        <f t="shared" si="194"/>
        <v>#DIV/0!</v>
      </c>
      <c r="D134" s="759" t="e">
        <f t="shared" ref="D134" si="195">D64/(D27-SUM(D12:D17)-D22)</f>
        <v>#DIV/0!</v>
      </c>
      <c r="E134" s="759" t="e">
        <f t="shared" si="194"/>
        <v>#DIV/0!</v>
      </c>
      <c r="F134" s="759" t="e">
        <f t="shared" si="194"/>
        <v>#DIV/0!</v>
      </c>
      <c r="G134" s="759" t="e">
        <f t="shared" si="194"/>
        <v>#DIV/0!</v>
      </c>
      <c r="H134" s="759" t="e">
        <f t="shared" ref="H134" si="196">H64/(H27-SUM(H12:H17)-H22)</f>
        <v>#DIV/0!</v>
      </c>
      <c r="I134" s="759" t="e">
        <f t="shared" si="194"/>
        <v>#DIV/0!</v>
      </c>
      <c r="J134" s="759" t="e">
        <f t="shared" si="194"/>
        <v>#DIV/0!</v>
      </c>
      <c r="K134" s="759" t="e">
        <f t="shared" si="194"/>
        <v>#DIV/0!</v>
      </c>
      <c r="L134" s="759" t="e">
        <f t="shared" ref="L134" si="197">L64/(L27-SUM(L12:L17)-L22)</f>
        <v>#DIV/0!</v>
      </c>
      <c r="M134" s="759" t="e">
        <f t="shared" si="194"/>
        <v>#DIV/0!</v>
      </c>
      <c r="N134" s="759" t="e">
        <f t="shared" si="194"/>
        <v>#DIV/0!</v>
      </c>
      <c r="O134" s="759" t="e">
        <f t="shared" si="194"/>
        <v>#DIV/0!</v>
      </c>
      <c r="P134" s="759" t="e">
        <f t="shared" ref="P134" si="198">P64/(P27-SUM(P12:P17)-P22)</f>
        <v>#DIV/0!</v>
      </c>
      <c r="Q134" s="759" t="e">
        <f t="shared" si="194"/>
        <v>#DIV/0!</v>
      </c>
      <c r="R134" s="760" t="e">
        <f t="shared" si="194"/>
        <v>#DIV/0!</v>
      </c>
      <c r="AC134" s="702"/>
      <c r="AD134" s="702"/>
      <c r="AE134" s="702"/>
      <c r="AG134" s="761"/>
      <c r="AH134" s="761"/>
      <c r="AI134" s="761"/>
    </row>
    <row r="135" spans="1:39" x14ac:dyDescent="0.25">
      <c r="A135" s="758" t="s">
        <v>28</v>
      </c>
      <c r="B135" s="759" t="e">
        <f>SUM(B133:B134)</f>
        <v>#DIV/0!</v>
      </c>
      <c r="C135" s="759" t="e">
        <f>SUM(C133:C134)</f>
        <v>#DIV/0!</v>
      </c>
      <c r="D135" s="759" t="e">
        <f>SUM(D133:D134)</f>
        <v>#DIV/0!</v>
      </c>
      <c r="E135" s="759" t="e">
        <f t="shared" ref="E135:R135" si="199">SUM(E133:E134)</f>
        <v>#DIV/0!</v>
      </c>
      <c r="F135" s="759" t="e">
        <f t="shared" si="199"/>
        <v>#DIV/0!</v>
      </c>
      <c r="G135" s="759" t="e">
        <f t="shared" si="199"/>
        <v>#DIV/0!</v>
      </c>
      <c r="H135" s="759" t="e">
        <f t="shared" ref="H135" si="200">SUM(H133:H134)</f>
        <v>#DIV/0!</v>
      </c>
      <c r="I135" s="759" t="e">
        <f t="shared" si="199"/>
        <v>#DIV/0!</v>
      </c>
      <c r="J135" s="759" t="e">
        <f t="shared" si="199"/>
        <v>#DIV/0!</v>
      </c>
      <c r="K135" s="759" t="e">
        <f t="shared" si="199"/>
        <v>#DIV/0!</v>
      </c>
      <c r="L135" s="759" t="e">
        <f t="shared" ref="L135" si="201">SUM(L133:L134)</f>
        <v>#DIV/0!</v>
      </c>
      <c r="M135" s="759" t="e">
        <f t="shared" si="199"/>
        <v>#DIV/0!</v>
      </c>
      <c r="N135" s="759" t="e">
        <f t="shared" si="199"/>
        <v>#DIV/0!</v>
      </c>
      <c r="O135" s="759" t="e">
        <f t="shared" si="199"/>
        <v>#DIV/0!</v>
      </c>
      <c r="P135" s="759" t="e">
        <f t="shared" ref="P135" si="202">SUM(P133:P134)</f>
        <v>#DIV/0!</v>
      </c>
      <c r="Q135" s="759" t="e">
        <f t="shared" si="199"/>
        <v>#DIV/0!</v>
      </c>
      <c r="R135" s="760" t="e">
        <f t="shared" si="199"/>
        <v>#DIV/0!</v>
      </c>
      <c r="AC135" s="702"/>
      <c r="AD135" s="702"/>
      <c r="AE135" s="702"/>
      <c r="AG135" s="761"/>
      <c r="AH135" s="761"/>
      <c r="AI135" s="761"/>
    </row>
    <row r="136" spans="1:39" x14ac:dyDescent="0.25">
      <c r="A136" s="758" t="s">
        <v>29</v>
      </c>
      <c r="B136" s="759" t="e">
        <f t="shared" ref="B136:R136" si="203">B88/(B27-SUM(B12:B17)-B22)</f>
        <v>#DIV/0!</v>
      </c>
      <c r="C136" s="759" t="e">
        <f t="shared" si="203"/>
        <v>#DIV/0!</v>
      </c>
      <c r="D136" s="759" t="e">
        <f t="shared" ref="D136" si="204">D88/(D27-SUM(D12:D17)-D22)</f>
        <v>#DIV/0!</v>
      </c>
      <c r="E136" s="759" t="e">
        <f t="shared" si="203"/>
        <v>#DIV/0!</v>
      </c>
      <c r="F136" s="759" t="e">
        <f t="shared" si="203"/>
        <v>#DIV/0!</v>
      </c>
      <c r="G136" s="759" t="e">
        <f>G88/(G27-SUM(G12:G17)-G22)</f>
        <v>#DIV/0!</v>
      </c>
      <c r="H136" s="759" t="e">
        <f>H88/(H27-SUM(H12:H17)-H22)</f>
        <v>#DIV/0!</v>
      </c>
      <c r="I136" s="759" t="e">
        <f t="shared" si="203"/>
        <v>#DIV/0!</v>
      </c>
      <c r="J136" s="759" t="e">
        <f t="shared" si="203"/>
        <v>#DIV/0!</v>
      </c>
      <c r="K136" s="759" t="e">
        <f t="shared" si="203"/>
        <v>#DIV/0!</v>
      </c>
      <c r="L136" s="759" t="e">
        <f t="shared" ref="L136" si="205">L88/(L27-SUM(L12:L17)-L22)</f>
        <v>#DIV/0!</v>
      </c>
      <c r="M136" s="759" t="e">
        <f t="shared" si="203"/>
        <v>#DIV/0!</v>
      </c>
      <c r="N136" s="759" t="e">
        <f t="shared" si="203"/>
        <v>#DIV/0!</v>
      </c>
      <c r="O136" s="759" t="e">
        <f t="shared" si="203"/>
        <v>#DIV/0!</v>
      </c>
      <c r="P136" s="759" t="e">
        <f t="shared" ref="P136" si="206">P88/(P27-SUM(P12:P17)-P22)</f>
        <v>#DIV/0!</v>
      </c>
      <c r="Q136" s="759" t="e">
        <f t="shared" si="203"/>
        <v>#DIV/0!</v>
      </c>
      <c r="R136" s="760" t="e">
        <f t="shared" si="203"/>
        <v>#DIV/0!</v>
      </c>
      <c r="AC136" s="702"/>
      <c r="AD136" s="702"/>
      <c r="AE136" s="702"/>
      <c r="AG136" s="761"/>
      <c r="AH136" s="761"/>
      <c r="AI136" s="761"/>
    </row>
    <row r="137" spans="1:39" x14ac:dyDescent="0.25">
      <c r="A137" s="758" t="s">
        <v>691</v>
      </c>
      <c r="B137" s="759" t="e">
        <f t="shared" ref="B137:R137" si="207">B92/(B27-SUM(B12:B17)-B22)</f>
        <v>#DIV/0!</v>
      </c>
      <c r="C137" s="759" t="e">
        <f t="shared" si="207"/>
        <v>#DIV/0!</v>
      </c>
      <c r="D137" s="759" t="e">
        <f t="shared" ref="D137" si="208">D92/(D27-SUM(D12:D17)-D22)</f>
        <v>#DIV/0!</v>
      </c>
      <c r="E137" s="759" t="e">
        <f t="shared" si="207"/>
        <v>#DIV/0!</v>
      </c>
      <c r="F137" s="759" t="e">
        <f t="shared" si="207"/>
        <v>#DIV/0!</v>
      </c>
      <c r="G137" s="759" t="e">
        <f>G92/(G27-SUM(G12:G17)-G22)</f>
        <v>#DIV/0!</v>
      </c>
      <c r="H137" s="759" t="e">
        <f>H92/(H27-SUM(H12:H17)-H22)</f>
        <v>#DIV/0!</v>
      </c>
      <c r="I137" s="759" t="e">
        <f t="shared" si="207"/>
        <v>#DIV/0!</v>
      </c>
      <c r="J137" s="759" t="e">
        <f t="shared" si="207"/>
        <v>#DIV/0!</v>
      </c>
      <c r="K137" s="759" t="e">
        <f t="shared" si="207"/>
        <v>#DIV/0!</v>
      </c>
      <c r="L137" s="759" t="e">
        <f t="shared" ref="L137" si="209">L92/(L27-SUM(L12:L17)-L22)</f>
        <v>#DIV/0!</v>
      </c>
      <c r="M137" s="759" t="e">
        <f t="shared" si="207"/>
        <v>#DIV/0!</v>
      </c>
      <c r="N137" s="759" t="e">
        <f t="shared" si="207"/>
        <v>#DIV/0!</v>
      </c>
      <c r="O137" s="759" t="e">
        <f t="shared" si="207"/>
        <v>#DIV/0!</v>
      </c>
      <c r="P137" s="759" t="e">
        <f t="shared" ref="P137" si="210">P92/(P27-SUM(P12:P17)-P22)</f>
        <v>#DIV/0!</v>
      </c>
      <c r="Q137" s="759" t="e">
        <f t="shared" si="207"/>
        <v>#DIV/0!</v>
      </c>
      <c r="R137" s="760" t="e">
        <f t="shared" si="207"/>
        <v>#DIV/0!</v>
      </c>
      <c r="AC137" s="702"/>
      <c r="AD137" s="702"/>
      <c r="AE137" s="702"/>
      <c r="AG137" s="754"/>
      <c r="AH137" s="754"/>
      <c r="AI137" s="754"/>
    </row>
    <row r="138" spans="1:39" x14ac:dyDescent="0.25">
      <c r="A138" s="762" t="s">
        <v>30</v>
      </c>
      <c r="B138" s="763" t="e">
        <f t="shared" ref="B138:R138" si="211">B116/(B27-SUM(B12:B17)-B22)</f>
        <v>#DIV/0!</v>
      </c>
      <c r="C138" s="763" t="e">
        <f t="shared" si="211"/>
        <v>#DIV/0!</v>
      </c>
      <c r="D138" s="763" t="e">
        <f t="shared" ref="D138" si="212">D116/(D27-SUM(D12:D17)-D22)</f>
        <v>#DIV/0!</v>
      </c>
      <c r="E138" s="763" t="e">
        <f t="shared" si="211"/>
        <v>#DIV/0!</v>
      </c>
      <c r="F138" s="763" t="e">
        <f t="shared" si="211"/>
        <v>#DIV/0!</v>
      </c>
      <c r="G138" s="763" t="e">
        <f>G116/(G27-SUM(G12:G17)-G22)</f>
        <v>#DIV/0!</v>
      </c>
      <c r="H138" s="763" t="e">
        <f>H116/(H27-SUM(H12:H17)-H22)</f>
        <v>#DIV/0!</v>
      </c>
      <c r="I138" s="763" t="e">
        <f t="shared" si="211"/>
        <v>#DIV/0!</v>
      </c>
      <c r="J138" s="763" t="e">
        <f t="shared" si="211"/>
        <v>#DIV/0!</v>
      </c>
      <c r="K138" s="763" t="e">
        <f t="shared" si="211"/>
        <v>#DIV/0!</v>
      </c>
      <c r="L138" s="763" t="e">
        <f t="shared" ref="L138" si="213">L116/(L27-SUM(L12:L17)-L22)</f>
        <v>#DIV/0!</v>
      </c>
      <c r="M138" s="763" t="e">
        <f t="shared" si="211"/>
        <v>#DIV/0!</v>
      </c>
      <c r="N138" s="763" t="e">
        <f t="shared" si="211"/>
        <v>#DIV/0!</v>
      </c>
      <c r="O138" s="763" t="e">
        <f t="shared" si="211"/>
        <v>#DIV/0!</v>
      </c>
      <c r="P138" s="763" t="e">
        <f t="shared" ref="P138" si="214">P116/(P27-SUM(P12:P17)-P22)</f>
        <v>#DIV/0!</v>
      </c>
      <c r="Q138" s="763" t="e">
        <f t="shared" si="211"/>
        <v>#DIV/0!</v>
      </c>
      <c r="R138" s="764" t="e">
        <f t="shared" si="211"/>
        <v>#DIV/0!</v>
      </c>
      <c r="AC138" s="702"/>
      <c r="AD138" s="702"/>
      <c r="AE138" s="702"/>
      <c r="AG138" s="754"/>
      <c r="AH138" s="754"/>
      <c r="AI138" s="754"/>
      <c r="AJ138" s="754"/>
      <c r="AK138" s="754"/>
    </row>
    <row r="139" spans="1:39" ht="13.8" thickBot="1" x14ac:dyDescent="0.3">
      <c r="E139" s="702"/>
      <c r="I139" s="710"/>
      <c r="AC139" s="702"/>
      <c r="AD139" s="754"/>
      <c r="AE139" s="754"/>
      <c r="AF139" s="754"/>
      <c r="AG139" s="754"/>
      <c r="AH139" s="754"/>
    </row>
    <row r="140" spans="1:39" ht="13.8" thickBot="1" x14ac:dyDescent="0.3">
      <c r="A140" s="1023" t="s">
        <v>456</v>
      </c>
      <c r="B140" s="1024"/>
      <c r="C140" s="1024"/>
      <c r="D140" s="1024"/>
      <c r="E140" s="1024"/>
      <c r="F140" s="1024"/>
      <c r="G140" s="1024"/>
      <c r="H140" s="1025"/>
      <c r="I140" s="748"/>
      <c r="AC140" s="702"/>
      <c r="AD140" s="754"/>
      <c r="AE140" s="754"/>
      <c r="AF140" s="754"/>
      <c r="AG140" s="754"/>
      <c r="AH140" s="754"/>
    </row>
    <row r="141" spans="1:39" ht="26.4" x14ac:dyDescent="0.25">
      <c r="A141" s="728" t="s">
        <v>468</v>
      </c>
      <c r="B141" s="719" t="s">
        <v>469</v>
      </c>
      <c r="C141" s="765" t="s">
        <v>470</v>
      </c>
      <c r="D141" s="766" t="s">
        <v>609</v>
      </c>
      <c r="E141" s="934" t="s">
        <v>882</v>
      </c>
      <c r="F141" s="929" t="s">
        <v>881</v>
      </c>
      <c r="G141" s="766" t="s">
        <v>610</v>
      </c>
      <c r="H141" s="766" t="s">
        <v>120</v>
      </c>
      <c r="I141" s="748"/>
      <c r="J141" s="748"/>
      <c r="AC141" s="702"/>
      <c r="AD141" s="702"/>
      <c r="AE141" s="754"/>
      <c r="AF141" s="754"/>
      <c r="AG141" s="754"/>
    </row>
    <row r="142" spans="1:39" x14ac:dyDescent="0.25">
      <c r="A142" s="703" t="s">
        <v>457</v>
      </c>
      <c r="B142" s="723">
        <f>+'Rev Exp Region GSR A'!C3</f>
        <v>0</v>
      </c>
      <c r="C142" s="457">
        <f>+'Rev Exp Region GSR A'!B77</f>
        <v>0</v>
      </c>
      <c r="D142" s="457">
        <f>+'Rev Exp Region GSR A'!C77</f>
        <v>0</v>
      </c>
      <c r="E142" s="497">
        <f>'Rev Exp Region GSR A'!B84</f>
        <v>0</v>
      </c>
      <c r="F142" s="497">
        <f>+'Rev Exp Region GSR A'!B90</f>
        <v>0</v>
      </c>
      <c r="G142" s="275">
        <f>+'Rev Exp Region GSR A'!B92</f>
        <v>0</v>
      </c>
      <c r="H142" s="938" t="e">
        <f t="shared" ref="H142:H158" si="215">+C142/G142</f>
        <v>#DIV/0!</v>
      </c>
      <c r="I142" s="748"/>
      <c r="J142" s="748"/>
      <c r="AC142" s="702"/>
      <c r="AD142" s="702"/>
      <c r="AE142" s="754"/>
      <c r="AF142" s="754"/>
      <c r="AG142" s="754"/>
    </row>
    <row r="143" spans="1:39" x14ac:dyDescent="0.25">
      <c r="A143" s="703" t="s">
        <v>458</v>
      </c>
      <c r="B143" s="723">
        <f>+'Rev Exp Region B '!C3</f>
        <v>0</v>
      </c>
      <c r="C143" s="457">
        <f>+'Rev Exp Region B '!B77</f>
        <v>0</v>
      </c>
      <c r="D143" s="457">
        <f>+'Rev Exp Region B '!C77</f>
        <v>0</v>
      </c>
      <c r="E143" s="497">
        <f>+'Rev Exp Region B '!B84</f>
        <v>0</v>
      </c>
      <c r="F143" s="497">
        <f>+'Rev Exp Region B '!B90</f>
        <v>0</v>
      </c>
      <c r="G143" s="275">
        <f>+'Rev Exp Region B '!B92</f>
        <v>0</v>
      </c>
      <c r="H143" s="938" t="e">
        <f t="shared" si="215"/>
        <v>#DIV/0!</v>
      </c>
      <c r="I143" s="710"/>
      <c r="J143" s="710"/>
      <c r="AC143" s="702"/>
      <c r="AD143" s="702"/>
      <c r="AE143" s="754"/>
      <c r="AF143" s="754"/>
      <c r="AG143" s="754"/>
    </row>
    <row r="144" spans="1:39" x14ac:dyDescent="0.25">
      <c r="A144" s="703" t="s">
        <v>459</v>
      </c>
      <c r="B144" s="723">
        <f>+'Rev Exp Region C  '!C3</f>
        <v>0</v>
      </c>
      <c r="C144" s="457">
        <f>+'Rev Exp Region C  '!B77</f>
        <v>0</v>
      </c>
      <c r="D144" s="457">
        <f>+'Rev Exp Region C  '!C77</f>
        <v>0</v>
      </c>
      <c r="E144" s="497">
        <f>+'Rev Exp Region C  '!B84</f>
        <v>0</v>
      </c>
      <c r="F144" s="497">
        <f>+'Rev Exp Region C  '!B90</f>
        <v>0</v>
      </c>
      <c r="G144" s="275">
        <f>+'Rev Exp Region C  '!B92</f>
        <v>0</v>
      </c>
      <c r="H144" s="938" t="e">
        <f t="shared" si="215"/>
        <v>#DIV/0!</v>
      </c>
      <c r="AC144" s="702"/>
      <c r="AD144" s="702"/>
      <c r="AE144" s="754"/>
      <c r="AF144" s="754"/>
      <c r="AG144" s="754"/>
    </row>
    <row r="145" spans="1:33" x14ac:dyDescent="0.25">
      <c r="A145" s="703" t="s">
        <v>460</v>
      </c>
      <c r="B145" s="723">
        <f>+'Rev Exp Region D'!C3</f>
        <v>0</v>
      </c>
      <c r="C145" s="211">
        <f>+'Rev Exp Region D'!B77</f>
        <v>0</v>
      </c>
      <c r="D145" s="211">
        <f>+'Rev Exp Region D'!C77</f>
        <v>0</v>
      </c>
      <c r="E145" s="497">
        <f>+'Rev Exp Region D'!B84</f>
        <v>0</v>
      </c>
      <c r="F145" s="497">
        <f>+'Rev Exp Region D'!B90</f>
        <v>0</v>
      </c>
      <c r="G145" s="211">
        <f>+'Rev Exp Region D'!B92</f>
        <v>0</v>
      </c>
      <c r="H145" s="938" t="e">
        <f t="shared" si="215"/>
        <v>#DIV/0!</v>
      </c>
      <c r="AC145" s="702"/>
      <c r="AD145" s="702"/>
      <c r="AE145" s="754"/>
      <c r="AF145" s="754"/>
      <c r="AG145" s="754"/>
    </row>
    <row r="146" spans="1:33" x14ac:dyDescent="0.25">
      <c r="A146" s="703" t="s">
        <v>461</v>
      </c>
      <c r="B146" s="723">
        <f>+'Rev Exp Region E'!C3</f>
        <v>0</v>
      </c>
      <c r="C146" s="211">
        <f>+'Rev Exp Region E'!B77</f>
        <v>0</v>
      </c>
      <c r="D146" s="211">
        <f>+'Rev Exp Region E'!C77</f>
        <v>0</v>
      </c>
      <c r="E146" s="497">
        <f>+'Rev Exp Region E'!B84</f>
        <v>0</v>
      </c>
      <c r="F146" s="497">
        <f>+'Rev Exp Region E'!B90</f>
        <v>0</v>
      </c>
      <c r="G146" s="211">
        <f>+'Rev Exp Region E'!B92</f>
        <v>0</v>
      </c>
      <c r="H146" s="938" t="e">
        <f t="shared" si="215"/>
        <v>#DIV/0!</v>
      </c>
      <c r="AC146" s="702"/>
      <c r="AD146" s="702"/>
      <c r="AE146" s="754"/>
      <c r="AF146" s="754"/>
      <c r="AG146" s="754"/>
    </row>
    <row r="147" spans="1:33" x14ac:dyDescent="0.25">
      <c r="A147" s="703" t="s">
        <v>462</v>
      </c>
      <c r="B147" s="723">
        <f>+'Rev Exp Region F'!C3</f>
        <v>0</v>
      </c>
      <c r="C147" s="211">
        <f>+'Rev Exp Region F'!B77</f>
        <v>0</v>
      </c>
      <c r="D147" s="211">
        <f>+'Rev Exp Region F'!C77</f>
        <v>0</v>
      </c>
      <c r="E147" s="497">
        <f>+'Rev Exp Region F'!B84</f>
        <v>0</v>
      </c>
      <c r="F147" s="497">
        <f>+'Rev Exp Region F'!B90</f>
        <v>0</v>
      </c>
      <c r="G147" s="211">
        <f>+'Rev Exp Region F'!B92</f>
        <v>0</v>
      </c>
      <c r="H147" s="938" t="e">
        <f t="shared" si="215"/>
        <v>#DIV/0!</v>
      </c>
      <c r="AC147" s="702"/>
      <c r="AD147" s="702"/>
      <c r="AE147" s="754"/>
      <c r="AF147" s="754"/>
      <c r="AG147" s="754"/>
    </row>
    <row r="148" spans="1:33" x14ac:dyDescent="0.25">
      <c r="A148" s="703" t="s">
        <v>463</v>
      </c>
      <c r="B148" s="723">
        <f>+'Rev Exp Region G'!C3</f>
        <v>0</v>
      </c>
      <c r="C148" s="211">
        <f>+'Rev Exp Region G'!B77</f>
        <v>0</v>
      </c>
      <c r="D148" s="211">
        <f>+'Rev Exp Region G'!C77</f>
        <v>0</v>
      </c>
      <c r="E148" s="497">
        <f>+'Rev Exp Region G'!B84</f>
        <v>0</v>
      </c>
      <c r="F148" s="497">
        <f>+'Rev Exp Region G'!B90</f>
        <v>0</v>
      </c>
      <c r="G148" s="211">
        <f>+'Rev Exp Region G'!B92</f>
        <v>0</v>
      </c>
      <c r="H148" s="938" t="e">
        <f t="shared" si="215"/>
        <v>#DIV/0!</v>
      </c>
      <c r="AC148" s="702"/>
      <c r="AD148" s="702"/>
      <c r="AE148" s="754"/>
      <c r="AF148" s="754"/>
      <c r="AG148" s="754"/>
    </row>
    <row r="149" spans="1:33" x14ac:dyDescent="0.25">
      <c r="A149" s="703" t="s">
        <v>464</v>
      </c>
      <c r="B149" s="723">
        <f>+'Rev Exp Region H'!C3</f>
        <v>0</v>
      </c>
      <c r="C149" s="211">
        <f>+'Rev Exp Region H'!B77</f>
        <v>0</v>
      </c>
      <c r="D149" s="211">
        <f>+'Rev Exp Region H'!C77</f>
        <v>0</v>
      </c>
      <c r="E149" s="497">
        <f>+'Rev Exp Region H'!B84</f>
        <v>0</v>
      </c>
      <c r="F149" s="497">
        <f>+'Rev Exp Region H'!B90</f>
        <v>0</v>
      </c>
      <c r="G149" s="211">
        <f>+'Rev Exp Region H'!B92</f>
        <v>0</v>
      </c>
      <c r="H149" s="938" t="e">
        <f t="shared" si="215"/>
        <v>#DIV/0!</v>
      </c>
      <c r="AC149" s="702"/>
      <c r="AD149" s="702"/>
      <c r="AE149" s="754"/>
      <c r="AF149" s="754"/>
      <c r="AG149" s="754"/>
    </row>
    <row r="150" spans="1:33" x14ac:dyDescent="0.25">
      <c r="A150" s="703" t="s">
        <v>465</v>
      </c>
      <c r="B150" s="723">
        <f>+'Rev Exp Region I'!C3</f>
        <v>0</v>
      </c>
      <c r="C150" s="211">
        <f>+'Rev Exp Region I'!B77</f>
        <v>0</v>
      </c>
      <c r="D150" s="211">
        <f>+'Rev Exp Region I'!C77</f>
        <v>0</v>
      </c>
      <c r="E150" s="497">
        <f>+'Rev Exp Region I'!B84</f>
        <v>0</v>
      </c>
      <c r="F150" s="497">
        <f>+'Rev Exp Region I'!B90</f>
        <v>0</v>
      </c>
      <c r="G150" s="211">
        <f>+'Rev Exp Region I'!B92</f>
        <v>0</v>
      </c>
      <c r="H150" s="938" t="e">
        <f t="shared" si="215"/>
        <v>#DIV/0!</v>
      </c>
      <c r="AC150" s="702"/>
      <c r="AD150" s="702"/>
      <c r="AE150" s="754"/>
      <c r="AF150" s="754"/>
      <c r="AG150" s="754"/>
    </row>
    <row r="151" spans="1:33" x14ac:dyDescent="0.25">
      <c r="A151" s="703" t="s">
        <v>466</v>
      </c>
      <c r="B151" s="723">
        <f>+'Rev Exp Region J'!C3</f>
        <v>0</v>
      </c>
      <c r="C151" s="211">
        <f>+'Rev Exp Region J'!B77</f>
        <v>0</v>
      </c>
      <c r="D151" s="211">
        <f>+'Rev Exp Region J'!C77</f>
        <v>0</v>
      </c>
      <c r="E151" s="497">
        <f>+'Rev Exp Region J'!B84</f>
        <v>0</v>
      </c>
      <c r="F151" s="497">
        <f>+'Rev Exp Region J'!B90</f>
        <v>0</v>
      </c>
      <c r="G151" s="211">
        <f>+'Rev Exp Region J'!B92</f>
        <v>0</v>
      </c>
      <c r="H151" s="939" t="e">
        <f t="shared" si="215"/>
        <v>#DIV/0!</v>
      </c>
      <c r="AC151" s="702"/>
      <c r="AD151" s="702"/>
      <c r="AE151" s="754"/>
      <c r="AF151" s="754"/>
      <c r="AG151" s="754"/>
    </row>
    <row r="152" spans="1:33" x14ac:dyDescent="0.25">
      <c r="A152" s="703" t="s">
        <v>467</v>
      </c>
      <c r="B152" s="723">
        <f>+'Rev Exp Region K'!C3</f>
        <v>0</v>
      </c>
      <c r="C152" s="457">
        <f>+'Rev Exp Region K'!B77</f>
        <v>0</v>
      </c>
      <c r="D152" s="457">
        <f>+'Rev Exp Region K'!C77</f>
        <v>0</v>
      </c>
      <c r="E152" s="772">
        <f>+'Rev Exp Region K'!B84</f>
        <v>0</v>
      </c>
      <c r="F152" s="772">
        <f>+'Rev Exp Region K'!B90</f>
        <v>0</v>
      </c>
      <c r="G152" s="457">
        <f>+'Rev Exp Region K'!B92</f>
        <v>0</v>
      </c>
      <c r="H152" s="939" t="e">
        <f t="shared" si="215"/>
        <v>#DIV/0!</v>
      </c>
      <c r="AC152" s="702"/>
      <c r="AD152" s="702"/>
      <c r="AE152" s="754"/>
      <c r="AF152" s="754"/>
      <c r="AG152" s="754"/>
    </row>
    <row r="153" spans="1:33" x14ac:dyDescent="0.25">
      <c r="A153" s="703" t="s">
        <v>790</v>
      </c>
      <c r="B153" s="723">
        <f>+'Rev Exp Region L'!C3</f>
        <v>0</v>
      </c>
      <c r="C153" s="457">
        <f>+'Rev Exp Region L'!B77</f>
        <v>0</v>
      </c>
      <c r="D153" s="457">
        <f>+'Rev Exp Region L'!C77</f>
        <v>0</v>
      </c>
      <c r="E153" s="772">
        <f>+'Rev Exp Region L'!B84</f>
        <v>0</v>
      </c>
      <c r="F153" s="772">
        <f>+'Rev Exp Region L'!B90</f>
        <v>0</v>
      </c>
      <c r="G153" s="457">
        <f>+'Rev Exp Region L'!B92</f>
        <v>0</v>
      </c>
      <c r="H153" s="939" t="e">
        <f t="shared" si="215"/>
        <v>#DIV/0!</v>
      </c>
      <c r="AC153" s="702"/>
      <c r="AD153" s="702"/>
      <c r="AE153" s="754"/>
      <c r="AF153" s="754"/>
      <c r="AG153" s="754"/>
    </row>
    <row r="154" spans="1:33" x14ac:dyDescent="0.25">
      <c r="A154" s="703" t="s">
        <v>791</v>
      </c>
      <c r="B154" s="723">
        <f>+'Rev Exp Region M'!C3</f>
        <v>0</v>
      </c>
      <c r="C154" s="457">
        <f>+'Rev Exp Region M'!B77</f>
        <v>0</v>
      </c>
      <c r="D154" s="457">
        <f>+'Rev Exp Region M'!C77</f>
        <v>0</v>
      </c>
      <c r="E154" s="772">
        <f>+'Rev Exp Region M'!B84</f>
        <v>0</v>
      </c>
      <c r="F154" s="772">
        <f>+'Rev Exp Region M'!B90</f>
        <v>0</v>
      </c>
      <c r="G154" s="457">
        <f>+'Rev Exp Region M'!B92</f>
        <v>0</v>
      </c>
      <c r="H154" s="939" t="e">
        <f t="shared" si="215"/>
        <v>#DIV/0!</v>
      </c>
      <c r="AC154" s="702"/>
      <c r="AD154" s="702"/>
      <c r="AE154" s="754"/>
      <c r="AF154" s="754"/>
      <c r="AG154" s="754"/>
    </row>
    <row r="155" spans="1:33" x14ac:dyDescent="0.25">
      <c r="A155" s="703" t="s">
        <v>792</v>
      </c>
      <c r="B155" s="723">
        <f>+'Rev Exp Region N'!C3</f>
        <v>0</v>
      </c>
      <c r="C155" s="457">
        <f>+'Rev Exp Region N'!B77</f>
        <v>0</v>
      </c>
      <c r="D155" s="457">
        <f>+'Rev Exp Region N'!C77</f>
        <v>0</v>
      </c>
      <c r="E155" s="772">
        <f>+'Rev Exp Region N'!B84</f>
        <v>0</v>
      </c>
      <c r="F155" s="772">
        <f>+'Rev Exp Region N'!B90</f>
        <v>0</v>
      </c>
      <c r="G155" s="457">
        <f>+'Rev Exp Region N'!B92</f>
        <v>0</v>
      </c>
      <c r="H155" s="939" t="e">
        <f t="shared" si="215"/>
        <v>#DIV/0!</v>
      </c>
      <c r="AC155" s="702"/>
      <c r="AD155" s="702"/>
      <c r="AE155" s="754"/>
      <c r="AF155" s="754"/>
      <c r="AG155" s="754"/>
    </row>
    <row r="156" spans="1:33" x14ac:dyDescent="0.25">
      <c r="A156" s="703" t="s">
        <v>804</v>
      </c>
      <c r="B156" s="723">
        <f>+'Rev Exp Region O'!C3</f>
        <v>0</v>
      </c>
      <c r="C156" s="482">
        <f>+'Rev Exp Region O'!B77</f>
        <v>0</v>
      </c>
      <c r="D156" s="482">
        <f>+'Rev Exp Region O'!C77</f>
        <v>0</v>
      </c>
      <c r="E156" s="660">
        <f>+'Rev Exp Region O'!B84</f>
        <v>0</v>
      </c>
      <c r="F156" s="660">
        <f>+'Rev Exp Region O'!B90</f>
        <v>0</v>
      </c>
      <c r="G156" s="482">
        <f>+'Rev Exp Region O'!B92</f>
        <v>0</v>
      </c>
      <c r="H156" s="940" t="e">
        <f t="shared" si="215"/>
        <v>#DIV/0!</v>
      </c>
      <c r="AC156" s="702"/>
      <c r="AD156" s="702"/>
      <c r="AE156" s="754"/>
      <c r="AF156" s="754"/>
      <c r="AG156" s="754"/>
    </row>
    <row r="157" spans="1:33" x14ac:dyDescent="0.25">
      <c r="A157" s="703" t="s">
        <v>471</v>
      </c>
      <c r="B157" s="703"/>
      <c r="C157" s="767">
        <f>SUM(C142:C156)</f>
        <v>0</v>
      </c>
      <c r="D157" s="767">
        <f>SUM(D142:D156)</f>
        <v>0</v>
      </c>
      <c r="E157" s="767">
        <f>SUM(E142:E156)</f>
        <v>0</v>
      </c>
      <c r="F157" s="767">
        <f>SUM(F142:F156)</f>
        <v>0</v>
      </c>
      <c r="G157" s="767">
        <f>SUM(G142:G156)</f>
        <v>0</v>
      </c>
      <c r="H157" s="938" t="e">
        <f t="shared" si="215"/>
        <v>#DIV/0!</v>
      </c>
      <c r="AC157" s="702"/>
      <c r="AD157" s="702"/>
      <c r="AE157" s="754"/>
    </row>
    <row r="158" spans="1:33" x14ac:dyDescent="0.25">
      <c r="A158" s="703" t="s">
        <v>880</v>
      </c>
      <c r="B158" s="703"/>
      <c r="C158" s="955">
        <f>+C92+D92+E92</f>
        <v>0</v>
      </c>
      <c r="D158" s="955">
        <f>G92+H92+I92</f>
        <v>0</v>
      </c>
      <c r="E158" s="955">
        <f>C122+D122+E122</f>
        <v>0</v>
      </c>
      <c r="F158" s="955">
        <f>C128+D128+E128</f>
        <v>0</v>
      </c>
      <c r="G158" s="955">
        <f>+C130+D130+E130</f>
        <v>0</v>
      </c>
      <c r="H158" s="940" t="e">
        <f t="shared" si="215"/>
        <v>#DIV/0!</v>
      </c>
      <c r="AC158" s="702"/>
      <c r="AD158" s="702"/>
      <c r="AE158" s="754"/>
    </row>
    <row r="159" spans="1:33" x14ac:dyDescent="0.25">
      <c r="A159" s="768" t="s">
        <v>481</v>
      </c>
      <c r="B159" s="703"/>
      <c r="C159" s="769">
        <f>+C157-C158</f>
        <v>0</v>
      </c>
      <c r="D159" s="770">
        <f>+D157-D158</f>
        <v>0</v>
      </c>
      <c r="E159" s="770">
        <f t="shared" ref="E159:F159" si="216">+E157-E158</f>
        <v>0</v>
      </c>
      <c r="F159" s="770">
        <f t="shared" si="216"/>
        <v>0</v>
      </c>
      <c r="G159" s="769">
        <f>+G157-G158</f>
        <v>0</v>
      </c>
      <c r="H159" s="941" t="e">
        <f>+H157-H158</f>
        <v>#DIV/0!</v>
      </c>
      <c r="AC159" s="702"/>
      <c r="AD159" s="702"/>
      <c r="AE159" s="754"/>
    </row>
    <row r="160" spans="1:33" x14ac:dyDescent="0.25">
      <c r="A160" s="704"/>
      <c r="C160" s="771" t="str">
        <f>+IF(ABS(C159)&lt;1," ","ERROR, Regional reports do not tie to the summary")</f>
        <v xml:space="preserve"> </v>
      </c>
      <c r="D160" s="771" t="str">
        <f>+IF(ABS(D159)&lt;1," ","ERROR, Regional reports do not tie to the summary")</f>
        <v xml:space="preserve"> </v>
      </c>
      <c r="E160" s="771" t="str">
        <f>+IF(ABS(G159)&lt;1," ","ERROR, Regional reports do not tie to the summary")</f>
        <v xml:space="preserve"> </v>
      </c>
      <c r="F160" s="702"/>
      <c r="G160" s="702"/>
      <c r="H160" s="702"/>
      <c r="AC160" s="754"/>
      <c r="AD160" s="754"/>
      <c r="AE160" s="754"/>
    </row>
    <row r="161" spans="5:31" x14ac:dyDescent="0.25">
      <c r="E161" s="702"/>
      <c r="F161" s="702"/>
      <c r="G161" s="702"/>
      <c r="H161" s="954"/>
      <c r="I161" s="954"/>
      <c r="J161" s="954"/>
      <c r="K161" s="954"/>
      <c r="L161" s="954"/>
      <c r="AC161" s="754"/>
      <c r="AD161" s="754"/>
      <c r="AE161" s="754"/>
    </row>
    <row r="162" spans="5:31" x14ac:dyDescent="0.25">
      <c r="E162" s="702"/>
      <c r="F162" s="702"/>
      <c r="G162" s="702"/>
      <c r="H162" s="702"/>
      <c r="AC162" s="754"/>
      <c r="AD162" s="754"/>
      <c r="AE162" s="754"/>
    </row>
    <row r="163" spans="5:31" x14ac:dyDescent="0.25">
      <c r="E163" s="702"/>
      <c r="F163" s="702"/>
      <c r="G163" s="702"/>
      <c r="H163" s="702"/>
      <c r="AC163" s="754"/>
      <c r="AD163" s="754"/>
      <c r="AE163" s="754"/>
    </row>
    <row r="164" spans="5:31" x14ac:dyDescent="0.25">
      <c r="E164" s="702"/>
      <c r="F164" s="702"/>
      <c r="G164" s="702"/>
      <c r="H164" s="702"/>
      <c r="AC164" s="754"/>
      <c r="AD164" s="754"/>
      <c r="AE164" s="754"/>
    </row>
    <row r="165" spans="5:31" x14ac:dyDescent="0.25">
      <c r="E165" s="702"/>
      <c r="F165" s="702"/>
      <c r="G165" s="702"/>
      <c r="H165" s="702"/>
      <c r="AC165" s="754"/>
      <c r="AD165" s="754"/>
      <c r="AE165" s="754"/>
    </row>
    <row r="166" spans="5:31" x14ac:dyDescent="0.25">
      <c r="E166" s="702"/>
      <c r="F166" s="702"/>
      <c r="G166" s="702"/>
      <c r="H166" s="702"/>
      <c r="AC166" s="754"/>
      <c r="AD166" s="754"/>
      <c r="AE166" s="754"/>
    </row>
    <row r="167" spans="5:31" x14ac:dyDescent="0.25">
      <c r="E167" s="702"/>
      <c r="F167" s="702"/>
      <c r="G167" s="702"/>
      <c r="H167" s="702"/>
      <c r="AC167" s="754"/>
      <c r="AD167" s="754"/>
      <c r="AE167" s="754"/>
    </row>
    <row r="168" spans="5:31" x14ac:dyDescent="0.25">
      <c r="E168" s="702"/>
      <c r="F168" s="702"/>
      <c r="G168" s="702"/>
      <c r="H168" s="702"/>
      <c r="AC168" s="754"/>
      <c r="AD168" s="754"/>
      <c r="AE168" s="754"/>
    </row>
    <row r="169" spans="5:31" x14ac:dyDescent="0.25">
      <c r="E169" s="702"/>
      <c r="F169" s="702"/>
      <c r="G169" s="702"/>
      <c r="H169" s="702"/>
      <c r="AC169" s="754"/>
      <c r="AD169" s="754"/>
      <c r="AE169" s="754"/>
    </row>
    <row r="170" spans="5:31" x14ac:dyDescent="0.25">
      <c r="E170" s="702"/>
      <c r="F170" s="702"/>
      <c r="G170" s="702"/>
      <c r="H170" s="702"/>
      <c r="AC170" s="754"/>
      <c r="AD170" s="754"/>
      <c r="AE170" s="754"/>
    </row>
    <row r="171" spans="5:31" x14ac:dyDescent="0.25">
      <c r="E171" s="702"/>
      <c r="F171" s="702"/>
      <c r="G171" s="702"/>
      <c r="H171" s="702"/>
      <c r="AC171" s="754"/>
      <c r="AD171" s="754"/>
      <c r="AE171" s="754"/>
    </row>
    <row r="172" spans="5:31" x14ac:dyDescent="0.25">
      <c r="E172" s="702"/>
      <c r="F172" s="702"/>
      <c r="G172" s="702"/>
      <c r="H172" s="702"/>
      <c r="AC172" s="754"/>
      <c r="AD172" s="754"/>
      <c r="AE172" s="754"/>
    </row>
    <row r="173" spans="5:31" x14ac:dyDescent="0.25">
      <c r="E173" s="702"/>
      <c r="F173" s="702"/>
      <c r="G173" s="702"/>
      <c r="H173" s="702"/>
      <c r="AC173" s="754"/>
      <c r="AD173" s="754"/>
      <c r="AE173" s="754"/>
    </row>
    <row r="174" spans="5:31" x14ac:dyDescent="0.25">
      <c r="E174" s="702"/>
      <c r="F174" s="702"/>
      <c r="G174" s="702"/>
      <c r="H174" s="702"/>
      <c r="AC174" s="754"/>
      <c r="AD174" s="754"/>
      <c r="AE174" s="754"/>
    </row>
    <row r="175" spans="5:31" x14ac:dyDescent="0.25">
      <c r="E175" s="702"/>
      <c r="F175" s="702"/>
      <c r="G175" s="702"/>
      <c r="H175" s="702"/>
      <c r="AC175" s="754"/>
      <c r="AD175" s="754"/>
      <c r="AE175" s="754"/>
    </row>
    <row r="176" spans="5:31" x14ac:dyDescent="0.25">
      <c r="E176" s="702"/>
      <c r="F176" s="702"/>
      <c r="G176" s="702"/>
      <c r="H176" s="702"/>
      <c r="AC176" s="754"/>
      <c r="AD176" s="754"/>
      <c r="AE176" s="754"/>
    </row>
    <row r="177" spans="5:31" x14ac:dyDescent="0.25">
      <c r="E177" s="702"/>
      <c r="F177" s="702"/>
      <c r="G177" s="702"/>
      <c r="H177" s="702"/>
      <c r="AC177" s="754"/>
      <c r="AD177" s="754"/>
      <c r="AE177" s="754"/>
    </row>
    <row r="178" spans="5:31" x14ac:dyDescent="0.25">
      <c r="E178" s="702"/>
      <c r="F178" s="702"/>
      <c r="G178" s="702"/>
      <c r="H178" s="702"/>
      <c r="AC178" s="754"/>
      <c r="AD178" s="754"/>
      <c r="AE178" s="754"/>
    </row>
    <row r="179" spans="5:31" x14ac:dyDescent="0.25">
      <c r="E179" s="702"/>
      <c r="F179" s="702"/>
      <c r="G179" s="702"/>
      <c r="H179" s="702"/>
      <c r="AC179" s="754"/>
      <c r="AD179" s="754"/>
      <c r="AE179" s="754"/>
    </row>
    <row r="180" spans="5:31" x14ac:dyDescent="0.25">
      <c r="AC180" s="754"/>
      <c r="AD180" s="754"/>
      <c r="AE180" s="754"/>
    </row>
    <row r="181" spans="5:31" x14ac:dyDescent="0.25">
      <c r="AC181" s="754"/>
      <c r="AD181" s="754"/>
      <c r="AE181" s="754"/>
    </row>
    <row r="182" spans="5:31" x14ac:dyDescent="0.25">
      <c r="AC182" s="754"/>
      <c r="AD182" s="754"/>
      <c r="AE182" s="754"/>
    </row>
    <row r="183" spans="5:31" x14ac:dyDescent="0.25">
      <c r="AC183" s="754"/>
      <c r="AD183" s="754"/>
      <c r="AE183" s="754"/>
    </row>
    <row r="184" spans="5:31" x14ac:dyDescent="0.25">
      <c r="AC184" s="754"/>
      <c r="AD184" s="754"/>
      <c r="AE184" s="754"/>
    </row>
    <row r="185" spans="5:31" x14ac:dyDescent="0.25">
      <c r="AC185" s="754"/>
      <c r="AD185" s="754"/>
      <c r="AE185" s="754"/>
    </row>
    <row r="186" spans="5:31" x14ac:dyDescent="0.25">
      <c r="AC186" s="754"/>
      <c r="AD186" s="754"/>
      <c r="AE186" s="754"/>
    </row>
    <row r="187" spans="5:31" x14ac:dyDescent="0.25">
      <c r="AC187" s="754"/>
      <c r="AD187" s="754"/>
      <c r="AE187" s="754"/>
    </row>
    <row r="188" spans="5:31" x14ac:dyDescent="0.25">
      <c r="AC188" s="754"/>
      <c r="AD188" s="754"/>
      <c r="AE188" s="754"/>
    </row>
    <row r="189" spans="5:31" x14ac:dyDescent="0.25">
      <c r="AC189" s="754"/>
      <c r="AD189" s="754"/>
      <c r="AE189" s="754"/>
    </row>
    <row r="190" spans="5:31" x14ac:dyDescent="0.25">
      <c r="AC190" s="754"/>
      <c r="AD190" s="754"/>
      <c r="AE190" s="754"/>
    </row>
    <row r="191" spans="5:31" x14ac:dyDescent="0.25">
      <c r="AC191" s="754"/>
      <c r="AD191" s="754"/>
      <c r="AE191" s="754"/>
    </row>
    <row r="192" spans="5:31" x14ac:dyDescent="0.25">
      <c r="AC192" s="754"/>
      <c r="AD192" s="754"/>
      <c r="AE192" s="754"/>
    </row>
    <row r="193" spans="29:31" x14ac:dyDescent="0.25">
      <c r="AC193" s="754"/>
      <c r="AD193" s="754"/>
      <c r="AE193" s="754"/>
    </row>
    <row r="194" spans="29:31" x14ac:dyDescent="0.25">
      <c r="AC194" s="754"/>
      <c r="AD194" s="754"/>
      <c r="AE194" s="754"/>
    </row>
    <row r="195" spans="29:31" x14ac:dyDescent="0.25">
      <c r="AC195" s="754"/>
      <c r="AD195" s="754"/>
      <c r="AE195" s="754"/>
    </row>
    <row r="196" spans="29:31" x14ac:dyDescent="0.25">
      <c r="AC196" s="754"/>
      <c r="AD196" s="754"/>
      <c r="AE196" s="754"/>
    </row>
    <row r="197" spans="29:31" x14ac:dyDescent="0.25">
      <c r="AC197" s="754"/>
      <c r="AD197" s="754"/>
      <c r="AE197" s="754"/>
    </row>
    <row r="198" spans="29:31" x14ac:dyDescent="0.25">
      <c r="AC198" s="754"/>
      <c r="AD198" s="754"/>
      <c r="AE198" s="754"/>
    </row>
    <row r="199" spans="29:31" x14ac:dyDescent="0.25">
      <c r="AC199" s="754"/>
      <c r="AD199" s="754"/>
      <c r="AE199" s="754"/>
    </row>
    <row r="200" spans="29:31" x14ac:dyDescent="0.25">
      <c r="AC200" s="754"/>
      <c r="AD200" s="754"/>
      <c r="AE200" s="754"/>
    </row>
    <row r="201" spans="29:31" x14ac:dyDescent="0.25">
      <c r="AC201" s="754"/>
      <c r="AD201" s="754"/>
      <c r="AE201" s="754"/>
    </row>
    <row r="202" spans="29:31" x14ac:dyDescent="0.25">
      <c r="AC202" s="754"/>
      <c r="AD202" s="754"/>
      <c r="AE202" s="754"/>
    </row>
    <row r="203" spans="29:31" x14ac:dyDescent="0.25">
      <c r="AC203" s="754"/>
      <c r="AD203" s="754"/>
      <c r="AE203" s="754"/>
    </row>
    <row r="204" spans="29:31" x14ac:dyDescent="0.25">
      <c r="AC204" s="754"/>
      <c r="AD204" s="754"/>
      <c r="AE204" s="754"/>
    </row>
    <row r="205" spans="29:31" x14ac:dyDescent="0.25">
      <c r="AC205" s="754"/>
      <c r="AD205" s="754"/>
      <c r="AE205" s="754"/>
    </row>
    <row r="206" spans="29:31" x14ac:dyDescent="0.25">
      <c r="AC206" s="754"/>
      <c r="AD206" s="754"/>
      <c r="AE206" s="754"/>
    </row>
    <row r="207" spans="29:31" x14ac:dyDescent="0.25">
      <c r="AC207" s="754"/>
      <c r="AD207" s="754"/>
      <c r="AE207" s="754"/>
    </row>
    <row r="208" spans="29:31" x14ac:dyDescent="0.25">
      <c r="AC208" s="754"/>
      <c r="AD208" s="754"/>
      <c r="AE208" s="754"/>
    </row>
    <row r="209" spans="29:31" x14ac:dyDescent="0.25">
      <c r="AC209" s="754"/>
      <c r="AD209" s="754"/>
      <c r="AE209" s="754"/>
    </row>
    <row r="210" spans="29:31" x14ac:dyDescent="0.25">
      <c r="AC210" s="754"/>
      <c r="AD210" s="754"/>
      <c r="AE210" s="754"/>
    </row>
    <row r="211" spans="29:31" x14ac:dyDescent="0.25">
      <c r="AC211" s="754"/>
      <c r="AD211" s="754"/>
      <c r="AE211" s="754"/>
    </row>
    <row r="212" spans="29:31" x14ac:dyDescent="0.25">
      <c r="AC212" s="754"/>
      <c r="AD212" s="754"/>
      <c r="AE212" s="754"/>
    </row>
    <row r="213" spans="29:31" x14ac:dyDescent="0.25">
      <c r="AC213" s="754"/>
      <c r="AD213" s="754"/>
      <c r="AE213" s="754"/>
    </row>
    <row r="214" spans="29:31" x14ac:dyDescent="0.25">
      <c r="AC214" s="754"/>
      <c r="AD214" s="754"/>
      <c r="AE214" s="754"/>
    </row>
    <row r="215" spans="29:31" x14ac:dyDescent="0.25">
      <c r="AC215" s="754"/>
      <c r="AD215" s="754"/>
      <c r="AE215" s="754"/>
    </row>
    <row r="216" spans="29:31" x14ac:dyDescent="0.25">
      <c r="AC216" s="754"/>
      <c r="AD216" s="754"/>
      <c r="AE216" s="754"/>
    </row>
    <row r="217" spans="29:31" x14ac:dyDescent="0.25">
      <c r="AC217" s="754"/>
      <c r="AD217" s="754"/>
      <c r="AE217" s="754"/>
    </row>
    <row r="218" spans="29:31" x14ac:dyDescent="0.25">
      <c r="AC218" s="754"/>
      <c r="AD218" s="754"/>
      <c r="AE218" s="754"/>
    </row>
    <row r="219" spans="29:31" x14ac:dyDescent="0.25">
      <c r="AC219" s="754"/>
      <c r="AD219" s="754"/>
      <c r="AE219" s="754"/>
    </row>
    <row r="220" spans="29:31" x14ac:dyDescent="0.25">
      <c r="AC220" s="754"/>
      <c r="AD220" s="754"/>
      <c r="AE220" s="754"/>
    </row>
    <row r="221" spans="29:31" x14ac:dyDescent="0.25">
      <c r="AC221" s="754"/>
      <c r="AD221" s="754"/>
      <c r="AE221" s="754"/>
    </row>
    <row r="222" spans="29:31" x14ac:dyDescent="0.25">
      <c r="AC222" s="754"/>
      <c r="AD222" s="754"/>
      <c r="AE222" s="754"/>
    </row>
    <row r="223" spans="29:31" x14ac:dyDescent="0.25">
      <c r="AC223" s="754"/>
      <c r="AD223" s="754"/>
      <c r="AE223" s="754"/>
    </row>
    <row r="224" spans="29:31" x14ac:dyDescent="0.25">
      <c r="AC224" s="754"/>
      <c r="AD224" s="754"/>
      <c r="AE224" s="754"/>
    </row>
    <row r="225" spans="29:31" x14ac:dyDescent="0.25">
      <c r="AC225" s="754"/>
      <c r="AD225" s="754"/>
      <c r="AE225" s="754"/>
    </row>
    <row r="226" spans="29:31" x14ac:dyDescent="0.25">
      <c r="AC226" s="754"/>
      <c r="AD226" s="754"/>
      <c r="AE226" s="754"/>
    </row>
    <row r="227" spans="29:31" x14ac:dyDescent="0.25">
      <c r="AC227" s="754"/>
      <c r="AD227" s="754"/>
      <c r="AE227" s="754"/>
    </row>
    <row r="228" spans="29:31" x14ac:dyDescent="0.25">
      <c r="AC228" s="754"/>
      <c r="AD228" s="754"/>
      <c r="AE228" s="754"/>
    </row>
    <row r="229" spans="29:31" x14ac:dyDescent="0.25">
      <c r="AC229" s="754"/>
      <c r="AD229" s="754"/>
      <c r="AE229" s="754"/>
    </row>
    <row r="230" spans="29:31" x14ac:dyDescent="0.25">
      <c r="AC230" s="754"/>
      <c r="AD230" s="754"/>
      <c r="AE230" s="754"/>
    </row>
    <row r="231" spans="29:31" x14ac:dyDescent="0.25">
      <c r="AC231" s="754"/>
      <c r="AD231" s="754"/>
      <c r="AE231" s="754"/>
    </row>
    <row r="232" spans="29:31" x14ac:dyDescent="0.25">
      <c r="AC232" s="754"/>
      <c r="AD232" s="754"/>
      <c r="AE232" s="754"/>
    </row>
    <row r="233" spans="29:31" x14ac:dyDescent="0.25">
      <c r="AC233" s="754"/>
      <c r="AD233" s="754"/>
      <c r="AE233" s="754"/>
    </row>
    <row r="234" spans="29:31" x14ac:dyDescent="0.25">
      <c r="AC234" s="754"/>
      <c r="AD234" s="754"/>
      <c r="AE234" s="754"/>
    </row>
    <row r="235" spans="29:31" x14ac:dyDescent="0.25">
      <c r="AC235" s="754"/>
      <c r="AD235" s="754"/>
      <c r="AE235" s="754"/>
    </row>
    <row r="236" spans="29:31" x14ac:dyDescent="0.25">
      <c r="AC236" s="754"/>
      <c r="AD236" s="754"/>
      <c r="AE236" s="754"/>
    </row>
    <row r="237" spans="29:31" x14ac:dyDescent="0.25">
      <c r="AC237" s="754"/>
      <c r="AD237" s="754"/>
      <c r="AE237" s="754"/>
    </row>
    <row r="238" spans="29:31" x14ac:dyDescent="0.25">
      <c r="AC238" s="754"/>
      <c r="AD238" s="754"/>
      <c r="AE238" s="754"/>
    </row>
    <row r="239" spans="29:31" x14ac:dyDescent="0.25">
      <c r="AC239" s="754"/>
      <c r="AD239" s="754"/>
      <c r="AE239" s="754"/>
    </row>
    <row r="240" spans="29:31" x14ac:dyDescent="0.25">
      <c r="AC240" s="754"/>
      <c r="AD240" s="754"/>
      <c r="AE240" s="754"/>
    </row>
    <row r="241" spans="29:31" x14ac:dyDescent="0.25">
      <c r="AC241" s="754"/>
      <c r="AD241" s="754"/>
      <c r="AE241" s="754"/>
    </row>
    <row r="242" spans="29:31" x14ac:dyDescent="0.25">
      <c r="AC242" s="754"/>
      <c r="AD242" s="754"/>
      <c r="AE242" s="754"/>
    </row>
    <row r="243" spans="29:31" x14ac:dyDescent="0.25">
      <c r="AC243" s="754"/>
      <c r="AD243" s="754"/>
      <c r="AE243" s="754"/>
    </row>
    <row r="244" spans="29:31" x14ac:dyDescent="0.25">
      <c r="AC244" s="754"/>
      <c r="AD244" s="754"/>
      <c r="AE244" s="754"/>
    </row>
    <row r="245" spans="29:31" x14ac:dyDescent="0.25">
      <c r="AC245" s="754"/>
      <c r="AD245" s="754"/>
      <c r="AE245" s="754"/>
    </row>
    <row r="246" spans="29:31" x14ac:dyDescent="0.25">
      <c r="AC246" s="754"/>
      <c r="AD246" s="754"/>
      <c r="AE246" s="754"/>
    </row>
    <row r="247" spans="29:31" x14ac:dyDescent="0.25">
      <c r="AC247" s="754"/>
      <c r="AD247" s="754"/>
      <c r="AE247" s="754"/>
    </row>
    <row r="248" spans="29:31" x14ac:dyDescent="0.25">
      <c r="AC248" s="754"/>
      <c r="AD248" s="754"/>
      <c r="AE248" s="754"/>
    </row>
    <row r="249" spans="29:31" x14ac:dyDescent="0.25">
      <c r="AC249" s="754"/>
      <c r="AD249" s="754"/>
      <c r="AE249" s="754"/>
    </row>
    <row r="250" spans="29:31" x14ac:dyDescent="0.25">
      <c r="AC250" s="754"/>
      <c r="AD250" s="754"/>
      <c r="AE250" s="754"/>
    </row>
    <row r="251" spans="29:31" x14ac:dyDescent="0.25">
      <c r="AC251" s="754"/>
      <c r="AD251" s="754"/>
      <c r="AE251" s="754"/>
    </row>
    <row r="252" spans="29:31" x14ac:dyDescent="0.25">
      <c r="AC252" s="754"/>
      <c r="AD252" s="754"/>
      <c r="AE252" s="754"/>
    </row>
    <row r="253" spans="29:31" x14ac:dyDescent="0.25">
      <c r="AC253" s="754"/>
      <c r="AD253" s="754"/>
      <c r="AE253" s="754"/>
    </row>
    <row r="254" spans="29:31" x14ac:dyDescent="0.25">
      <c r="AC254" s="754"/>
      <c r="AD254" s="754"/>
      <c r="AE254" s="754"/>
    </row>
    <row r="255" spans="29:31" x14ac:dyDescent="0.25">
      <c r="AC255" s="754"/>
      <c r="AD255" s="754"/>
      <c r="AE255" s="754"/>
    </row>
    <row r="256" spans="29:31" x14ac:dyDescent="0.25">
      <c r="AC256" s="754"/>
      <c r="AD256" s="754"/>
      <c r="AE256" s="754"/>
    </row>
    <row r="257" spans="29:31" x14ac:dyDescent="0.25">
      <c r="AC257" s="754"/>
      <c r="AD257" s="754"/>
      <c r="AE257" s="754"/>
    </row>
    <row r="258" spans="29:31" x14ac:dyDescent="0.25">
      <c r="AC258" s="754"/>
      <c r="AD258" s="754"/>
      <c r="AE258" s="754"/>
    </row>
    <row r="259" spans="29:31" x14ac:dyDescent="0.25">
      <c r="AC259" s="754"/>
      <c r="AD259" s="754"/>
      <c r="AE259" s="754"/>
    </row>
    <row r="260" spans="29:31" x14ac:dyDescent="0.25">
      <c r="AC260" s="754"/>
      <c r="AD260" s="754"/>
      <c r="AE260" s="754"/>
    </row>
    <row r="261" spans="29:31" x14ac:dyDescent="0.25">
      <c r="AC261" s="754"/>
      <c r="AD261" s="754"/>
      <c r="AE261" s="754"/>
    </row>
    <row r="262" spans="29:31" x14ac:dyDescent="0.25">
      <c r="AC262" s="754"/>
      <c r="AD262" s="754"/>
      <c r="AE262" s="754"/>
    </row>
    <row r="263" spans="29:31" x14ac:dyDescent="0.25">
      <c r="AC263" s="754"/>
      <c r="AD263" s="754"/>
      <c r="AE263" s="754"/>
    </row>
    <row r="1048573" spans="16384:16384" x14ac:dyDescent="0.25">
      <c r="XFD1048573" s="702" t="s">
        <v>594</v>
      </c>
    </row>
    <row r="1048574" spans="16384:16384" x14ac:dyDescent="0.25">
      <c r="XFD1048574" s="702" t="s">
        <v>439</v>
      </c>
    </row>
    <row r="1048575" spans="16384:16384" x14ac:dyDescent="0.25">
      <c r="XFD1048575" s="702" t="s">
        <v>440</v>
      </c>
    </row>
    <row r="1048576" spans="16384:16384" x14ac:dyDescent="0.25">
      <c r="XFD1048576" s="702" t="s">
        <v>441</v>
      </c>
    </row>
  </sheetData>
  <sheetProtection algorithmName="SHA-512" hashValue="maxi3hSxeDCRgX6Otisoj6FFrFe3DmFARbRHiXfEgBHf9haMg6FDAmy2oC7HA6+UgzhOXbNIGCyYy3011R3Igg==" saltValue="TNPghq3XhafcZWSR5w6tfQ==" spinCount="100000" sheet="1" formatCells="0" formatColumns="0" formatRows="0"/>
  <mergeCells count="3">
    <mergeCell ref="A2:L2"/>
    <mergeCell ref="A3:L3"/>
    <mergeCell ref="A140:H140"/>
  </mergeCells>
  <printOptions horizontalCentered="1"/>
  <pageMargins left="0" right="0" top="0" bottom="0" header="0.23" footer="0.17"/>
  <pageSetup scale="70" fitToHeight="3" orientation="landscape" r:id="rId1"/>
  <headerFooter alignWithMargins="0"/>
  <rowBreaks count="2" manualBreakCount="2">
    <brk id="68" max="16383" man="1"/>
    <brk id="119" max="16383"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tabColor theme="9" tint="0.39997558519241921"/>
  </sheetPr>
  <dimension ref="A2:XFC1048562"/>
  <sheetViews>
    <sheetView topLeftCell="A47" zoomScale="130" zoomScaleNormal="130" workbookViewId="0">
      <selection activeCell="H68" sqref="H68"/>
    </sheetView>
  </sheetViews>
  <sheetFormatPr defaultColWidth="11.44140625" defaultRowHeight="13.2" x14ac:dyDescent="0.25"/>
  <cols>
    <col min="1" max="1" width="48.44140625" style="16" customWidth="1"/>
    <col min="2" max="2" width="15.44140625" style="16" customWidth="1"/>
    <col min="3" max="3" width="20.33203125" style="16" customWidth="1"/>
    <col min="4" max="4" width="12.6640625" style="26" customWidth="1"/>
    <col min="5" max="5" width="13.88671875" style="27" customWidth="1"/>
    <col min="6" max="6" width="16.5546875" style="27" customWidth="1"/>
    <col min="7" max="8" width="13.6640625" style="16" customWidth="1"/>
    <col min="9" max="9" width="2.33203125" style="16" customWidth="1"/>
    <col min="10" max="10" width="13.33203125" style="16" customWidth="1"/>
    <col min="11" max="11" width="16.109375" style="16" customWidth="1"/>
    <col min="12" max="12" width="16.5546875" style="17" customWidth="1"/>
    <col min="13" max="13" width="11.44140625" style="16"/>
    <col min="14" max="14" width="11.44140625" style="370"/>
    <col min="15" max="16384" width="11.44140625" style="16"/>
  </cols>
  <sheetData>
    <row r="2" spans="1:14" ht="15" customHeight="1" x14ac:dyDescent="0.3">
      <c r="A2" s="1014">
        <f>+'Balance Sheet'!A1</f>
        <v>0</v>
      </c>
      <c r="B2" s="1014"/>
      <c r="C2" s="1014"/>
      <c r="D2" s="1014"/>
      <c r="E2" s="1014"/>
      <c r="F2" s="1014"/>
      <c r="G2" s="1014"/>
      <c r="H2" s="1014"/>
      <c r="I2" s="1014"/>
      <c r="J2" s="1014"/>
      <c r="K2" s="1014"/>
    </row>
    <row r="3" spans="1:14" ht="15" customHeight="1" x14ac:dyDescent="0.3">
      <c r="A3" s="1014" t="s">
        <v>426</v>
      </c>
      <c r="B3" s="1014"/>
      <c r="C3" s="1014"/>
      <c r="D3" s="1014"/>
      <c r="E3" s="1014"/>
      <c r="F3" s="1014"/>
      <c r="G3" s="1014"/>
      <c r="H3" s="1014"/>
      <c r="I3" s="1014"/>
      <c r="J3" s="1014"/>
      <c r="K3" s="1014"/>
    </row>
    <row r="4" spans="1:14" s="17" customFormat="1" ht="15" customHeight="1" x14ac:dyDescent="0.3">
      <c r="A4" s="435"/>
      <c r="D4" s="6"/>
      <c r="E4" s="203" t="str">
        <f>CONCATENATE("Year To Date Through  ",'MCO ID &amp; Cross Checks'!F11, "  ",'MCO ID &amp; Cross Checks'!G11)</f>
        <v xml:space="preserve">Year To Date Through    </v>
      </c>
      <c r="F4" s="188"/>
      <c r="G4" s="188"/>
      <c r="H4" s="188"/>
      <c r="N4" s="435"/>
    </row>
    <row r="5" spans="1:14" s="17" customFormat="1" ht="15" customHeight="1" x14ac:dyDescent="0.3">
      <c r="B5" s="189"/>
      <c r="C5" s="190"/>
      <c r="D5" s="191"/>
      <c r="E5" s="188"/>
      <c r="F5" s="188"/>
      <c r="G5" s="188"/>
      <c r="H5" s="188"/>
      <c r="N5" s="435"/>
    </row>
    <row r="6" spans="1:14" x14ac:dyDescent="0.25">
      <c r="A6" s="26"/>
      <c r="B6" s="26"/>
      <c r="C6" s="26"/>
    </row>
    <row r="7" spans="1:14" ht="26.4" x14ac:dyDescent="0.25">
      <c r="B7" s="81" t="s">
        <v>127</v>
      </c>
      <c r="C7" s="489" t="str">
        <f>IF('MCO ID &amp; Cross Checks'!D6="Select Prog",'MCO ID &amp; Cross Checks'!D5,"LTC Progs")</f>
        <v>Select Prog</v>
      </c>
      <c r="D7" s="80" t="s">
        <v>639</v>
      </c>
      <c r="E7" s="490" t="str">
        <f>+C7</f>
        <v>Select Prog</v>
      </c>
      <c r="F7" s="491" t="str">
        <f>+C7</f>
        <v>Select Prog</v>
      </c>
      <c r="G7" s="492" t="str">
        <f>CONCATENATE(C7," ","Prior Year")</f>
        <v>Select Prog Prior Year</v>
      </c>
      <c r="H7" s="81" t="s">
        <v>396</v>
      </c>
      <c r="J7" s="491" t="str">
        <f>CONCATENATE(C7," ","Curr YTD")</f>
        <v>Select Prog Curr YTD</v>
      </c>
      <c r="K7" s="491" t="str">
        <f>CONCATENATE(C7," ","Budget YTD")</f>
        <v>Select Prog Budget YTD</v>
      </c>
      <c r="L7" s="491" t="str">
        <f>CONCATENATE(C7," ","Budg Annual")</f>
        <v>Select Prog Budg Annual</v>
      </c>
    </row>
    <row r="8" spans="1:14" x14ac:dyDescent="0.25">
      <c r="B8" s="100" t="s">
        <v>128</v>
      </c>
      <c r="C8" s="488" t="s">
        <v>38</v>
      </c>
      <c r="D8" s="46" t="s">
        <v>640</v>
      </c>
      <c r="E8" s="46" t="s">
        <v>609</v>
      </c>
      <c r="F8" s="46" t="s">
        <v>793</v>
      </c>
      <c r="G8" s="46">
        <f>+'MCO ID &amp; Cross Checks'!D13</f>
        <v>0</v>
      </c>
      <c r="H8" s="46">
        <f>+'MCO ID &amp; Cross Checks'!D13</f>
        <v>0</v>
      </c>
      <c r="J8" s="488" t="s">
        <v>120</v>
      </c>
      <c r="K8" s="488" t="s">
        <v>120</v>
      </c>
      <c r="L8" s="46" t="s">
        <v>120</v>
      </c>
    </row>
    <row r="9" spans="1:14" x14ac:dyDescent="0.25">
      <c r="A9" s="51" t="s">
        <v>94</v>
      </c>
      <c r="B9" s="32"/>
      <c r="C9" s="32"/>
      <c r="N9" s="640" t="s">
        <v>695</v>
      </c>
    </row>
    <row r="10" spans="1:14" x14ac:dyDescent="0.25">
      <c r="A10" s="4" t="s">
        <v>167</v>
      </c>
      <c r="B10" s="26"/>
      <c r="C10" s="88">
        <f>+'Rev Exp Region GSR A'!B11+'Rev Exp Region B '!B11+'Rev Exp Region C  '!B11+'Rev Exp Region D'!B11+'Rev Exp Region E'!B11+'Rev Exp Region F'!B11+'Rev Exp Region G'!B11+'Rev Exp Region H'!B11+'Rev Exp Region I'!B11+'Rev Exp Region J'!B11+'Rev Exp Region K'!B11+'Rev Exp Region L'!B11+'Rev Exp Region M'!B11+'Rev Exp Region N'!B11+'Rev Exp Region O'!B11</f>
        <v>0</v>
      </c>
      <c r="D10" s="99">
        <f t="shared" ref="D10:D26" si="0">+B10+C10</f>
        <v>0</v>
      </c>
      <c r="E10" s="88">
        <f>+'Rev Exp Region GSR A'!C11+'Rev Exp Region B '!C11+'Rev Exp Region C  '!C11+'Rev Exp Region D'!C11+'Rev Exp Region E'!C11+'Rev Exp Region F'!C11+'Rev Exp Region G'!C11+'Rev Exp Region H'!C11+'Rev Exp Region I'!C11+'Rev Exp Region J'!C11+'Rev Exp Region K'!C11+'Rev Exp Region L'!C11+'Rev Exp Region M'!C11+'Rev Exp Region N'!C11+'Rev Exp Region O'!C11</f>
        <v>0</v>
      </c>
      <c r="F10" s="88">
        <f>+'Rev Exp Region GSR A'!D11+'Rev Exp Region B '!D11+'Rev Exp Region C  '!D11+'Rev Exp Region D'!D11+'Rev Exp Region E'!D11+'Rev Exp Region F'!D11+'Rev Exp Region G'!D11+'Rev Exp Region H'!D11+'Rev Exp Region I'!D11+'Rev Exp Region J'!D11+'Rev Exp Region K'!D11+'Rev Exp Region L'!D11+'Rev Exp Region M'!D11+'Rev Exp Region N'!D11+'Rev Exp Region O'!D11</f>
        <v>0</v>
      </c>
      <c r="G10" s="88">
        <f>+'Rev Exp Region GSR A'!E11+'Rev Exp Region B '!E11+'Rev Exp Region C  '!E11+'Rev Exp Region D'!E11+'Rev Exp Region E'!E11+'Rev Exp Region F'!E11+'Rev Exp Region G'!E11+'Rev Exp Region H'!E11+'Rev Exp Region I'!E11+'Rev Exp Region J'!E11+'Rev Exp Region K'!E11+'Rev Exp Region L'!E11+'Rev Exp Region M'!E11+'Rev Exp Region N'!E11+'Rev Exp Region O'!E11</f>
        <v>0</v>
      </c>
      <c r="H10" s="26"/>
      <c r="J10" s="177" t="e">
        <f t="shared" ref="J10:J26" si="1">+C10/$C$130</f>
        <v>#DIV/0!</v>
      </c>
      <c r="K10" s="177" t="e">
        <f t="shared" ref="K10:K26" si="2">+E10/$E$130</f>
        <v>#DIV/0!</v>
      </c>
      <c r="L10" s="178" t="e">
        <f t="shared" ref="L10:L26" si="3">+F10/$F$130</f>
        <v>#DIV/0!</v>
      </c>
      <c r="N10" s="641" t="e">
        <f>+J10-K10</f>
        <v>#DIV/0!</v>
      </c>
    </row>
    <row r="11" spans="1:14" x14ac:dyDescent="0.25">
      <c r="A11" s="4" t="s">
        <v>121</v>
      </c>
      <c r="B11" s="26"/>
      <c r="C11" s="88">
        <f>+'Rev Exp Region GSR A'!B12+'Rev Exp Region B '!B12+'Rev Exp Region C  '!B12+'Rev Exp Region D'!B12+'Rev Exp Region E'!B12+'Rev Exp Region F'!B12+'Rev Exp Region G'!B12+'Rev Exp Region H'!B12+'Rev Exp Region I'!B12+'Rev Exp Region J'!B12+'Rev Exp Region K'!B12+'Rev Exp Region L'!B12+'Rev Exp Region M'!B12+'Rev Exp Region N'!B12+'Rev Exp Region O'!B12</f>
        <v>0</v>
      </c>
      <c r="D11" s="99">
        <f t="shared" si="0"/>
        <v>0</v>
      </c>
      <c r="E11" s="88">
        <f>+'Rev Exp Region GSR A'!C12+'Rev Exp Region B '!C12+'Rev Exp Region C  '!C12+'Rev Exp Region D'!C12+'Rev Exp Region E'!C12+'Rev Exp Region F'!C12+'Rev Exp Region G'!C12+'Rev Exp Region H'!C12+'Rev Exp Region I'!C12+'Rev Exp Region J'!C12+'Rev Exp Region K'!C12+'Rev Exp Region L'!C12+'Rev Exp Region M'!C12+'Rev Exp Region N'!C12+'Rev Exp Region O'!C12</f>
        <v>0</v>
      </c>
      <c r="F11" s="88">
        <f>+'Rev Exp Region GSR A'!D12+'Rev Exp Region B '!D12+'Rev Exp Region C  '!D12+'Rev Exp Region D'!D12+'Rev Exp Region E'!D12+'Rev Exp Region F'!D12+'Rev Exp Region G'!D12+'Rev Exp Region H'!D12+'Rev Exp Region I'!D12+'Rev Exp Region J'!D12+'Rev Exp Region K'!D12+'Rev Exp Region L'!D12+'Rev Exp Region M'!D12+'Rev Exp Region N'!D12+'Rev Exp Region O'!D12</f>
        <v>0</v>
      </c>
      <c r="G11" s="88">
        <f>+'Rev Exp Region GSR A'!E12+'Rev Exp Region B '!E12+'Rev Exp Region C  '!E12+'Rev Exp Region D'!E12+'Rev Exp Region E'!E12+'Rev Exp Region F'!E12+'Rev Exp Region G'!E12+'Rev Exp Region H'!E12+'Rev Exp Region I'!E12+'Rev Exp Region J'!E12+'Rev Exp Region K'!E12+'Rev Exp Region L'!E12+'Rev Exp Region M'!E12+'Rev Exp Region N'!E12+'Rev Exp Region O'!E12</f>
        <v>0</v>
      </c>
      <c r="H11" s="26"/>
      <c r="J11" s="177" t="e">
        <f t="shared" si="1"/>
        <v>#DIV/0!</v>
      </c>
      <c r="K11" s="177" t="e">
        <f t="shared" si="2"/>
        <v>#DIV/0!</v>
      </c>
      <c r="L11" s="178" t="e">
        <f t="shared" si="3"/>
        <v>#DIV/0!</v>
      </c>
      <c r="N11" s="641" t="e">
        <f t="shared" ref="N11:N84" si="4">+J11-K11</f>
        <v>#DIV/0!</v>
      </c>
    </row>
    <row r="12" spans="1:14" x14ac:dyDescent="0.25">
      <c r="A12" s="6" t="s">
        <v>734</v>
      </c>
      <c r="B12" s="26"/>
      <c r="C12" s="88">
        <f>+'Rev Exp Region GSR A'!B13+'Rev Exp Region B '!B13+'Rev Exp Region C  '!B13+'Rev Exp Region D'!B13+'Rev Exp Region E'!B13+'Rev Exp Region F'!B13+'Rev Exp Region G'!B13+'Rev Exp Region H'!B13+'Rev Exp Region I'!B13+'Rev Exp Region J'!B13+'Rev Exp Region K'!B13+'Rev Exp Region L'!B13+'Rev Exp Region M'!B13+'Rev Exp Region N'!B13+'Rev Exp Region O'!B13</f>
        <v>0</v>
      </c>
      <c r="D12" s="99">
        <f t="shared" si="0"/>
        <v>0</v>
      </c>
      <c r="E12" s="88">
        <f>+'Rev Exp Region GSR A'!C13+'Rev Exp Region B '!C13+'Rev Exp Region C  '!C13+'Rev Exp Region D'!C13+'Rev Exp Region E'!C13+'Rev Exp Region F'!C13+'Rev Exp Region G'!C13+'Rev Exp Region H'!C13+'Rev Exp Region I'!C13+'Rev Exp Region J'!C13+'Rev Exp Region K'!C13+'Rev Exp Region L'!C13+'Rev Exp Region M'!C13+'Rev Exp Region N'!C13+'Rev Exp Region O'!C13</f>
        <v>0</v>
      </c>
      <c r="F12" s="88">
        <f>+'Rev Exp Region GSR A'!D13+'Rev Exp Region B '!D13+'Rev Exp Region C  '!D13+'Rev Exp Region D'!D13+'Rev Exp Region E'!D13+'Rev Exp Region F'!D13+'Rev Exp Region G'!D13+'Rev Exp Region H'!D13+'Rev Exp Region I'!D13+'Rev Exp Region J'!D13+'Rev Exp Region K'!D13+'Rev Exp Region L'!D13+'Rev Exp Region M'!D13+'Rev Exp Region N'!D13+'Rev Exp Region O'!D13</f>
        <v>0</v>
      </c>
      <c r="G12" s="88">
        <f>+'Rev Exp Region GSR A'!E13+'Rev Exp Region B '!E13+'Rev Exp Region C  '!E13+'Rev Exp Region D'!E13+'Rev Exp Region E'!E13+'Rev Exp Region F'!E13+'Rev Exp Region G'!E13+'Rev Exp Region H'!E13+'Rev Exp Region I'!E13+'Rev Exp Region J'!E13+'Rev Exp Region K'!E13+'Rev Exp Region L'!E13+'Rev Exp Region M'!E13+'Rev Exp Region N'!E13+'Rev Exp Region O'!E13</f>
        <v>0</v>
      </c>
      <c r="H12" s="26"/>
      <c r="J12" s="177" t="e">
        <f t="shared" si="1"/>
        <v>#DIV/0!</v>
      </c>
      <c r="K12" s="177" t="e">
        <f t="shared" si="2"/>
        <v>#DIV/0!</v>
      </c>
      <c r="L12" s="178" t="e">
        <f t="shared" si="3"/>
        <v>#DIV/0!</v>
      </c>
      <c r="N12" s="641" t="e">
        <f t="shared" si="4"/>
        <v>#DIV/0!</v>
      </c>
    </row>
    <row r="13" spans="1:14" x14ac:dyDescent="0.25">
      <c r="A13" s="5" t="s">
        <v>737</v>
      </c>
      <c r="B13" s="26"/>
      <c r="C13" s="88">
        <f>+'Rev Exp Region GSR A'!B14+'Rev Exp Region B '!B14+'Rev Exp Region C  '!B14+'Rev Exp Region D'!B14+'Rev Exp Region E'!B14+'Rev Exp Region F'!B14+'Rev Exp Region G'!B14+'Rev Exp Region H'!B14+'Rev Exp Region I'!B14+'Rev Exp Region J'!B14+'Rev Exp Region K'!B14+'Rev Exp Region L'!B14+'Rev Exp Region M'!B14+'Rev Exp Region N'!B14+'Rev Exp Region O'!B14</f>
        <v>0</v>
      </c>
      <c r="D13" s="99">
        <f t="shared" si="0"/>
        <v>0</v>
      </c>
      <c r="E13" s="88">
        <f>+'Rev Exp Region GSR A'!C14+'Rev Exp Region B '!C14+'Rev Exp Region C  '!C14+'Rev Exp Region D'!C14+'Rev Exp Region E'!C14+'Rev Exp Region F'!C14+'Rev Exp Region G'!C14+'Rev Exp Region H'!C14+'Rev Exp Region I'!C14+'Rev Exp Region J'!C14+'Rev Exp Region K'!C14+'Rev Exp Region L'!C14+'Rev Exp Region M'!C14+'Rev Exp Region N'!C14+'Rev Exp Region O'!C14</f>
        <v>0</v>
      </c>
      <c r="F13" s="88">
        <f>+'Rev Exp Region GSR A'!D14+'Rev Exp Region B '!D14+'Rev Exp Region C  '!D14+'Rev Exp Region D'!D14+'Rev Exp Region E'!D14+'Rev Exp Region F'!D14+'Rev Exp Region G'!D14+'Rev Exp Region H'!D14+'Rev Exp Region I'!D14+'Rev Exp Region J'!D14+'Rev Exp Region K'!D14+'Rev Exp Region L'!D14+'Rev Exp Region M'!D14+'Rev Exp Region N'!D14+'Rev Exp Region O'!D14</f>
        <v>0</v>
      </c>
      <c r="G13" s="88">
        <f>+'Rev Exp Region GSR A'!E14+'Rev Exp Region B '!E14+'Rev Exp Region C  '!E14+'Rev Exp Region D'!E14+'Rev Exp Region E'!E14+'Rev Exp Region F'!E14+'Rev Exp Region G'!E14+'Rev Exp Region H'!E14+'Rev Exp Region I'!E14+'Rev Exp Region J'!E14+'Rev Exp Region K'!E14+'Rev Exp Region L'!E14+'Rev Exp Region M'!E14+'Rev Exp Region N'!E14+'Rev Exp Region O'!E14</f>
        <v>0</v>
      </c>
      <c r="H13" s="26"/>
      <c r="J13" s="177" t="e">
        <f t="shared" si="1"/>
        <v>#DIV/0!</v>
      </c>
      <c r="K13" s="177" t="e">
        <f t="shared" si="2"/>
        <v>#DIV/0!</v>
      </c>
      <c r="L13" s="178" t="e">
        <f t="shared" si="3"/>
        <v>#DIV/0!</v>
      </c>
      <c r="N13" s="641" t="e">
        <f t="shared" ref="N13:N17" si="5">+J13-K13</f>
        <v>#DIV/0!</v>
      </c>
    </row>
    <row r="14" spans="1:14" x14ac:dyDescent="0.25">
      <c r="A14" s="5" t="s">
        <v>733</v>
      </c>
      <c r="B14" s="26"/>
      <c r="C14" s="88">
        <f>+'Rev Exp Region GSR A'!B15+'Rev Exp Region B '!B15+'Rev Exp Region C  '!B15+'Rev Exp Region D'!B15+'Rev Exp Region E'!B15+'Rev Exp Region F'!B15+'Rev Exp Region G'!B15+'Rev Exp Region H'!B15+'Rev Exp Region I'!B15+'Rev Exp Region J'!B15+'Rev Exp Region K'!B15+'Rev Exp Region L'!B15+'Rev Exp Region M'!B15+'Rev Exp Region N'!B15+'Rev Exp Region O'!B15</f>
        <v>0</v>
      </c>
      <c r="D14" s="99">
        <f t="shared" si="0"/>
        <v>0</v>
      </c>
      <c r="E14" s="88">
        <f>+'Rev Exp Region GSR A'!C15+'Rev Exp Region B '!C15+'Rev Exp Region C  '!C15+'Rev Exp Region D'!C15+'Rev Exp Region E'!C15+'Rev Exp Region F'!C15+'Rev Exp Region G'!C15+'Rev Exp Region H'!C15+'Rev Exp Region I'!C15+'Rev Exp Region J'!C15+'Rev Exp Region K'!C15+'Rev Exp Region L'!C15+'Rev Exp Region M'!C15+'Rev Exp Region N'!C15+'Rev Exp Region O'!C15</f>
        <v>0</v>
      </c>
      <c r="F14" s="88">
        <f>+'Rev Exp Region GSR A'!D15+'Rev Exp Region B '!D15+'Rev Exp Region C  '!D15+'Rev Exp Region D'!D15+'Rev Exp Region E'!D15+'Rev Exp Region F'!D15+'Rev Exp Region G'!D15+'Rev Exp Region H'!D15+'Rev Exp Region I'!D15+'Rev Exp Region J'!D15+'Rev Exp Region K'!D15+'Rev Exp Region L'!D15+'Rev Exp Region M'!D15+'Rev Exp Region N'!D15+'Rev Exp Region O'!D15</f>
        <v>0</v>
      </c>
      <c r="G14" s="88">
        <f>+'Rev Exp Region GSR A'!E15+'Rev Exp Region B '!E15+'Rev Exp Region C  '!E15+'Rev Exp Region D'!E15+'Rev Exp Region E'!E15+'Rev Exp Region F'!E15+'Rev Exp Region G'!E15+'Rev Exp Region H'!E15+'Rev Exp Region I'!E15+'Rev Exp Region J'!E15+'Rev Exp Region K'!E15+'Rev Exp Region L'!E15+'Rev Exp Region M'!E15+'Rev Exp Region N'!E15+'Rev Exp Region O'!E15</f>
        <v>0</v>
      </c>
      <c r="H14" s="26"/>
      <c r="J14" s="177" t="e">
        <f t="shared" si="1"/>
        <v>#DIV/0!</v>
      </c>
      <c r="K14" s="177" t="e">
        <f t="shared" si="2"/>
        <v>#DIV/0!</v>
      </c>
      <c r="L14" s="178" t="e">
        <f t="shared" si="3"/>
        <v>#DIV/0!</v>
      </c>
      <c r="N14" s="641" t="e">
        <f t="shared" si="5"/>
        <v>#DIV/0!</v>
      </c>
    </row>
    <row r="15" spans="1:14" x14ac:dyDescent="0.25">
      <c r="A15" s="49" t="s">
        <v>738</v>
      </c>
      <c r="B15" s="26"/>
      <c r="C15" s="88">
        <f>+'Rev Exp Region GSR A'!B16+'Rev Exp Region B '!B16+'Rev Exp Region C  '!B16+'Rev Exp Region D'!B16+'Rev Exp Region E'!B16+'Rev Exp Region F'!B16+'Rev Exp Region G'!B16+'Rev Exp Region H'!B16+'Rev Exp Region I'!B16+'Rev Exp Region J'!B16+'Rev Exp Region K'!B16+'Rev Exp Region L'!B16+'Rev Exp Region M'!B16+'Rev Exp Region N'!B16+'Rev Exp Region O'!B16</f>
        <v>0</v>
      </c>
      <c r="D15" s="99">
        <f t="shared" si="0"/>
        <v>0</v>
      </c>
      <c r="E15" s="88">
        <f>+'Rev Exp Region GSR A'!C16+'Rev Exp Region B '!C16+'Rev Exp Region C  '!C16+'Rev Exp Region D'!C16+'Rev Exp Region E'!C16+'Rev Exp Region F'!C16+'Rev Exp Region G'!C16+'Rev Exp Region H'!C16+'Rev Exp Region I'!C16+'Rev Exp Region J'!C16+'Rev Exp Region K'!C16+'Rev Exp Region L'!C16+'Rev Exp Region M'!C16+'Rev Exp Region N'!C16+'Rev Exp Region O'!C16</f>
        <v>0</v>
      </c>
      <c r="F15" s="88">
        <f>+'Rev Exp Region GSR A'!D16+'Rev Exp Region B '!D16+'Rev Exp Region C  '!D16+'Rev Exp Region D'!D16+'Rev Exp Region E'!D16+'Rev Exp Region F'!D16+'Rev Exp Region G'!D16+'Rev Exp Region H'!D16+'Rev Exp Region I'!D16+'Rev Exp Region J'!D16+'Rev Exp Region K'!D16+'Rev Exp Region L'!D16+'Rev Exp Region M'!D16+'Rev Exp Region N'!D16+'Rev Exp Region O'!D16</f>
        <v>0</v>
      </c>
      <c r="G15" s="88">
        <f>+'Rev Exp Region GSR A'!E16+'Rev Exp Region B '!E16+'Rev Exp Region C  '!E16+'Rev Exp Region D'!E16+'Rev Exp Region E'!E16+'Rev Exp Region F'!E16+'Rev Exp Region G'!E16+'Rev Exp Region H'!E16+'Rev Exp Region I'!E16+'Rev Exp Region J'!E16+'Rev Exp Region K'!E16+'Rev Exp Region L'!E16+'Rev Exp Region M'!E16+'Rev Exp Region N'!E16+'Rev Exp Region O'!E16</f>
        <v>0</v>
      </c>
      <c r="H15" s="26"/>
      <c r="J15" s="177" t="e">
        <f t="shared" si="1"/>
        <v>#DIV/0!</v>
      </c>
      <c r="K15" s="177" t="e">
        <f t="shared" si="2"/>
        <v>#DIV/0!</v>
      </c>
      <c r="L15" s="178" t="e">
        <f t="shared" si="3"/>
        <v>#DIV/0!</v>
      </c>
      <c r="N15" s="641" t="e">
        <f t="shared" si="5"/>
        <v>#DIV/0!</v>
      </c>
    </row>
    <row r="16" spans="1:14" s="30" customFormat="1" x14ac:dyDescent="0.25">
      <c r="A16" s="5" t="s">
        <v>735</v>
      </c>
      <c r="B16" s="26"/>
      <c r="C16" s="88">
        <f>+'Rev Exp Region GSR A'!B17+'Rev Exp Region B '!B17+'Rev Exp Region C  '!B17+'Rev Exp Region D'!B17+'Rev Exp Region E'!B17+'Rev Exp Region F'!B17+'Rev Exp Region G'!B17+'Rev Exp Region H'!B17+'Rev Exp Region I'!B17+'Rev Exp Region J'!B17+'Rev Exp Region K'!B17+'Rev Exp Region L'!B17+'Rev Exp Region M'!B17+'Rev Exp Region N'!B17+'Rev Exp Region O'!B17</f>
        <v>0</v>
      </c>
      <c r="D16" s="99">
        <f t="shared" si="0"/>
        <v>0</v>
      </c>
      <c r="E16" s="88">
        <f>+'Rev Exp Region GSR A'!C17+'Rev Exp Region B '!C17+'Rev Exp Region C  '!C17+'Rev Exp Region D'!C17+'Rev Exp Region E'!C17+'Rev Exp Region F'!C17+'Rev Exp Region G'!C17+'Rev Exp Region H'!C17+'Rev Exp Region I'!C17+'Rev Exp Region J'!C17+'Rev Exp Region K'!C17+'Rev Exp Region L'!C17+'Rev Exp Region M'!C17+'Rev Exp Region N'!C17+'Rev Exp Region O'!C17</f>
        <v>0</v>
      </c>
      <c r="F16" s="88">
        <f>+'Rev Exp Region GSR A'!D17+'Rev Exp Region B '!D17+'Rev Exp Region C  '!D17+'Rev Exp Region D'!D17+'Rev Exp Region E'!D17+'Rev Exp Region F'!D17+'Rev Exp Region G'!D17+'Rev Exp Region H'!D17+'Rev Exp Region I'!D17+'Rev Exp Region J'!D17+'Rev Exp Region K'!D17+'Rev Exp Region L'!D17+'Rev Exp Region M'!D17+'Rev Exp Region N'!D17+'Rev Exp Region O'!D17</f>
        <v>0</v>
      </c>
      <c r="G16" s="88">
        <f>+'Rev Exp Region GSR A'!E17+'Rev Exp Region B '!E17+'Rev Exp Region C  '!E17+'Rev Exp Region D'!E17+'Rev Exp Region E'!E17+'Rev Exp Region F'!E17+'Rev Exp Region G'!E17+'Rev Exp Region H'!E17+'Rev Exp Region I'!E17+'Rev Exp Region J'!E17+'Rev Exp Region K'!E17+'Rev Exp Region L'!E17+'Rev Exp Region M'!E17+'Rev Exp Region N'!E17+'Rev Exp Region O'!E17</f>
        <v>0</v>
      </c>
      <c r="H16" s="26"/>
      <c r="I16" s="16"/>
      <c r="J16" s="177" t="e">
        <f t="shared" si="1"/>
        <v>#DIV/0!</v>
      </c>
      <c r="K16" s="177" t="e">
        <f t="shared" si="2"/>
        <v>#DIV/0!</v>
      </c>
      <c r="L16" s="178" t="e">
        <f t="shared" si="3"/>
        <v>#DIV/0!</v>
      </c>
      <c r="M16" s="16"/>
      <c r="N16" s="641" t="e">
        <f t="shared" si="5"/>
        <v>#DIV/0!</v>
      </c>
    </row>
    <row r="17" spans="1:14" s="30" customFormat="1" x14ac:dyDescent="0.25">
      <c r="A17" s="5" t="s">
        <v>739</v>
      </c>
      <c r="B17" s="26"/>
      <c r="C17" s="88">
        <f>+'Rev Exp Region GSR A'!B18+'Rev Exp Region B '!B18+'Rev Exp Region C  '!B18+'Rev Exp Region D'!B18+'Rev Exp Region E'!B18+'Rev Exp Region F'!B18+'Rev Exp Region G'!B18+'Rev Exp Region H'!B18+'Rev Exp Region I'!B18+'Rev Exp Region J'!B18+'Rev Exp Region K'!B18+'Rev Exp Region L'!B18+'Rev Exp Region M'!B18+'Rev Exp Region N'!B18+'Rev Exp Region O'!B18</f>
        <v>0</v>
      </c>
      <c r="D17" s="99">
        <f t="shared" si="0"/>
        <v>0</v>
      </c>
      <c r="E17" s="88">
        <f>+'Rev Exp Region GSR A'!C18+'Rev Exp Region B '!C18+'Rev Exp Region C  '!C18+'Rev Exp Region D'!C18+'Rev Exp Region E'!C18+'Rev Exp Region F'!C18+'Rev Exp Region G'!C18+'Rev Exp Region H'!C18+'Rev Exp Region I'!C18+'Rev Exp Region J'!C18+'Rev Exp Region K'!C18+'Rev Exp Region L'!C18+'Rev Exp Region M'!C18+'Rev Exp Region N'!C18+'Rev Exp Region O'!C18</f>
        <v>0</v>
      </c>
      <c r="F17" s="88">
        <f>+'Rev Exp Region GSR A'!D18+'Rev Exp Region B '!D18+'Rev Exp Region C  '!D18+'Rev Exp Region D'!D18+'Rev Exp Region E'!D18+'Rev Exp Region F'!D18+'Rev Exp Region G'!D18+'Rev Exp Region H'!D18+'Rev Exp Region I'!D18+'Rev Exp Region J'!D18+'Rev Exp Region K'!D18+'Rev Exp Region L'!D18+'Rev Exp Region M'!D18+'Rev Exp Region N'!D18+'Rev Exp Region O'!D18</f>
        <v>0</v>
      </c>
      <c r="G17" s="88">
        <f>+'Rev Exp Region GSR A'!E18+'Rev Exp Region B '!E18+'Rev Exp Region C  '!E18+'Rev Exp Region D'!E18+'Rev Exp Region E'!E18+'Rev Exp Region F'!E18+'Rev Exp Region G'!E18+'Rev Exp Region H'!E18+'Rev Exp Region I'!E18+'Rev Exp Region J'!E18+'Rev Exp Region K'!E18+'Rev Exp Region L'!E18+'Rev Exp Region M'!E18+'Rev Exp Region N'!E18+'Rev Exp Region O'!E18</f>
        <v>0</v>
      </c>
      <c r="H17" s="26"/>
      <c r="I17" s="16"/>
      <c r="J17" s="177" t="e">
        <f t="shared" si="1"/>
        <v>#DIV/0!</v>
      </c>
      <c r="K17" s="177" t="e">
        <f t="shared" si="2"/>
        <v>#DIV/0!</v>
      </c>
      <c r="L17" s="178" t="e">
        <f t="shared" si="3"/>
        <v>#DIV/0!</v>
      </c>
      <c r="M17" s="16"/>
      <c r="N17" s="641" t="e">
        <f t="shared" si="5"/>
        <v>#DIV/0!</v>
      </c>
    </row>
    <row r="18" spans="1:14" x14ac:dyDescent="0.25">
      <c r="A18" s="6" t="s">
        <v>330</v>
      </c>
      <c r="B18" s="26"/>
      <c r="C18" s="88">
        <f>+'Rev Exp Region GSR A'!B19+'Rev Exp Region B '!B19+'Rev Exp Region C  '!B19+'Rev Exp Region D'!B19+'Rev Exp Region E'!B19+'Rev Exp Region F'!B19+'Rev Exp Region G'!B19+'Rev Exp Region H'!B19+'Rev Exp Region I'!B19+'Rev Exp Region J'!B19+'Rev Exp Region K'!B19+'Rev Exp Region L'!B19+'Rev Exp Region M'!B19+'Rev Exp Region N'!B19+'Rev Exp Region O'!B19</f>
        <v>0</v>
      </c>
      <c r="D18" s="99">
        <f t="shared" si="0"/>
        <v>0</v>
      </c>
      <c r="E18" s="88">
        <f>+'Rev Exp Region GSR A'!C19+'Rev Exp Region B '!C19+'Rev Exp Region C  '!C19+'Rev Exp Region D'!C19+'Rev Exp Region E'!C19+'Rev Exp Region F'!C19+'Rev Exp Region G'!C19+'Rev Exp Region H'!C19+'Rev Exp Region I'!C19+'Rev Exp Region J'!C19+'Rev Exp Region K'!C19+'Rev Exp Region L'!C19+'Rev Exp Region M'!C19+'Rev Exp Region N'!C19+'Rev Exp Region O'!C19</f>
        <v>0</v>
      </c>
      <c r="F18" s="88">
        <f>+'Rev Exp Region GSR A'!D19+'Rev Exp Region B '!D19+'Rev Exp Region C  '!D19+'Rev Exp Region D'!D19+'Rev Exp Region E'!D19+'Rev Exp Region F'!D19+'Rev Exp Region G'!D19+'Rev Exp Region H'!D19+'Rev Exp Region I'!D19+'Rev Exp Region J'!D19+'Rev Exp Region K'!D19+'Rev Exp Region L'!D19+'Rev Exp Region M'!D19+'Rev Exp Region N'!D19+'Rev Exp Region O'!D19</f>
        <v>0</v>
      </c>
      <c r="G18" s="88">
        <f>+'Rev Exp Region GSR A'!E19+'Rev Exp Region B '!E19+'Rev Exp Region C  '!E19+'Rev Exp Region D'!E19+'Rev Exp Region E'!E19+'Rev Exp Region F'!E19+'Rev Exp Region G'!E19+'Rev Exp Region H'!E19+'Rev Exp Region I'!E19+'Rev Exp Region J'!E19+'Rev Exp Region K'!E19+'Rev Exp Region L'!E19+'Rev Exp Region M'!E19+'Rev Exp Region N'!E19+'Rev Exp Region O'!E19</f>
        <v>0</v>
      </c>
      <c r="H18" s="26"/>
      <c r="J18" s="177" t="e">
        <f t="shared" si="1"/>
        <v>#DIV/0!</v>
      </c>
      <c r="K18" s="177" t="e">
        <f t="shared" si="2"/>
        <v>#DIV/0!</v>
      </c>
      <c r="L18" s="178" t="e">
        <f t="shared" si="3"/>
        <v>#DIV/0!</v>
      </c>
      <c r="N18" s="641" t="e">
        <f>+J18-K18</f>
        <v>#DIV/0!</v>
      </c>
    </row>
    <row r="19" spans="1:14" s="17" customFormat="1" x14ac:dyDescent="0.25">
      <c r="A19" s="6" t="s">
        <v>329</v>
      </c>
      <c r="B19" s="26"/>
      <c r="C19" s="88">
        <f>+'Rev Exp Region GSR A'!B20+'Rev Exp Region B '!B20+'Rev Exp Region C  '!B20+'Rev Exp Region D'!B20+'Rev Exp Region E'!B20+'Rev Exp Region F'!B20+'Rev Exp Region G'!B20+'Rev Exp Region H'!B20+'Rev Exp Region I'!B20+'Rev Exp Region J'!B20+'Rev Exp Region K'!B20+'Rev Exp Region L'!B20+'Rev Exp Region M'!B20+'Rev Exp Region N'!B20+'Rev Exp Region O'!B20</f>
        <v>0</v>
      </c>
      <c r="D19" s="99">
        <f t="shared" si="0"/>
        <v>0</v>
      </c>
      <c r="E19" s="88">
        <f>+'Rev Exp Region GSR A'!C20+'Rev Exp Region B '!C20+'Rev Exp Region C  '!C20+'Rev Exp Region D'!C20+'Rev Exp Region E'!C20+'Rev Exp Region F'!C20+'Rev Exp Region G'!C20+'Rev Exp Region H'!C20+'Rev Exp Region I'!C20+'Rev Exp Region J'!C20+'Rev Exp Region K'!C20+'Rev Exp Region L'!C20+'Rev Exp Region M'!C20+'Rev Exp Region N'!C20+'Rev Exp Region O'!C20</f>
        <v>0</v>
      </c>
      <c r="F19" s="88">
        <f>+'Rev Exp Region GSR A'!D20+'Rev Exp Region B '!D20+'Rev Exp Region C  '!D20+'Rev Exp Region D'!D20+'Rev Exp Region E'!D20+'Rev Exp Region F'!D20+'Rev Exp Region G'!D20+'Rev Exp Region H'!D20+'Rev Exp Region I'!D20+'Rev Exp Region J'!D20+'Rev Exp Region K'!D20+'Rev Exp Region L'!D20+'Rev Exp Region M'!D20+'Rev Exp Region N'!D20+'Rev Exp Region O'!D20</f>
        <v>0</v>
      </c>
      <c r="G19" s="88">
        <f>+'Rev Exp Region GSR A'!E20+'Rev Exp Region B '!E20+'Rev Exp Region C  '!E20+'Rev Exp Region D'!E20+'Rev Exp Region E'!E20+'Rev Exp Region F'!E20+'Rev Exp Region G'!E20+'Rev Exp Region H'!E20+'Rev Exp Region I'!E20+'Rev Exp Region J'!E20+'Rev Exp Region K'!E20+'Rev Exp Region L'!E20+'Rev Exp Region M'!E20+'Rev Exp Region N'!E20+'Rev Exp Region O'!E20</f>
        <v>0</v>
      </c>
      <c r="H19" s="26"/>
      <c r="J19" s="177" t="e">
        <f t="shared" si="1"/>
        <v>#DIV/0!</v>
      </c>
      <c r="K19" s="177" t="e">
        <f t="shared" si="2"/>
        <v>#DIV/0!</v>
      </c>
      <c r="L19" s="178" t="e">
        <f t="shared" si="3"/>
        <v>#DIV/0!</v>
      </c>
      <c r="N19" s="641" t="e">
        <f t="shared" si="4"/>
        <v>#DIV/0!</v>
      </c>
    </row>
    <row r="20" spans="1:14" s="17" customFormat="1" x14ac:dyDescent="0.25">
      <c r="A20" s="253" t="s">
        <v>134</v>
      </c>
      <c r="B20" s="26"/>
      <c r="C20" s="88">
        <f>+'Rev Exp Region GSR A'!B21+'Rev Exp Region B '!B21+'Rev Exp Region C  '!B21+'Rev Exp Region D'!B21+'Rev Exp Region E'!B21+'Rev Exp Region F'!B21+'Rev Exp Region G'!B21+'Rev Exp Region H'!B21+'Rev Exp Region I'!B21+'Rev Exp Region J'!B21+'Rev Exp Region K'!B21+'Rev Exp Region L'!B21+'Rev Exp Region M'!B21+'Rev Exp Region N'!B21+'Rev Exp Region O'!B21</f>
        <v>0</v>
      </c>
      <c r="D20" s="99">
        <f t="shared" si="0"/>
        <v>0</v>
      </c>
      <c r="E20" s="88">
        <f>+'Rev Exp Region GSR A'!C21+'Rev Exp Region B '!C21+'Rev Exp Region C  '!C21+'Rev Exp Region D'!C21+'Rev Exp Region E'!C21+'Rev Exp Region F'!C21+'Rev Exp Region G'!C21+'Rev Exp Region H'!C21+'Rev Exp Region I'!C21+'Rev Exp Region J'!C21+'Rev Exp Region K'!C21+'Rev Exp Region L'!C21+'Rev Exp Region M'!C21+'Rev Exp Region N'!C21+'Rev Exp Region O'!C21</f>
        <v>0</v>
      </c>
      <c r="F20" s="88">
        <f>+'Rev Exp Region GSR A'!D21+'Rev Exp Region B '!D21+'Rev Exp Region C  '!D21+'Rev Exp Region D'!D21+'Rev Exp Region E'!D21+'Rev Exp Region F'!D21+'Rev Exp Region G'!D21+'Rev Exp Region H'!D21+'Rev Exp Region I'!D21+'Rev Exp Region J'!D21+'Rev Exp Region K'!D21+'Rev Exp Region L'!D21+'Rev Exp Region M'!D21+'Rev Exp Region N'!D21+'Rev Exp Region O'!D21</f>
        <v>0</v>
      </c>
      <c r="G20" s="88">
        <f>+'Rev Exp Region GSR A'!E21+'Rev Exp Region B '!E21+'Rev Exp Region C  '!E21+'Rev Exp Region D'!E21+'Rev Exp Region E'!E21+'Rev Exp Region F'!E21+'Rev Exp Region G'!E21+'Rev Exp Region H'!E21+'Rev Exp Region I'!E21+'Rev Exp Region J'!E21+'Rev Exp Region K'!E21+'Rev Exp Region L'!E21+'Rev Exp Region M'!E21+'Rev Exp Region N'!E21+'Rev Exp Region O'!E21</f>
        <v>0</v>
      </c>
      <c r="H20" s="26"/>
      <c r="J20" s="177" t="e">
        <f t="shared" si="1"/>
        <v>#DIV/0!</v>
      </c>
      <c r="K20" s="177" t="e">
        <f t="shared" si="2"/>
        <v>#DIV/0!</v>
      </c>
      <c r="L20" s="178" t="e">
        <f t="shared" si="3"/>
        <v>#DIV/0!</v>
      </c>
      <c r="N20" s="641" t="e">
        <f t="shared" si="4"/>
        <v>#DIV/0!</v>
      </c>
    </row>
    <row r="21" spans="1:14" x14ac:dyDescent="0.25">
      <c r="A21" s="4" t="s">
        <v>12</v>
      </c>
      <c r="B21" s="26"/>
      <c r="C21" s="88">
        <f>+'Rev Exp Region GSR A'!B22+'Rev Exp Region B '!B22+'Rev Exp Region C  '!B22+'Rev Exp Region D'!B22+'Rev Exp Region E'!B22+'Rev Exp Region F'!B22+'Rev Exp Region G'!B22+'Rev Exp Region H'!B22+'Rev Exp Region I'!B22+'Rev Exp Region J'!B22+'Rev Exp Region K'!B22+'Rev Exp Region L'!B22+'Rev Exp Region M'!B22+'Rev Exp Region N'!B22+'Rev Exp Region O'!B22</f>
        <v>0</v>
      </c>
      <c r="D21" s="99">
        <f t="shared" si="0"/>
        <v>0</v>
      </c>
      <c r="E21" s="88">
        <f>+'Rev Exp Region GSR A'!C22+'Rev Exp Region B '!C22+'Rev Exp Region C  '!C22+'Rev Exp Region D'!C22+'Rev Exp Region E'!C22+'Rev Exp Region F'!C22+'Rev Exp Region G'!C22+'Rev Exp Region H'!C22+'Rev Exp Region I'!C22+'Rev Exp Region J'!C22+'Rev Exp Region K'!C22+'Rev Exp Region L'!C22+'Rev Exp Region M'!C22+'Rev Exp Region N'!C22+'Rev Exp Region O'!C22</f>
        <v>0</v>
      </c>
      <c r="F21" s="88">
        <f>+'Rev Exp Region GSR A'!D22+'Rev Exp Region B '!D22+'Rev Exp Region C  '!D22+'Rev Exp Region D'!D22+'Rev Exp Region E'!D22+'Rev Exp Region F'!D22+'Rev Exp Region G'!D22+'Rev Exp Region H'!D22+'Rev Exp Region I'!D22+'Rev Exp Region J'!D22+'Rev Exp Region K'!D22+'Rev Exp Region L'!D22+'Rev Exp Region M'!D22+'Rev Exp Region N'!D22+'Rev Exp Region O'!D22</f>
        <v>0</v>
      </c>
      <c r="G21" s="88">
        <f>+'Rev Exp Region GSR A'!E22+'Rev Exp Region B '!E22+'Rev Exp Region C  '!E22+'Rev Exp Region D'!E22+'Rev Exp Region E'!E22+'Rev Exp Region F'!E22+'Rev Exp Region G'!E22+'Rev Exp Region H'!E22+'Rev Exp Region I'!E22+'Rev Exp Region J'!E22+'Rev Exp Region K'!E22+'Rev Exp Region L'!E22+'Rev Exp Region M'!E22+'Rev Exp Region N'!E22+'Rev Exp Region O'!E22</f>
        <v>0</v>
      </c>
      <c r="H21" s="26"/>
      <c r="J21" s="177" t="e">
        <f t="shared" si="1"/>
        <v>#DIV/0!</v>
      </c>
      <c r="K21" s="177" t="e">
        <f t="shared" si="2"/>
        <v>#DIV/0!</v>
      </c>
      <c r="L21" s="178" t="e">
        <f t="shared" si="3"/>
        <v>#DIV/0!</v>
      </c>
      <c r="N21" s="641" t="e">
        <f t="shared" si="4"/>
        <v>#DIV/0!</v>
      </c>
    </row>
    <row r="22" spans="1:14" x14ac:dyDescent="0.25">
      <c r="A22" s="171" t="s">
        <v>11</v>
      </c>
      <c r="B22" s="26"/>
      <c r="C22" s="88">
        <f>+'Rev Exp Region GSR A'!B23+'Rev Exp Region B '!B23+'Rev Exp Region C  '!B23+'Rev Exp Region D'!B23+'Rev Exp Region E'!B23+'Rev Exp Region F'!B23+'Rev Exp Region G'!B23+'Rev Exp Region H'!B23+'Rev Exp Region I'!B23+'Rev Exp Region J'!B23+'Rev Exp Region K'!B23+'Rev Exp Region L'!B23+'Rev Exp Region M'!B23+'Rev Exp Region N'!B23+'Rev Exp Region O'!B23</f>
        <v>0</v>
      </c>
      <c r="D22" s="99">
        <f t="shared" si="0"/>
        <v>0</v>
      </c>
      <c r="E22" s="88">
        <f>+'Rev Exp Region GSR A'!C23+'Rev Exp Region B '!C23+'Rev Exp Region C  '!C23+'Rev Exp Region D'!C23+'Rev Exp Region E'!C23+'Rev Exp Region F'!C23+'Rev Exp Region G'!C23+'Rev Exp Region H'!C23+'Rev Exp Region I'!C23+'Rev Exp Region J'!C23+'Rev Exp Region K'!C23+'Rev Exp Region L'!C23+'Rev Exp Region M'!C23+'Rev Exp Region N'!C23+'Rev Exp Region O'!C23</f>
        <v>0</v>
      </c>
      <c r="F22" s="88">
        <f>+'Rev Exp Region GSR A'!D23+'Rev Exp Region B '!D23+'Rev Exp Region C  '!D23+'Rev Exp Region D'!D23+'Rev Exp Region E'!D23+'Rev Exp Region F'!D23+'Rev Exp Region G'!D23+'Rev Exp Region H'!D23+'Rev Exp Region I'!D23+'Rev Exp Region J'!D23+'Rev Exp Region K'!D23+'Rev Exp Region L'!D23+'Rev Exp Region M'!D23+'Rev Exp Region N'!D23+'Rev Exp Region O'!D23</f>
        <v>0</v>
      </c>
      <c r="G22" s="88">
        <f>+'Rev Exp Region GSR A'!E23+'Rev Exp Region B '!E23+'Rev Exp Region C  '!E23+'Rev Exp Region D'!E23+'Rev Exp Region E'!E23+'Rev Exp Region F'!E23+'Rev Exp Region G'!E23+'Rev Exp Region H'!E23+'Rev Exp Region I'!E23+'Rev Exp Region J'!E23+'Rev Exp Region K'!E23+'Rev Exp Region L'!E23+'Rev Exp Region M'!E23+'Rev Exp Region N'!E23+'Rev Exp Region O'!E23</f>
        <v>0</v>
      </c>
      <c r="H22" s="26"/>
      <c r="J22" s="177" t="e">
        <f t="shared" si="1"/>
        <v>#DIV/0!</v>
      </c>
      <c r="K22" s="177" t="e">
        <f t="shared" si="2"/>
        <v>#DIV/0!</v>
      </c>
      <c r="L22" s="178" t="e">
        <f t="shared" si="3"/>
        <v>#DIV/0!</v>
      </c>
      <c r="N22" s="641" t="e">
        <f t="shared" si="4"/>
        <v>#DIV/0!</v>
      </c>
    </row>
    <row r="23" spans="1:14" x14ac:dyDescent="0.25">
      <c r="A23" s="172" t="s">
        <v>204</v>
      </c>
      <c r="B23" s="26"/>
      <c r="C23" s="88">
        <f>+'Rev Exp Region GSR A'!B24+'Rev Exp Region B '!B24+'Rev Exp Region C  '!B24+'Rev Exp Region D'!B24+'Rev Exp Region E'!B24+'Rev Exp Region F'!B24+'Rev Exp Region G'!B24+'Rev Exp Region H'!B24+'Rev Exp Region I'!B24+'Rev Exp Region J'!B24+'Rev Exp Region K'!B24+'Rev Exp Region L'!B24+'Rev Exp Region M'!B24+'Rev Exp Region N'!B24+'Rev Exp Region O'!B24</f>
        <v>0</v>
      </c>
      <c r="D23" s="99">
        <f t="shared" si="0"/>
        <v>0</v>
      </c>
      <c r="E23" s="88">
        <f>+'Rev Exp Region GSR A'!C24+'Rev Exp Region B '!C24+'Rev Exp Region C  '!C24+'Rev Exp Region D'!C24+'Rev Exp Region E'!C24+'Rev Exp Region F'!C24+'Rev Exp Region G'!C24+'Rev Exp Region H'!C24+'Rev Exp Region I'!C24+'Rev Exp Region J'!C24+'Rev Exp Region K'!C24+'Rev Exp Region L'!C24+'Rev Exp Region M'!C24+'Rev Exp Region N'!C24+'Rev Exp Region O'!C24</f>
        <v>0</v>
      </c>
      <c r="F23" s="88">
        <f>+'Rev Exp Region GSR A'!D24+'Rev Exp Region B '!D24+'Rev Exp Region C  '!D24+'Rev Exp Region D'!D24+'Rev Exp Region E'!D24+'Rev Exp Region F'!D24+'Rev Exp Region G'!D24+'Rev Exp Region H'!D24+'Rev Exp Region I'!D24+'Rev Exp Region J'!D24+'Rev Exp Region K'!D24+'Rev Exp Region L'!D24+'Rev Exp Region M'!D24+'Rev Exp Region N'!D24+'Rev Exp Region O'!D24</f>
        <v>0</v>
      </c>
      <c r="G23" s="88">
        <f>+'Rev Exp Region GSR A'!E24+'Rev Exp Region B '!E24+'Rev Exp Region C  '!E24+'Rev Exp Region D'!E24+'Rev Exp Region E'!E24+'Rev Exp Region F'!E24+'Rev Exp Region G'!E24+'Rev Exp Region H'!E24+'Rev Exp Region I'!E24+'Rev Exp Region J'!E24+'Rev Exp Region K'!E24+'Rev Exp Region L'!E24+'Rev Exp Region M'!E24+'Rev Exp Region N'!E24+'Rev Exp Region O'!E24</f>
        <v>0</v>
      </c>
      <c r="H23" s="26"/>
      <c r="J23" s="177" t="e">
        <f t="shared" si="1"/>
        <v>#DIV/0!</v>
      </c>
      <c r="K23" s="177" t="e">
        <f t="shared" si="2"/>
        <v>#DIV/0!</v>
      </c>
      <c r="L23" s="178" t="e">
        <f t="shared" si="3"/>
        <v>#DIV/0!</v>
      </c>
      <c r="N23" s="641" t="e">
        <f t="shared" si="4"/>
        <v>#DIV/0!</v>
      </c>
    </row>
    <row r="24" spans="1:14" x14ac:dyDescent="0.25">
      <c r="A24" s="434" t="s">
        <v>779</v>
      </c>
      <c r="B24" s="26"/>
      <c r="C24" s="88">
        <f>+'Rev Exp Region GSR A'!B25+'Rev Exp Region B '!B25+'Rev Exp Region C  '!B25+'Rev Exp Region D'!B25+'Rev Exp Region E'!B25+'Rev Exp Region F'!B25+'Rev Exp Region G'!B25+'Rev Exp Region H'!B25+'Rev Exp Region I'!B25+'Rev Exp Region J'!B25+'Rev Exp Region K'!B25+'Rev Exp Region L'!B25+'Rev Exp Region M'!B25+'Rev Exp Region N'!B25+'Rev Exp Region O'!B25</f>
        <v>0</v>
      </c>
      <c r="D24" s="99">
        <f t="shared" si="0"/>
        <v>0</v>
      </c>
      <c r="E24" s="88">
        <f>+'Rev Exp Region GSR A'!C25+'Rev Exp Region B '!C25+'Rev Exp Region C  '!C25+'Rev Exp Region D'!C25+'Rev Exp Region E'!C25+'Rev Exp Region F'!C25+'Rev Exp Region G'!C25+'Rev Exp Region H'!C25+'Rev Exp Region I'!C25+'Rev Exp Region J'!C25+'Rev Exp Region K'!C25+'Rev Exp Region L'!C25+'Rev Exp Region M'!C25+'Rev Exp Region N'!C25+'Rev Exp Region O'!C25</f>
        <v>0</v>
      </c>
      <c r="F24" s="88">
        <f>+'Rev Exp Region GSR A'!D25+'Rev Exp Region B '!D25+'Rev Exp Region C  '!D25+'Rev Exp Region D'!D25+'Rev Exp Region E'!D25+'Rev Exp Region F'!D25+'Rev Exp Region G'!D25+'Rev Exp Region H'!D25+'Rev Exp Region I'!D25+'Rev Exp Region J'!D25+'Rev Exp Region K'!D25+'Rev Exp Region L'!D25+'Rev Exp Region M'!D25+'Rev Exp Region N'!D25+'Rev Exp Region O'!D25</f>
        <v>0</v>
      </c>
      <c r="G24" s="88">
        <f>+'Rev Exp Region GSR A'!E25+'Rev Exp Region B '!E25+'Rev Exp Region C  '!E25+'Rev Exp Region D'!E25+'Rev Exp Region E'!E25+'Rev Exp Region F'!E25+'Rev Exp Region G'!E25+'Rev Exp Region H'!E25+'Rev Exp Region I'!E25+'Rev Exp Region J'!E25+'Rev Exp Region K'!E25+'Rev Exp Region L'!E25+'Rev Exp Region M'!E25+'Rev Exp Region N'!E25+'Rev Exp Region O'!E25</f>
        <v>0</v>
      </c>
      <c r="H24" s="26"/>
      <c r="J24" s="177" t="e">
        <f t="shared" si="1"/>
        <v>#DIV/0!</v>
      </c>
      <c r="K24" s="177" t="e">
        <f t="shared" si="2"/>
        <v>#DIV/0!</v>
      </c>
      <c r="L24" s="178" t="e">
        <f t="shared" si="3"/>
        <v>#DIV/0!</v>
      </c>
      <c r="N24" s="641" t="e">
        <f t="shared" si="4"/>
        <v>#DIV/0!</v>
      </c>
    </row>
    <row r="25" spans="1:14" x14ac:dyDescent="0.25">
      <c r="A25" s="921" t="s">
        <v>853</v>
      </c>
      <c r="B25" s="802"/>
      <c r="C25" s="802"/>
      <c r="D25" s="99">
        <f t="shared" si="0"/>
        <v>0</v>
      </c>
      <c r="E25" s="802"/>
      <c r="F25" s="802"/>
      <c r="G25" s="802"/>
      <c r="H25" s="802"/>
      <c r="J25" s="177" t="e">
        <f t="shared" si="1"/>
        <v>#DIV/0!</v>
      </c>
      <c r="K25" s="177" t="e">
        <f t="shared" si="2"/>
        <v>#DIV/0!</v>
      </c>
      <c r="L25" s="178" t="e">
        <f t="shared" si="3"/>
        <v>#DIV/0!</v>
      </c>
      <c r="N25" s="641" t="e">
        <f t="shared" si="4"/>
        <v>#DIV/0!</v>
      </c>
    </row>
    <row r="26" spans="1:14" x14ac:dyDescent="0.25">
      <c r="A26" s="434" t="s">
        <v>778</v>
      </c>
      <c r="B26" s="26"/>
      <c r="C26" s="88">
        <f>+'Rev Exp Region GSR A'!B26+'Rev Exp Region B '!B26+'Rev Exp Region C  '!B26+'Rev Exp Region D'!B26+'Rev Exp Region E'!B26+'Rev Exp Region F'!B26+'Rev Exp Region G'!B26+'Rev Exp Region H'!B26+'Rev Exp Region I'!B26+'Rev Exp Region J'!B26+'Rev Exp Region K'!B26+'Rev Exp Region L'!B26+'Rev Exp Region M'!B26+'Rev Exp Region N'!B26+'Rev Exp Region O'!B26</f>
        <v>0</v>
      </c>
      <c r="D26" s="99">
        <f t="shared" si="0"/>
        <v>0</v>
      </c>
      <c r="E26" s="88">
        <f>+'Rev Exp Region GSR A'!C26+'Rev Exp Region B '!C26+'Rev Exp Region C  '!C26+'Rev Exp Region D'!C26+'Rev Exp Region E'!C26+'Rev Exp Region F'!C26+'Rev Exp Region G'!C26+'Rev Exp Region H'!C26+'Rev Exp Region I'!C26+'Rev Exp Region J'!C26+'Rev Exp Region K'!C26+'Rev Exp Region L'!C26+'Rev Exp Region M'!C26+'Rev Exp Region N'!C26+'Rev Exp Region O'!C26</f>
        <v>0</v>
      </c>
      <c r="F26" s="88">
        <f>+'Rev Exp Region GSR A'!D26+'Rev Exp Region B '!D26+'Rev Exp Region C  '!D26+'Rev Exp Region D'!D26+'Rev Exp Region E'!D26+'Rev Exp Region F'!D26+'Rev Exp Region G'!D26+'Rev Exp Region H'!D26+'Rev Exp Region I'!D26+'Rev Exp Region J'!D26+'Rev Exp Region K'!D26+'Rev Exp Region L'!D26+'Rev Exp Region M'!D26+'Rev Exp Region N'!D26+'Rev Exp Region O'!D26</f>
        <v>0</v>
      </c>
      <c r="G26" s="88">
        <f>+'Rev Exp Region GSR A'!E26+'Rev Exp Region B '!E26+'Rev Exp Region C  '!E26+'Rev Exp Region D'!E26+'Rev Exp Region E'!E26+'Rev Exp Region F'!E26+'Rev Exp Region G'!E26+'Rev Exp Region H'!E26+'Rev Exp Region I'!E26+'Rev Exp Region J'!E26+'Rev Exp Region K'!E26+'Rev Exp Region L'!E26+'Rev Exp Region M'!E26+'Rev Exp Region N'!E26+'Rev Exp Region O'!E26</f>
        <v>0</v>
      </c>
      <c r="H26" s="26"/>
      <c r="J26" s="177" t="e">
        <f t="shared" si="1"/>
        <v>#DIV/0!</v>
      </c>
      <c r="K26" s="177" t="e">
        <f t="shared" si="2"/>
        <v>#DIV/0!</v>
      </c>
      <c r="L26" s="178" t="e">
        <f t="shared" si="3"/>
        <v>#DIV/0!</v>
      </c>
      <c r="N26" s="641" t="e">
        <f t="shared" si="4"/>
        <v>#DIV/0!</v>
      </c>
    </row>
    <row r="27" spans="1:14" x14ac:dyDescent="0.25">
      <c r="A27" s="4" t="s">
        <v>23</v>
      </c>
      <c r="B27" s="89">
        <f t="shared" ref="B27:H27" si="6">SUM(B10:B26)</f>
        <v>0</v>
      </c>
      <c r="C27" s="89">
        <f t="shared" si="6"/>
        <v>0</v>
      </c>
      <c r="D27" s="89">
        <f t="shared" si="6"/>
        <v>0</v>
      </c>
      <c r="E27" s="89">
        <f t="shared" si="6"/>
        <v>0</v>
      </c>
      <c r="F27" s="89">
        <f t="shared" si="6"/>
        <v>0</v>
      </c>
      <c r="G27" s="89">
        <f t="shared" si="6"/>
        <v>0</v>
      </c>
      <c r="H27" s="89">
        <f t="shared" si="6"/>
        <v>0</v>
      </c>
      <c r="J27" s="179" t="e">
        <f>SUM(J10:J26)</f>
        <v>#DIV/0!</v>
      </c>
      <c r="K27" s="179" t="e">
        <f>SUM(K10:K26)</f>
        <v>#DIV/0!</v>
      </c>
      <c r="L27" s="345" t="e">
        <f>SUM(L10:L26)</f>
        <v>#DIV/0!</v>
      </c>
      <c r="N27" s="641" t="e">
        <f t="shared" si="4"/>
        <v>#DIV/0!</v>
      </c>
    </row>
    <row r="28" spans="1:14" x14ac:dyDescent="0.25">
      <c r="A28" s="26" t="s">
        <v>126</v>
      </c>
      <c r="B28" s="26" t="s">
        <v>126</v>
      </c>
      <c r="C28" s="26" t="s">
        <v>126</v>
      </c>
      <c r="D28" s="26" t="s">
        <v>126</v>
      </c>
      <c r="E28" s="26" t="s">
        <v>126</v>
      </c>
      <c r="F28" s="26" t="s">
        <v>126</v>
      </c>
      <c r="G28" s="26" t="s">
        <v>126</v>
      </c>
      <c r="H28" s="26"/>
      <c r="J28" s="87"/>
      <c r="K28" s="87"/>
      <c r="L28" s="346"/>
      <c r="N28" s="576"/>
    </row>
    <row r="29" spans="1:14" x14ac:dyDescent="0.25">
      <c r="A29" s="51" t="s">
        <v>102</v>
      </c>
      <c r="B29" s="26"/>
      <c r="C29" s="26"/>
      <c r="G29" s="27"/>
      <c r="H29" s="27"/>
      <c r="J29" s="87"/>
      <c r="K29" s="87"/>
      <c r="L29" s="346"/>
      <c r="N29" s="576"/>
    </row>
    <row r="30" spans="1:14" x14ac:dyDescent="0.25">
      <c r="A30" s="3" t="s">
        <v>106</v>
      </c>
      <c r="B30" s="26"/>
      <c r="C30" s="26"/>
      <c r="G30" s="27"/>
      <c r="H30" s="27"/>
      <c r="J30" s="87"/>
      <c r="K30" s="87"/>
      <c r="L30" s="346"/>
      <c r="N30" s="576"/>
    </row>
    <row r="31" spans="1:14" x14ac:dyDescent="0.25">
      <c r="A31" s="94" t="s">
        <v>177</v>
      </c>
      <c r="B31" s="26"/>
      <c r="C31" s="26"/>
      <c r="G31" s="27"/>
      <c r="H31" s="27"/>
      <c r="J31" s="87"/>
      <c r="K31" s="87"/>
      <c r="L31" s="346"/>
      <c r="N31" s="576"/>
    </row>
    <row r="32" spans="1:14" x14ac:dyDescent="0.25">
      <c r="A32" s="6" t="s">
        <v>129</v>
      </c>
      <c r="B32" s="26"/>
      <c r="C32" s="88">
        <f>+'Rev Exp Region GSR A'!B32+'Rev Exp Region B '!B32+'Rev Exp Region C  '!B32+'Rev Exp Region D'!B32+'Rev Exp Region E'!B32+'Rev Exp Region F'!B32+'Rev Exp Region G'!B32+'Rev Exp Region H'!B32+'Rev Exp Region I'!B32+'Rev Exp Region J'!B32+'Rev Exp Region K'!B32+'Rev Exp Region L'!B32+'Rev Exp Region M'!B32+'Rev Exp Region N'!B32+'Rev Exp Region O'!B32</f>
        <v>0</v>
      </c>
      <c r="D32" s="99">
        <f t="shared" ref="D32:D40" si="7">+B32+C32</f>
        <v>0</v>
      </c>
      <c r="E32" s="88">
        <f>+'Rev Exp Region GSR A'!C32+'Rev Exp Region B '!C32+'Rev Exp Region C  '!C32+'Rev Exp Region D'!C32+'Rev Exp Region E'!C32+'Rev Exp Region F'!C32+'Rev Exp Region G'!C32+'Rev Exp Region H'!C32+'Rev Exp Region I'!C32+'Rev Exp Region J'!C32+'Rev Exp Region K'!C32+'Rev Exp Region L'!C32+'Rev Exp Region M'!C32+'Rev Exp Region N'!C32+'Rev Exp Region O'!C32</f>
        <v>0</v>
      </c>
      <c r="F32" s="88">
        <f>+'Rev Exp Region GSR A'!D32+'Rev Exp Region B '!D32+'Rev Exp Region C  '!D32+'Rev Exp Region D'!D32+'Rev Exp Region E'!D32+'Rev Exp Region F'!D32+'Rev Exp Region G'!D32+'Rev Exp Region H'!D32+'Rev Exp Region I'!D32+'Rev Exp Region J'!D32+'Rev Exp Region K'!D32+'Rev Exp Region L'!D32+'Rev Exp Region M'!D32+'Rev Exp Region N'!D32+'Rev Exp Region O'!D32</f>
        <v>0</v>
      </c>
      <c r="G32" s="88">
        <f>+'Rev Exp Region GSR A'!E32+'Rev Exp Region B '!E32+'Rev Exp Region C  '!E32+'Rev Exp Region D'!E32+'Rev Exp Region E'!E32+'Rev Exp Region F'!E32+'Rev Exp Region G'!E32+'Rev Exp Region H'!E32+'Rev Exp Region I'!E32+'Rev Exp Region J'!E32+'Rev Exp Region K'!E32+'Rev Exp Region L'!E32+'Rev Exp Region M'!E32+'Rev Exp Region N'!E32+'Rev Exp Region O'!E32</f>
        <v>0</v>
      </c>
      <c r="H32" s="26"/>
      <c r="J32" s="177" t="e">
        <f t="shared" ref="J32:J40" si="8">+C32/$C$130</f>
        <v>#DIV/0!</v>
      </c>
      <c r="K32" s="177" t="e">
        <f t="shared" ref="K32:K40" si="9">+E32/$E$130</f>
        <v>#DIV/0!</v>
      </c>
      <c r="L32" s="178" t="e">
        <f t="shared" ref="L32:L40" si="10">+F32/$F$130</f>
        <v>#DIV/0!</v>
      </c>
      <c r="N32" s="641" t="e">
        <f t="shared" si="4"/>
        <v>#DIV/0!</v>
      </c>
    </row>
    <row r="33" spans="1:14" x14ac:dyDescent="0.25">
      <c r="A33" s="6" t="s">
        <v>122</v>
      </c>
      <c r="B33" s="26"/>
      <c r="C33" s="88">
        <f>+'Rev Exp Region GSR A'!B33+'Rev Exp Region B '!B33+'Rev Exp Region C  '!B33+'Rev Exp Region D'!B33+'Rev Exp Region E'!B33+'Rev Exp Region F'!B33+'Rev Exp Region G'!B33+'Rev Exp Region H'!B33+'Rev Exp Region I'!B33+'Rev Exp Region J'!B33+'Rev Exp Region K'!B33+'Rev Exp Region L'!B33+'Rev Exp Region M'!B33+'Rev Exp Region N'!B33+'Rev Exp Region O'!B33</f>
        <v>0</v>
      </c>
      <c r="D33" s="99">
        <f t="shared" si="7"/>
        <v>0</v>
      </c>
      <c r="E33" s="88">
        <f>+'Rev Exp Region GSR A'!C33+'Rev Exp Region B '!C33+'Rev Exp Region C  '!C33+'Rev Exp Region D'!C33+'Rev Exp Region E'!C33+'Rev Exp Region F'!C33+'Rev Exp Region G'!C33+'Rev Exp Region H'!C33+'Rev Exp Region I'!C33+'Rev Exp Region J'!C33+'Rev Exp Region K'!C33+'Rev Exp Region L'!C33+'Rev Exp Region M'!C33+'Rev Exp Region N'!C33+'Rev Exp Region O'!C33</f>
        <v>0</v>
      </c>
      <c r="F33" s="88">
        <f>+'Rev Exp Region GSR A'!D33+'Rev Exp Region B '!D33+'Rev Exp Region C  '!D33+'Rev Exp Region D'!D33+'Rev Exp Region E'!D33+'Rev Exp Region F'!D33+'Rev Exp Region G'!D33+'Rev Exp Region H'!D33+'Rev Exp Region I'!D33+'Rev Exp Region J'!D33+'Rev Exp Region K'!D33+'Rev Exp Region L'!D33+'Rev Exp Region M'!D33+'Rev Exp Region N'!D33+'Rev Exp Region O'!D33</f>
        <v>0</v>
      </c>
      <c r="G33" s="88">
        <f>+'Rev Exp Region GSR A'!E33+'Rev Exp Region B '!E33+'Rev Exp Region C  '!E33+'Rev Exp Region D'!E33+'Rev Exp Region E'!E33+'Rev Exp Region F'!E33+'Rev Exp Region G'!E33+'Rev Exp Region H'!E33+'Rev Exp Region I'!E33+'Rev Exp Region J'!E33+'Rev Exp Region K'!E33+'Rev Exp Region L'!E33+'Rev Exp Region M'!E33+'Rev Exp Region N'!E33+'Rev Exp Region O'!E33</f>
        <v>0</v>
      </c>
      <c r="H33" s="26"/>
      <c r="J33" s="177" t="e">
        <f t="shared" si="8"/>
        <v>#DIV/0!</v>
      </c>
      <c r="K33" s="177" t="e">
        <f t="shared" si="9"/>
        <v>#DIV/0!</v>
      </c>
      <c r="L33" s="178" t="e">
        <f t="shared" si="10"/>
        <v>#DIV/0!</v>
      </c>
      <c r="N33" s="641" t="e">
        <f t="shared" si="4"/>
        <v>#DIV/0!</v>
      </c>
    </row>
    <row r="34" spans="1:14" x14ac:dyDescent="0.25">
      <c r="A34" s="6" t="s">
        <v>478</v>
      </c>
      <c r="B34" s="27"/>
      <c r="C34" s="88">
        <f>+'Rev Exp Region GSR A'!B34+'Rev Exp Region B '!B34+'Rev Exp Region C  '!B34+'Rev Exp Region D'!B34+'Rev Exp Region E'!B34+'Rev Exp Region F'!B34+'Rev Exp Region G'!B34+'Rev Exp Region H'!B34+'Rev Exp Region I'!B34+'Rev Exp Region J'!B34+'Rev Exp Region K'!B34+'Rev Exp Region L'!B34+'Rev Exp Region M'!B34+'Rev Exp Region N'!B34+'Rev Exp Region O'!B34</f>
        <v>0</v>
      </c>
      <c r="D34" s="99">
        <f t="shared" si="7"/>
        <v>0</v>
      </c>
      <c r="E34" s="88">
        <f>+'Rev Exp Region GSR A'!C34+'Rev Exp Region B '!C34+'Rev Exp Region C  '!C34+'Rev Exp Region D'!C34+'Rev Exp Region E'!C34+'Rev Exp Region F'!C34+'Rev Exp Region G'!C34+'Rev Exp Region H'!C34+'Rev Exp Region I'!C34+'Rev Exp Region J'!C34+'Rev Exp Region K'!C34+'Rev Exp Region L'!C34+'Rev Exp Region M'!C34+'Rev Exp Region N'!C34+'Rev Exp Region O'!C34</f>
        <v>0</v>
      </c>
      <c r="F34" s="88">
        <f>+'Rev Exp Region GSR A'!D34+'Rev Exp Region B '!D34+'Rev Exp Region C  '!D34+'Rev Exp Region D'!D34+'Rev Exp Region E'!D34+'Rev Exp Region F'!D34+'Rev Exp Region G'!D34+'Rev Exp Region H'!D34+'Rev Exp Region I'!D34+'Rev Exp Region J'!D34+'Rev Exp Region K'!D34+'Rev Exp Region L'!D34+'Rev Exp Region M'!D34+'Rev Exp Region N'!D34+'Rev Exp Region O'!D34</f>
        <v>0</v>
      </c>
      <c r="G34" s="88">
        <f>+'Rev Exp Region GSR A'!E34+'Rev Exp Region B '!E34+'Rev Exp Region C  '!E34+'Rev Exp Region D'!E34+'Rev Exp Region E'!E34+'Rev Exp Region F'!E34+'Rev Exp Region G'!E34+'Rev Exp Region H'!E34+'Rev Exp Region I'!E34+'Rev Exp Region J'!E34+'Rev Exp Region K'!E34+'Rev Exp Region L'!E34+'Rev Exp Region M'!E34+'Rev Exp Region N'!E34+'Rev Exp Region O'!E34</f>
        <v>0</v>
      </c>
      <c r="H34" s="26"/>
      <c r="J34" s="177" t="e">
        <f t="shared" si="8"/>
        <v>#DIV/0!</v>
      </c>
      <c r="K34" s="177" t="e">
        <f t="shared" si="9"/>
        <v>#DIV/0!</v>
      </c>
      <c r="L34" s="178" t="e">
        <f t="shared" si="10"/>
        <v>#DIV/0!</v>
      </c>
      <c r="N34" s="641" t="e">
        <f t="shared" si="4"/>
        <v>#DIV/0!</v>
      </c>
    </row>
    <row r="35" spans="1:14" s="17" customFormat="1" x14ac:dyDescent="0.25">
      <c r="A35" s="5" t="s">
        <v>758</v>
      </c>
      <c r="B35" s="27"/>
      <c r="C35" s="88">
        <f>+'Rev Exp Region GSR A'!B35+'Rev Exp Region B '!B35+'Rev Exp Region C  '!B35+'Rev Exp Region D'!B35+'Rev Exp Region E'!B35+'Rev Exp Region F'!B35+'Rev Exp Region G'!B35+'Rev Exp Region H'!B35+'Rev Exp Region I'!B35+'Rev Exp Region J'!B35+'Rev Exp Region K'!B35+'Rev Exp Region L'!B35+'Rev Exp Region M'!B35+'Rev Exp Region N'!B35+'Rev Exp Region O'!B35</f>
        <v>0</v>
      </c>
      <c r="D35" s="99">
        <f t="shared" si="7"/>
        <v>0</v>
      </c>
      <c r="E35" s="88">
        <f>+'Rev Exp Region GSR A'!C35+'Rev Exp Region B '!C35+'Rev Exp Region C  '!C35+'Rev Exp Region D'!C35+'Rev Exp Region E'!C35+'Rev Exp Region F'!C35+'Rev Exp Region G'!C35+'Rev Exp Region H'!C35+'Rev Exp Region I'!C35+'Rev Exp Region J'!C35+'Rev Exp Region K'!C35+'Rev Exp Region L'!C35+'Rev Exp Region M'!C35+'Rev Exp Region N'!C35+'Rev Exp Region O'!C35</f>
        <v>0</v>
      </c>
      <c r="F35" s="88">
        <f>+'Rev Exp Region GSR A'!D35+'Rev Exp Region B '!D35+'Rev Exp Region C  '!D35+'Rev Exp Region D'!D35+'Rev Exp Region E'!D35+'Rev Exp Region F'!D35+'Rev Exp Region G'!D35+'Rev Exp Region H'!D35+'Rev Exp Region I'!D35+'Rev Exp Region J'!D35+'Rev Exp Region K'!D35+'Rev Exp Region L'!D35+'Rev Exp Region M'!D35+'Rev Exp Region N'!D35+'Rev Exp Region O'!D35</f>
        <v>0</v>
      </c>
      <c r="G35" s="88">
        <f>+'Rev Exp Region GSR A'!E35+'Rev Exp Region B '!E35+'Rev Exp Region C  '!E35+'Rev Exp Region D'!E35+'Rev Exp Region E'!E35+'Rev Exp Region F'!E35+'Rev Exp Region G'!E35+'Rev Exp Region H'!E35+'Rev Exp Region I'!E35+'Rev Exp Region J'!E35+'Rev Exp Region K'!E35+'Rev Exp Region L'!E35+'Rev Exp Region M'!E35+'Rev Exp Region N'!E35+'Rev Exp Region O'!E35</f>
        <v>0</v>
      </c>
      <c r="H35" s="26"/>
      <c r="I35" s="16"/>
      <c r="J35" s="177" t="e">
        <f t="shared" si="8"/>
        <v>#DIV/0!</v>
      </c>
      <c r="K35" s="177" t="e">
        <f t="shared" si="9"/>
        <v>#DIV/0!</v>
      </c>
      <c r="L35" s="178" t="e">
        <f t="shared" si="10"/>
        <v>#DIV/0!</v>
      </c>
      <c r="N35" s="641" t="e">
        <f t="shared" si="4"/>
        <v>#DIV/0!</v>
      </c>
    </row>
    <row r="36" spans="1:14" s="17" customFormat="1" x14ac:dyDescent="0.25">
      <c r="A36" s="5" t="s">
        <v>759</v>
      </c>
      <c r="B36" s="27"/>
      <c r="C36" s="88">
        <f>+'Rev Exp Region GSR A'!B36+'Rev Exp Region B '!B36+'Rev Exp Region C  '!B36+'Rev Exp Region D'!B36+'Rev Exp Region E'!B36+'Rev Exp Region F'!B36+'Rev Exp Region G'!B36+'Rev Exp Region H'!B36+'Rev Exp Region I'!B36+'Rev Exp Region J'!B36+'Rev Exp Region K'!B36+'Rev Exp Region L'!B36+'Rev Exp Region M'!B36+'Rev Exp Region N'!B36+'Rev Exp Region O'!B36</f>
        <v>0</v>
      </c>
      <c r="D36" s="99">
        <f t="shared" si="7"/>
        <v>0</v>
      </c>
      <c r="E36" s="88">
        <f>+'Rev Exp Region GSR A'!C36+'Rev Exp Region B '!C36+'Rev Exp Region C  '!C36+'Rev Exp Region D'!C36+'Rev Exp Region E'!C36+'Rev Exp Region F'!C36+'Rev Exp Region G'!C36+'Rev Exp Region H'!C36+'Rev Exp Region I'!C36+'Rev Exp Region J'!C36+'Rev Exp Region K'!C36+'Rev Exp Region L'!C36+'Rev Exp Region M'!C36+'Rev Exp Region N'!C36+'Rev Exp Region O'!C36</f>
        <v>0</v>
      </c>
      <c r="F36" s="88">
        <f>+'Rev Exp Region GSR A'!D36+'Rev Exp Region B '!D36+'Rev Exp Region C  '!D36+'Rev Exp Region D'!D36+'Rev Exp Region E'!D36+'Rev Exp Region F'!D36+'Rev Exp Region G'!D36+'Rev Exp Region H'!D36+'Rev Exp Region I'!D36+'Rev Exp Region J'!D36+'Rev Exp Region K'!D36+'Rev Exp Region L'!D36+'Rev Exp Region M'!D36+'Rev Exp Region N'!D36+'Rev Exp Region O'!D36</f>
        <v>0</v>
      </c>
      <c r="G36" s="88">
        <f>+'Rev Exp Region GSR A'!E36+'Rev Exp Region B '!E36+'Rev Exp Region C  '!E36+'Rev Exp Region D'!E36+'Rev Exp Region E'!E36+'Rev Exp Region F'!E36+'Rev Exp Region G'!E36+'Rev Exp Region H'!E36+'Rev Exp Region I'!E36+'Rev Exp Region J'!E36+'Rev Exp Region K'!E36+'Rev Exp Region L'!E36+'Rev Exp Region M'!E36+'Rev Exp Region N'!E36+'Rev Exp Region O'!E36</f>
        <v>0</v>
      </c>
      <c r="H36" s="26"/>
      <c r="I36" s="16"/>
      <c r="J36" s="177" t="e">
        <f t="shared" si="8"/>
        <v>#DIV/0!</v>
      </c>
      <c r="K36" s="177" t="e">
        <f t="shared" si="9"/>
        <v>#DIV/0!</v>
      </c>
      <c r="L36" s="178" t="e">
        <f t="shared" si="10"/>
        <v>#DIV/0!</v>
      </c>
      <c r="N36" s="641" t="e">
        <f t="shared" ref="N36" si="11">+J36-K36</f>
        <v>#DIV/0!</v>
      </c>
    </row>
    <row r="37" spans="1:14" s="17" customFormat="1" x14ac:dyDescent="0.25">
      <c r="A37" s="4" t="s">
        <v>123</v>
      </c>
      <c r="B37" s="26"/>
      <c r="C37" s="88">
        <f>+'Rev Exp Region GSR A'!B37+'Rev Exp Region B '!B37+'Rev Exp Region C  '!B37+'Rev Exp Region D'!B37+'Rev Exp Region E'!B37+'Rev Exp Region F'!B37+'Rev Exp Region G'!B37+'Rev Exp Region H'!B37+'Rev Exp Region I'!B37+'Rev Exp Region J'!B37+'Rev Exp Region K'!B37+'Rev Exp Region L'!B37+'Rev Exp Region M'!B37+'Rev Exp Region N'!B37+'Rev Exp Region O'!B37</f>
        <v>0</v>
      </c>
      <c r="D37" s="99">
        <f t="shared" si="7"/>
        <v>0</v>
      </c>
      <c r="E37" s="88">
        <f>+'Rev Exp Region GSR A'!C37+'Rev Exp Region B '!C37+'Rev Exp Region C  '!C37+'Rev Exp Region D'!C37+'Rev Exp Region E'!C37+'Rev Exp Region F'!C37+'Rev Exp Region G'!C37+'Rev Exp Region H'!C37+'Rev Exp Region I'!C37+'Rev Exp Region J'!C37+'Rev Exp Region K'!C37+'Rev Exp Region L'!C37+'Rev Exp Region M'!C37+'Rev Exp Region N'!C37+'Rev Exp Region O'!C37</f>
        <v>0</v>
      </c>
      <c r="F37" s="88">
        <f>+'Rev Exp Region GSR A'!D37+'Rev Exp Region B '!D37+'Rev Exp Region C  '!D37+'Rev Exp Region D'!D37+'Rev Exp Region E'!D37+'Rev Exp Region F'!D37+'Rev Exp Region G'!D37+'Rev Exp Region H'!D37+'Rev Exp Region I'!D37+'Rev Exp Region J'!D37+'Rev Exp Region K'!D37+'Rev Exp Region L'!D37+'Rev Exp Region M'!D37+'Rev Exp Region N'!D37+'Rev Exp Region O'!D37</f>
        <v>0</v>
      </c>
      <c r="G37" s="88">
        <f>+'Rev Exp Region GSR A'!E37+'Rev Exp Region B '!E37+'Rev Exp Region C  '!E37+'Rev Exp Region D'!E37+'Rev Exp Region E'!E37+'Rev Exp Region F'!E37+'Rev Exp Region G'!E37+'Rev Exp Region H'!E37+'Rev Exp Region I'!E37+'Rev Exp Region J'!E37+'Rev Exp Region K'!E37+'Rev Exp Region L'!E37+'Rev Exp Region M'!E37+'Rev Exp Region N'!E37+'Rev Exp Region O'!E37</f>
        <v>0</v>
      </c>
      <c r="H37" s="26"/>
      <c r="I37" s="16"/>
      <c r="J37" s="177" t="e">
        <f t="shared" si="8"/>
        <v>#DIV/0!</v>
      </c>
      <c r="K37" s="177" t="e">
        <f t="shared" si="9"/>
        <v>#DIV/0!</v>
      </c>
      <c r="L37" s="178" t="e">
        <f t="shared" si="10"/>
        <v>#DIV/0!</v>
      </c>
      <c r="N37" s="641" t="e">
        <f t="shared" si="4"/>
        <v>#DIV/0!</v>
      </c>
    </row>
    <row r="38" spans="1:14" x14ac:dyDescent="0.25">
      <c r="A38" s="49" t="s">
        <v>616</v>
      </c>
      <c r="B38" s="27"/>
      <c r="C38" s="88">
        <f>+'Rev Exp Region GSR A'!B38+'Rev Exp Region B '!B38+'Rev Exp Region C  '!B38+'Rev Exp Region D'!B38+'Rev Exp Region E'!B38+'Rev Exp Region F'!B38+'Rev Exp Region G'!B38+'Rev Exp Region H'!B38+'Rev Exp Region I'!B38+'Rev Exp Region J'!B38+'Rev Exp Region K'!B38+'Rev Exp Region L'!B38+'Rev Exp Region M'!B38+'Rev Exp Region N'!B38+'Rev Exp Region O'!B38</f>
        <v>0</v>
      </c>
      <c r="D38" s="99">
        <f t="shared" si="7"/>
        <v>0</v>
      </c>
      <c r="E38" s="88">
        <f>+'Rev Exp Region GSR A'!C38+'Rev Exp Region B '!C38+'Rev Exp Region C  '!C38+'Rev Exp Region D'!C38+'Rev Exp Region E'!C38+'Rev Exp Region F'!C38+'Rev Exp Region G'!C38+'Rev Exp Region H'!C38+'Rev Exp Region I'!C38+'Rev Exp Region J'!C38+'Rev Exp Region K'!C38+'Rev Exp Region L'!C38+'Rev Exp Region M'!C38+'Rev Exp Region N'!C38+'Rev Exp Region O'!C38</f>
        <v>0</v>
      </c>
      <c r="F38" s="88">
        <f>+'Rev Exp Region GSR A'!D38+'Rev Exp Region B '!D38+'Rev Exp Region C  '!D38+'Rev Exp Region D'!D38+'Rev Exp Region E'!D38+'Rev Exp Region F'!D38+'Rev Exp Region G'!D38+'Rev Exp Region H'!D38+'Rev Exp Region I'!D38+'Rev Exp Region J'!D38+'Rev Exp Region K'!D38+'Rev Exp Region L'!D38+'Rev Exp Region M'!D38+'Rev Exp Region N'!D38+'Rev Exp Region O'!D38</f>
        <v>0</v>
      </c>
      <c r="G38" s="88">
        <f>+'Rev Exp Region GSR A'!E38+'Rev Exp Region B '!E38+'Rev Exp Region C  '!E38+'Rev Exp Region D'!E38+'Rev Exp Region E'!E38+'Rev Exp Region F'!E38+'Rev Exp Region G'!E38+'Rev Exp Region H'!E38+'Rev Exp Region I'!E38+'Rev Exp Region J'!E38+'Rev Exp Region K'!E38+'Rev Exp Region L'!E38+'Rev Exp Region M'!E38+'Rev Exp Region N'!E38+'Rev Exp Region O'!E38</f>
        <v>0</v>
      </c>
      <c r="H38" s="27"/>
      <c r="I38" s="17"/>
      <c r="J38" s="177" t="e">
        <f t="shared" si="8"/>
        <v>#DIV/0!</v>
      </c>
      <c r="K38" s="177" t="e">
        <f t="shared" si="9"/>
        <v>#DIV/0!</v>
      </c>
      <c r="L38" s="178" t="e">
        <f t="shared" si="10"/>
        <v>#DIV/0!</v>
      </c>
      <c r="N38" s="641" t="e">
        <f t="shared" si="4"/>
        <v>#DIV/0!</v>
      </c>
    </row>
    <row r="39" spans="1:14" x14ac:dyDescent="0.25">
      <c r="A39" s="6" t="s">
        <v>242</v>
      </c>
      <c r="B39" s="27"/>
      <c r="C39" s="88">
        <f>+'Rev Exp Region GSR A'!B39+'Rev Exp Region B '!B39+'Rev Exp Region C  '!B39+'Rev Exp Region D'!B39+'Rev Exp Region E'!B39+'Rev Exp Region F'!B39+'Rev Exp Region G'!B39+'Rev Exp Region H'!B39+'Rev Exp Region I'!B39+'Rev Exp Region J'!B39+'Rev Exp Region K'!B39+'Rev Exp Region L'!B39+'Rev Exp Region M'!B39+'Rev Exp Region N'!B39+'Rev Exp Region O'!B39</f>
        <v>0</v>
      </c>
      <c r="D39" s="99">
        <f t="shared" si="7"/>
        <v>0</v>
      </c>
      <c r="E39" s="88">
        <f>+'Rev Exp Region GSR A'!C39+'Rev Exp Region B '!C39+'Rev Exp Region C  '!C39+'Rev Exp Region D'!C39+'Rev Exp Region E'!C39+'Rev Exp Region F'!C39+'Rev Exp Region G'!C39+'Rev Exp Region H'!C39+'Rev Exp Region I'!C39+'Rev Exp Region J'!C39+'Rev Exp Region K'!C39+'Rev Exp Region L'!C39+'Rev Exp Region M'!C39+'Rev Exp Region N'!C39+'Rev Exp Region O'!C39</f>
        <v>0</v>
      </c>
      <c r="F39" s="88">
        <f>+'Rev Exp Region GSR A'!D39+'Rev Exp Region B '!D39+'Rev Exp Region C  '!D39+'Rev Exp Region D'!D39+'Rev Exp Region E'!D39+'Rev Exp Region F'!D39+'Rev Exp Region G'!D39+'Rev Exp Region H'!D39+'Rev Exp Region I'!D39+'Rev Exp Region J'!D39+'Rev Exp Region K'!D39+'Rev Exp Region L'!D39+'Rev Exp Region M'!D39+'Rev Exp Region N'!D39+'Rev Exp Region O'!D39</f>
        <v>0</v>
      </c>
      <c r="G39" s="88">
        <f>+'Rev Exp Region GSR A'!E39+'Rev Exp Region B '!E39+'Rev Exp Region C  '!E39+'Rev Exp Region D'!E39+'Rev Exp Region E'!E39+'Rev Exp Region F'!E39+'Rev Exp Region G'!E39+'Rev Exp Region H'!E39+'Rev Exp Region I'!E39+'Rev Exp Region J'!E39+'Rev Exp Region K'!E39+'Rev Exp Region L'!E39+'Rev Exp Region M'!E39+'Rev Exp Region N'!E39+'Rev Exp Region O'!E39</f>
        <v>0</v>
      </c>
      <c r="H39" s="27"/>
      <c r="I39" s="17"/>
      <c r="J39" s="177" t="e">
        <f t="shared" si="8"/>
        <v>#DIV/0!</v>
      </c>
      <c r="K39" s="177" t="e">
        <f t="shared" si="9"/>
        <v>#DIV/0!</v>
      </c>
      <c r="L39" s="178" t="e">
        <f t="shared" si="10"/>
        <v>#DIV/0!</v>
      </c>
      <c r="N39" s="641" t="e">
        <f t="shared" si="4"/>
        <v>#DIV/0!</v>
      </c>
    </row>
    <row r="40" spans="1:14" x14ac:dyDescent="0.25">
      <c r="A40" s="6" t="s">
        <v>130</v>
      </c>
      <c r="B40" s="27"/>
      <c r="C40" s="88">
        <f>+'Rev Exp Region GSR A'!B40+'Rev Exp Region B '!B40+'Rev Exp Region C  '!B40+'Rev Exp Region D'!B40+'Rev Exp Region E'!B40+'Rev Exp Region F'!B40+'Rev Exp Region G'!B40+'Rev Exp Region H'!B40+'Rev Exp Region I'!B40+'Rev Exp Region J'!B40+'Rev Exp Region K'!B40+'Rev Exp Region L'!B40+'Rev Exp Region M'!B40+'Rev Exp Region N'!B40+'Rev Exp Region O'!B40</f>
        <v>0</v>
      </c>
      <c r="D40" s="99">
        <f t="shared" si="7"/>
        <v>0</v>
      </c>
      <c r="E40" s="88">
        <f>+'Rev Exp Region GSR A'!C40+'Rev Exp Region B '!C40+'Rev Exp Region C  '!C40+'Rev Exp Region D'!C40+'Rev Exp Region E'!C40+'Rev Exp Region F'!C40+'Rev Exp Region G'!C40+'Rev Exp Region H'!C40+'Rev Exp Region I'!C40+'Rev Exp Region J'!C40+'Rev Exp Region K'!C40+'Rev Exp Region L'!C40+'Rev Exp Region M'!C40+'Rev Exp Region N'!C40+'Rev Exp Region O'!C40</f>
        <v>0</v>
      </c>
      <c r="F40" s="88">
        <f>+'Rev Exp Region GSR A'!D40+'Rev Exp Region B '!D40+'Rev Exp Region C  '!D40+'Rev Exp Region D'!D40+'Rev Exp Region E'!D40+'Rev Exp Region F'!D40+'Rev Exp Region G'!D40+'Rev Exp Region H'!D40+'Rev Exp Region I'!D40+'Rev Exp Region J'!D40+'Rev Exp Region K'!D40+'Rev Exp Region L'!D40+'Rev Exp Region M'!D40+'Rev Exp Region N'!D40+'Rev Exp Region O'!D40</f>
        <v>0</v>
      </c>
      <c r="G40" s="88">
        <f>+'Rev Exp Region GSR A'!E40+'Rev Exp Region B '!E40+'Rev Exp Region C  '!E40+'Rev Exp Region D'!E40+'Rev Exp Region E'!E40+'Rev Exp Region F'!E40+'Rev Exp Region G'!E40+'Rev Exp Region H'!E40+'Rev Exp Region I'!E40+'Rev Exp Region J'!E40+'Rev Exp Region K'!E40+'Rev Exp Region L'!E40+'Rev Exp Region M'!E40+'Rev Exp Region N'!E40+'Rev Exp Region O'!E40</f>
        <v>0</v>
      </c>
      <c r="H40" s="27"/>
      <c r="I40" s="17"/>
      <c r="J40" s="177" t="e">
        <f t="shared" si="8"/>
        <v>#DIV/0!</v>
      </c>
      <c r="K40" s="177" t="e">
        <f t="shared" si="9"/>
        <v>#DIV/0!</v>
      </c>
      <c r="L40" s="178" t="e">
        <f t="shared" si="10"/>
        <v>#DIV/0!</v>
      </c>
      <c r="N40" s="641" t="e">
        <f t="shared" si="4"/>
        <v>#DIV/0!</v>
      </c>
    </row>
    <row r="41" spans="1:14" x14ac:dyDescent="0.25">
      <c r="A41" s="6" t="s">
        <v>136</v>
      </c>
      <c r="B41" s="89">
        <f t="shared" ref="B41:H41" si="12">SUM(B32:B40)</f>
        <v>0</v>
      </c>
      <c r="C41" s="89">
        <f t="shared" si="12"/>
        <v>0</v>
      </c>
      <c r="D41" s="89">
        <f t="shared" si="12"/>
        <v>0</v>
      </c>
      <c r="E41" s="89">
        <f t="shared" si="12"/>
        <v>0</v>
      </c>
      <c r="F41" s="89">
        <f t="shared" si="12"/>
        <v>0</v>
      </c>
      <c r="G41" s="89">
        <f t="shared" si="12"/>
        <v>0</v>
      </c>
      <c r="H41" s="89">
        <f t="shared" si="12"/>
        <v>0</v>
      </c>
      <c r="I41" s="26"/>
      <c r="J41" s="179" t="e">
        <f>SUM(J32:J40)</f>
        <v>#DIV/0!</v>
      </c>
      <c r="K41" s="179" t="e">
        <f>SUM(K32:K40)</f>
        <v>#DIV/0!</v>
      </c>
      <c r="L41" s="345" t="e">
        <f>SUM(L32:L40)</f>
        <v>#DIV/0!</v>
      </c>
      <c r="N41" s="641" t="e">
        <f t="shared" si="4"/>
        <v>#DIV/0!</v>
      </c>
    </row>
    <row r="42" spans="1:14" x14ac:dyDescent="0.25">
      <c r="A42" s="94" t="s">
        <v>168</v>
      </c>
      <c r="B42" s="26"/>
      <c r="C42" s="26"/>
      <c r="G42" s="27"/>
      <c r="H42" s="27"/>
      <c r="J42" s="87"/>
      <c r="K42" s="87"/>
      <c r="L42" s="346"/>
      <c r="N42" s="576"/>
    </row>
    <row r="43" spans="1:14" x14ac:dyDescent="0.25">
      <c r="A43" s="5" t="s">
        <v>432</v>
      </c>
      <c r="B43" s="26"/>
      <c r="C43" s="88">
        <f>+'Rev Exp Region GSR A'!B43+'Rev Exp Region B '!B43+'Rev Exp Region C  '!B43+'Rev Exp Region D'!B43+'Rev Exp Region E'!B43+'Rev Exp Region F'!B43+'Rev Exp Region G'!B43+'Rev Exp Region H'!B43+'Rev Exp Region I'!B43+'Rev Exp Region J'!B43+'Rev Exp Region K'!B43+'Rev Exp Region L'!B43+'Rev Exp Region M'!B43+'Rev Exp Region N'!B43+'Rev Exp Region O'!B43</f>
        <v>0</v>
      </c>
      <c r="D43" s="99">
        <f t="shared" ref="D43:D48" si="13">+B43+C43</f>
        <v>0</v>
      </c>
      <c r="E43" s="88">
        <f>+'Rev Exp Region GSR A'!C43+'Rev Exp Region B '!C43+'Rev Exp Region C  '!C43+'Rev Exp Region D'!C43+'Rev Exp Region E'!C43+'Rev Exp Region F'!C43+'Rev Exp Region G'!C43+'Rev Exp Region H'!C43+'Rev Exp Region I'!C43+'Rev Exp Region J'!C43+'Rev Exp Region K'!C43+'Rev Exp Region L'!C43+'Rev Exp Region M'!C43+'Rev Exp Region N'!C43+'Rev Exp Region O'!C43</f>
        <v>0</v>
      </c>
      <c r="F43" s="88">
        <f>+'Rev Exp Region GSR A'!D43+'Rev Exp Region B '!D43+'Rev Exp Region C  '!D43+'Rev Exp Region D'!D43+'Rev Exp Region E'!D43+'Rev Exp Region F'!D43+'Rev Exp Region G'!D43+'Rev Exp Region H'!D43+'Rev Exp Region I'!D43+'Rev Exp Region J'!D43+'Rev Exp Region K'!D43+'Rev Exp Region L'!D43+'Rev Exp Region M'!D43+'Rev Exp Region N'!D43+'Rev Exp Region O'!D43</f>
        <v>0</v>
      </c>
      <c r="G43" s="88">
        <f>+'Rev Exp Region GSR A'!E43+'Rev Exp Region B '!E43+'Rev Exp Region C  '!E43+'Rev Exp Region D'!E43+'Rev Exp Region E'!E43+'Rev Exp Region F'!E43+'Rev Exp Region G'!E43+'Rev Exp Region H'!E43+'Rev Exp Region I'!E43+'Rev Exp Region J'!E43+'Rev Exp Region K'!E43+'Rev Exp Region L'!E43+'Rev Exp Region M'!E43+'Rev Exp Region N'!E43+'Rev Exp Region O'!E43</f>
        <v>0</v>
      </c>
      <c r="H43" s="26"/>
      <c r="J43" s="177" t="e">
        <f t="shared" ref="J43:J52" si="14">+C43/$C$130</f>
        <v>#DIV/0!</v>
      </c>
      <c r="K43" s="177" t="e">
        <f t="shared" ref="K43:K52" si="15">+E43/$E$130</f>
        <v>#DIV/0!</v>
      </c>
      <c r="L43" s="178" t="e">
        <f t="shared" ref="L43:L52" si="16">+F43/$F$130</f>
        <v>#DIV/0!</v>
      </c>
      <c r="N43" s="641" t="e">
        <f t="shared" si="4"/>
        <v>#DIV/0!</v>
      </c>
    </row>
    <row r="44" spans="1:14" x14ac:dyDescent="0.25">
      <c r="A44" s="170" t="s">
        <v>243</v>
      </c>
      <c r="B44" s="26"/>
      <c r="C44" s="88">
        <f>+'Rev Exp Region GSR A'!B44+'Rev Exp Region B '!B44+'Rev Exp Region C  '!B44+'Rev Exp Region D'!B44+'Rev Exp Region E'!B44+'Rev Exp Region F'!B44+'Rev Exp Region G'!B44+'Rev Exp Region H'!B44+'Rev Exp Region I'!B44+'Rev Exp Region J'!B44+'Rev Exp Region K'!B44+'Rev Exp Region L'!B44+'Rev Exp Region M'!B44+'Rev Exp Region N'!B44+'Rev Exp Region O'!B44</f>
        <v>0</v>
      </c>
      <c r="D44" s="99">
        <f t="shared" si="13"/>
        <v>0</v>
      </c>
      <c r="E44" s="88">
        <f>+'Rev Exp Region GSR A'!C44+'Rev Exp Region B '!C44+'Rev Exp Region C  '!C44+'Rev Exp Region D'!C44+'Rev Exp Region E'!C44+'Rev Exp Region F'!C44+'Rev Exp Region G'!C44+'Rev Exp Region H'!C44+'Rev Exp Region I'!C44+'Rev Exp Region J'!C44+'Rev Exp Region K'!C44+'Rev Exp Region L'!C44+'Rev Exp Region M'!C44+'Rev Exp Region N'!C44+'Rev Exp Region O'!C44</f>
        <v>0</v>
      </c>
      <c r="F44" s="88">
        <f>+'Rev Exp Region GSR A'!D44+'Rev Exp Region B '!D44+'Rev Exp Region C  '!D44+'Rev Exp Region D'!D44+'Rev Exp Region E'!D44+'Rev Exp Region F'!D44+'Rev Exp Region G'!D44+'Rev Exp Region H'!D44+'Rev Exp Region I'!D44+'Rev Exp Region J'!D44+'Rev Exp Region K'!D44+'Rev Exp Region L'!D44+'Rev Exp Region M'!D44+'Rev Exp Region N'!D44+'Rev Exp Region O'!D44</f>
        <v>0</v>
      </c>
      <c r="G44" s="88">
        <f>+'Rev Exp Region GSR A'!E44+'Rev Exp Region B '!E44+'Rev Exp Region C  '!E44+'Rev Exp Region D'!E44+'Rev Exp Region E'!E44+'Rev Exp Region F'!E44+'Rev Exp Region G'!E44+'Rev Exp Region H'!E44+'Rev Exp Region I'!E44+'Rev Exp Region J'!E44+'Rev Exp Region K'!E44+'Rev Exp Region L'!E44+'Rev Exp Region M'!E44+'Rev Exp Region N'!E44+'Rev Exp Region O'!E44</f>
        <v>0</v>
      </c>
      <c r="H44" s="26"/>
      <c r="J44" s="177" t="e">
        <f t="shared" si="14"/>
        <v>#DIV/0!</v>
      </c>
      <c r="K44" s="177" t="e">
        <f t="shared" si="15"/>
        <v>#DIV/0!</v>
      </c>
      <c r="L44" s="178" t="e">
        <f t="shared" si="16"/>
        <v>#DIV/0!</v>
      </c>
      <c r="N44" s="641" t="e">
        <f t="shared" si="4"/>
        <v>#DIV/0!</v>
      </c>
    </row>
    <row r="45" spans="1:14" x14ac:dyDescent="0.25">
      <c r="A45" s="170" t="s">
        <v>244</v>
      </c>
      <c r="B45" s="26"/>
      <c r="C45" s="88">
        <f>+'Rev Exp Region GSR A'!B45+'Rev Exp Region B '!B45+'Rev Exp Region C  '!B45+'Rev Exp Region D'!B45+'Rev Exp Region E'!B45+'Rev Exp Region F'!B45+'Rev Exp Region G'!B45+'Rev Exp Region H'!B45+'Rev Exp Region I'!B45+'Rev Exp Region J'!B45+'Rev Exp Region K'!B45+'Rev Exp Region L'!B45+'Rev Exp Region M'!B45+'Rev Exp Region N'!B45+'Rev Exp Region O'!B45</f>
        <v>0</v>
      </c>
      <c r="D45" s="99">
        <f t="shared" si="13"/>
        <v>0</v>
      </c>
      <c r="E45" s="88">
        <f>+'Rev Exp Region GSR A'!C45+'Rev Exp Region B '!C45+'Rev Exp Region C  '!C45+'Rev Exp Region D'!C45+'Rev Exp Region E'!C45+'Rev Exp Region F'!C45+'Rev Exp Region G'!C45+'Rev Exp Region H'!C45+'Rev Exp Region I'!C45+'Rev Exp Region J'!C45+'Rev Exp Region K'!C45+'Rev Exp Region L'!C45+'Rev Exp Region M'!C45+'Rev Exp Region N'!C45+'Rev Exp Region O'!C45</f>
        <v>0</v>
      </c>
      <c r="F45" s="88">
        <f>+'Rev Exp Region GSR A'!D45+'Rev Exp Region B '!D45+'Rev Exp Region C  '!D45+'Rev Exp Region D'!D45+'Rev Exp Region E'!D45+'Rev Exp Region F'!D45+'Rev Exp Region G'!D45+'Rev Exp Region H'!D45+'Rev Exp Region I'!D45+'Rev Exp Region J'!D45+'Rev Exp Region K'!D45+'Rev Exp Region L'!D45+'Rev Exp Region M'!D45+'Rev Exp Region N'!D45+'Rev Exp Region O'!D45</f>
        <v>0</v>
      </c>
      <c r="G45" s="88">
        <f>+'Rev Exp Region GSR A'!E45+'Rev Exp Region B '!E45+'Rev Exp Region C  '!E45+'Rev Exp Region D'!E45+'Rev Exp Region E'!E45+'Rev Exp Region F'!E45+'Rev Exp Region G'!E45+'Rev Exp Region H'!E45+'Rev Exp Region I'!E45+'Rev Exp Region J'!E45+'Rev Exp Region K'!E45+'Rev Exp Region L'!E45+'Rev Exp Region M'!E45+'Rev Exp Region N'!E45+'Rev Exp Region O'!E45</f>
        <v>0</v>
      </c>
      <c r="H45" s="26"/>
      <c r="J45" s="177" t="e">
        <f t="shared" si="14"/>
        <v>#DIV/0!</v>
      </c>
      <c r="K45" s="177" t="e">
        <f t="shared" si="15"/>
        <v>#DIV/0!</v>
      </c>
      <c r="L45" s="178" t="e">
        <f t="shared" si="16"/>
        <v>#DIV/0!</v>
      </c>
      <c r="N45" s="641" t="e">
        <f t="shared" si="4"/>
        <v>#DIV/0!</v>
      </c>
    </row>
    <row r="46" spans="1:14" x14ac:dyDescent="0.25">
      <c r="A46" s="170" t="s">
        <v>245</v>
      </c>
      <c r="B46" s="26"/>
      <c r="C46" s="88">
        <f>+'Rev Exp Region GSR A'!B46+'Rev Exp Region B '!B46+'Rev Exp Region C  '!B46+'Rev Exp Region D'!B46+'Rev Exp Region E'!B46+'Rev Exp Region F'!B46+'Rev Exp Region G'!B46+'Rev Exp Region H'!B46+'Rev Exp Region I'!B46+'Rev Exp Region J'!B46+'Rev Exp Region K'!B46+'Rev Exp Region L'!B46+'Rev Exp Region M'!B46+'Rev Exp Region N'!B46+'Rev Exp Region O'!B46</f>
        <v>0</v>
      </c>
      <c r="D46" s="99">
        <f t="shared" si="13"/>
        <v>0</v>
      </c>
      <c r="E46" s="88">
        <f>+'Rev Exp Region GSR A'!C46+'Rev Exp Region B '!C46+'Rev Exp Region C  '!C46+'Rev Exp Region D'!C46+'Rev Exp Region E'!C46+'Rev Exp Region F'!C46+'Rev Exp Region G'!C46+'Rev Exp Region H'!C46+'Rev Exp Region I'!C46+'Rev Exp Region J'!C46+'Rev Exp Region K'!C46+'Rev Exp Region L'!C46+'Rev Exp Region M'!C46+'Rev Exp Region N'!C46+'Rev Exp Region O'!C46</f>
        <v>0</v>
      </c>
      <c r="F46" s="88">
        <f>+'Rev Exp Region GSR A'!D46+'Rev Exp Region B '!D46+'Rev Exp Region C  '!D46+'Rev Exp Region D'!D46+'Rev Exp Region E'!D46+'Rev Exp Region F'!D46+'Rev Exp Region G'!D46+'Rev Exp Region H'!D46+'Rev Exp Region I'!D46+'Rev Exp Region J'!D46+'Rev Exp Region K'!D46+'Rev Exp Region L'!D46+'Rev Exp Region M'!D46+'Rev Exp Region N'!D46+'Rev Exp Region O'!D46</f>
        <v>0</v>
      </c>
      <c r="G46" s="88">
        <f>+'Rev Exp Region GSR A'!E46+'Rev Exp Region B '!E46+'Rev Exp Region C  '!E46+'Rev Exp Region D'!E46+'Rev Exp Region E'!E46+'Rev Exp Region F'!E46+'Rev Exp Region G'!E46+'Rev Exp Region H'!E46+'Rev Exp Region I'!E46+'Rev Exp Region J'!E46+'Rev Exp Region K'!E46+'Rev Exp Region L'!E46+'Rev Exp Region M'!E46+'Rev Exp Region N'!E46+'Rev Exp Region O'!E46</f>
        <v>0</v>
      </c>
      <c r="H46" s="26"/>
      <c r="J46" s="177" t="e">
        <f t="shared" si="14"/>
        <v>#DIV/0!</v>
      </c>
      <c r="K46" s="177" t="e">
        <f t="shared" si="15"/>
        <v>#DIV/0!</v>
      </c>
      <c r="L46" s="178" t="e">
        <f t="shared" si="16"/>
        <v>#DIV/0!</v>
      </c>
      <c r="N46" s="641" t="e">
        <f t="shared" si="4"/>
        <v>#DIV/0!</v>
      </c>
    </row>
    <row r="47" spans="1:14" x14ac:dyDescent="0.25">
      <c r="A47" s="170" t="s">
        <v>246</v>
      </c>
      <c r="B47" s="26"/>
      <c r="C47" s="88">
        <f>+'Rev Exp Region GSR A'!B47+'Rev Exp Region B '!B47+'Rev Exp Region C  '!B47+'Rev Exp Region D'!B47+'Rev Exp Region E'!B47+'Rev Exp Region F'!B47+'Rev Exp Region G'!B47+'Rev Exp Region H'!B47+'Rev Exp Region I'!B47+'Rev Exp Region J'!B47+'Rev Exp Region K'!B47+'Rev Exp Region L'!B47+'Rev Exp Region M'!B47+'Rev Exp Region N'!B47+'Rev Exp Region O'!B47</f>
        <v>0</v>
      </c>
      <c r="D47" s="99">
        <f t="shared" si="13"/>
        <v>0</v>
      </c>
      <c r="E47" s="88">
        <f>+'Rev Exp Region GSR A'!C47+'Rev Exp Region B '!C47+'Rev Exp Region C  '!C47+'Rev Exp Region D'!C47+'Rev Exp Region E'!C47+'Rev Exp Region F'!C47+'Rev Exp Region G'!C47+'Rev Exp Region H'!C47+'Rev Exp Region I'!C47+'Rev Exp Region J'!C47+'Rev Exp Region K'!C47+'Rev Exp Region L'!C47+'Rev Exp Region M'!C47+'Rev Exp Region N'!C47+'Rev Exp Region O'!C47</f>
        <v>0</v>
      </c>
      <c r="F47" s="88">
        <f>+'Rev Exp Region GSR A'!D47+'Rev Exp Region B '!D47+'Rev Exp Region C  '!D47+'Rev Exp Region D'!D47+'Rev Exp Region E'!D47+'Rev Exp Region F'!D47+'Rev Exp Region G'!D47+'Rev Exp Region H'!D47+'Rev Exp Region I'!D47+'Rev Exp Region J'!D47+'Rev Exp Region K'!D47+'Rev Exp Region L'!D47+'Rev Exp Region M'!D47+'Rev Exp Region N'!D47+'Rev Exp Region O'!D47</f>
        <v>0</v>
      </c>
      <c r="G47" s="88">
        <f>+'Rev Exp Region GSR A'!E47+'Rev Exp Region B '!E47+'Rev Exp Region C  '!E47+'Rev Exp Region D'!E47+'Rev Exp Region E'!E47+'Rev Exp Region F'!E47+'Rev Exp Region G'!E47+'Rev Exp Region H'!E47+'Rev Exp Region I'!E47+'Rev Exp Region J'!E47+'Rev Exp Region K'!E47+'Rev Exp Region L'!E47+'Rev Exp Region M'!E47+'Rev Exp Region N'!E47+'Rev Exp Region O'!E47</f>
        <v>0</v>
      </c>
      <c r="H47" s="26"/>
      <c r="J47" s="177" t="e">
        <f t="shared" si="14"/>
        <v>#DIV/0!</v>
      </c>
      <c r="K47" s="177" t="e">
        <f t="shared" si="15"/>
        <v>#DIV/0!</v>
      </c>
      <c r="L47" s="178" t="e">
        <f t="shared" si="16"/>
        <v>#DIV/0!</v>
      </c>
      <c r="N47" s="641" t="e">
        <f t="shared" si="4"/>
        <v>#DIV/0!</v>
      </c>
    </row>
    <row r="48" spans="1:14" x14ac:dyDescent="0.25">
      <c r="A48" s="6" t="s">
        <v>247</v>
      </c>
      <c r="B48" s="26"/>
      <c r="C48" s="88">
        <f>+'Rev Exp Region GSR A'!B48+'Rev Exp Region B '!B48+'Rev Exp Region C  '!B48+'Rev Exp Region D'!B48+'Rev Exp Region E'!B48+'Rev Exp Region F'!B48+'Rev Exp Region G'!B48+'Rev Exp Region H'!B48+'Rev Exp Region I'!B48+'Rev Exp Region J'!B48+'Rev Exp Region K'!B48+'Rev Exp Region L'!B48+'Rev Exp Region M'!B48+'Rev Exp Region N'!B48+'Rev Exp Region O'!B48</f>
        <v>0</v>
      </c>
      <c r="D48" s="99">
        <f t="shared" si="13"/>
        <v>0</v>
      </c>
      <c r="E48" s="88">
        <f>+'Rev Exp Region GSR A'!C48+'Rev Exp Region B '!C48+'Rev Exp Region C  '!C48+'Rev Exp Region D'!C48+'Rev Exp Region E'!C48+'Rev Exp Region F'!C48+'Rev Exp Region G'!C48+'Rev Exp Region H'!C48+'Rev Exp Region I'!C48+'Rev Exp Region J'!C48+'Rev Exp Region K'!C48+'Rev Exp Region L'!C48+'Rev Exp Region M'!C48+'Rev Exp Region N'!C48+'Rev Exp Region O'!C48</f>
        <v>0</v>
      </c>
      <c r="F48" s="88">
        <f>+'Rev Exp Region GSR A'!D48+'Rev Exp Region B '!D48+'Rev Exp Region C  '!D48+'Rev Exp Region D'!D48+'Rev Exp Region E'!D48+'Rev Exp Region F'!D48+'Rev Exp Region G'!D48+'Rev Exp Region H'!D48+'Rev Exp Region I'!D48+'Rev Exp Region J'!D48+'Rev Exp Region K'!D48+'Rev Exp Region L'!D48+'Rev Exp Region M'!D48+'Rev Exp Region N'!D48+'Rev Exp Region O'!D48</f>
        <v>0</v>
      </c>
      <c r="G48" s="88">
        <f>+'Rev Exp Region GSR A'!E48+'Rev Exp Region B '!E48+'Rev Exp Region C  '!E48+'Rev Exp Region D'!E48+'Rev Exp Region E'!E48+'Rev Exp Region F'!E48+'Rev Exp Region G'!E48+'Rev Exp Region H'!E48+'Rev Exp Region I'!E48+'Rev Exp Region J'!E48+'Rev Exp Region K'!E48+'Rev Exp Region L'!E48+'Rev Exp Region M'!E48+'Rev Exp Region N'!E48+'Rev Exp Region O'!E48</f>
        <v>0</v>
      </c>
      <c r="H48" s="26"/>
      <c r="J48" s="177" t="e">
        <f t="shared" si="14"/>
        <v>#DIV/0!</v>
      </c>
      <c r="K48" s="177" t="e">
        <f t="shared" si="15"/>
        <v>#DIV/0!</v>
      </c>
      <c r="L48" s="178" t="e">
        <f t="shared" si="16"/>
        <v>#DIV/0!</v>
      </c>
      <c r="N48" s="641" t="e">
        <f t="shared" si="4"/>
        <v>#DIV/0!</v>
      </c>
    </row>
    <row r="49" spans="1:14" x14ac:dyDescent="0.25">
      <c r="A49" s="6" t="s">
        <v>248</v>
      </c>
      <c r="B49" s="26"/>
      <c r="C49" s="88">
        <f>+'Rev Exp Region GSR A'!B49+'Rev Exp Region B '!B49+'Rev Exp Region C  '!B49+'Rev Exp Region D'!B49+'Rev Exp Region E'!B49+'Rev Exp Region F'!B49+'Rev Exp Region G'!B49+'Rev Exp Region H'!B49+'Rev Exp Region I'!B49+'Rev Exp Region J'!B49+'Rev Exp Region K'!B49+'Rev Exp Region L'!B49+'Rev Exp Region M'!B49+'Rev Exp Region N'!B49+'Rev Exp Region O'!B49</f>
        <v>0</v>
      </c>
      <c r="D49" s="99">
        <f t="shared" ref="D49:D55" si="17">+B49+C49</f>
        <v>0</v>
      </c>
      <c r="E49" s="88">
        <f>+'Rev Exp Region GSR A'!C49+'Rev Exp Region B '!C49+'Rev Exp Region C  '!C49+'Rev Exp Region D'!C49+'Rev Exp Region E'!C49+'Rev Exp Region F'!C49+'Rev Exp Region G'!C49+'Rev Exp Region H'!C49+'Rev Exp Region I'!C49+'Rev Exp Region J'!C49+'Rev Exp Region K'!C49+'Rev Exp Region L'!C49+'Rev Exp Region M'!C49+'Rev Exp Region N'!C49+'Rev Exp Region O'!C49</f>
        <v>0</v>
      </c>
      <c r="F49" s="88">
        <f>+'Rev Exp Region GSR A'!D49+'Rev Exp Region B '!D49+'Rev Exp Region C  '!D49+'Rev Exp Region D'!D49+'Rev Exp Region E'!D49+'Rev Exp Region F'!D49+'Rev Exp Region G'!D49+'Rev Exp Region H'!D49+'Rev Exp Region I'!D49+'Rev Exp Region J'!D49+'Rev Exp Region K'!D49+'Rev Exp Region L'!D49+'Rev Exp Region M'!D49+'Rev Exp Region N'!D49+'Rev Exp Region O'!D49</f>
        <v>0</v>
      </c>
      <c r="G49" s="88">
        <f>+'Rev Exp Region GSR A'!E49+'Rev Exp Region B '!E49+'Rev Exp Region C  '!E49+'Rev Exp Region D'!E49+'Rev Exp Region E'!E49+'Rev Exp Region F'!E49+'Rev Exp Region G'!E49+'Rev Exp Region H'!E49+'Rev Exp Region I'!E49+'Rev Exp Region J'!E49+'Rev Exp Region K'!E49+'Rev Exp Region L'!E49+'Rev Exp Region M'!E49+'Rev Exp Region N'!E49+'Rev Exp Region O'!E49</f>
        <v>0</v>
      </c>
      <c r="H49" s="26"/>
      <c r="J49" s="177" t="e">
        <f t="shared" si="14"/>
        <v>#DIV/0!</v>
      </c>
      <c r="K49" s="177" t="e">
        <f t="shared" si="15"/>
        <v>#DIV/0!</v>
      </c>
      <c r="L49" s="178" t="e">
        <f t="shared" si="16"/>
        <v>#DIV/0!</v>
      </c>
      <c r="N49" s="641" t="e">
        <f t="shared" si="4"/>
        <v>#DIV/0!</v>
      </c>
    </row>
    <row r="50" spans="1:14" x14ac:dyDescent="0.25">
      <c r="A50" s="6" t="s">
        <v>249</v>
      </c>
      <c r="B50" s="26"/>
      <c r="C50" s="88">
        <f>+'Rev Exp Region GSR A'!B50+'Rev Exp Region B '!B50+'Rev Exp Region C  '!B50+'Rev Exp Region D'!B50+'Rev Exp Region E'!B50+'Rev Exp Region F'!B50+'Rev Exp Region G'!B50+'Rev Exp Region H'!B50+'Rev Exp Region I'!B50+'Rev Exp Region J'!B50+'Rev Exp Region K'!B50+'Rev Exp Region L'!B50+'Rev Exp Region M'!B50+'Rev Exp Region N'!B50+'Rev Exp Region O'!B50</f>
        <v>0</v>
      </c>
      <c r="D50" s="99">
        <f t="shared" si="17"/>
        <v>0</v>
      </c>
      <c r="E50" s="88">
        <f>+'Rev Exp Region GSR A'!C50+'Rev Exp Region B '!C50+'Rev Exp Region C  '!C50+'Rev Exp Region D'!C50+'Rev Exp Region E'!C50+'Rev Exp Region F'!C50+'Rev Exp Region G'!C50+'Rev Exp Region H'!C50+'Rev Exp Region I'!C50+'Rev Exp Region J'!C50+'Rev Exp Region K'!C50+'Rev Exp Region L'!C50+'Rev Exp Region M'!C50+'Rev Exp Region N'!C50+'Rev Exp Region O'!C50</f>
        <v>0</v>
      </c>
      <c r="F50" s="88">
        <f>+'Rev Exp Region GSR A'!D50+'Rev Exp Region B '!D50+'Rev Exp Region C  '!D50+'Rev Exp Region D'!D50+'Rev Exp Region E'!D50+'Rev Exp Region F'!D50+'Rev Exp Region G'!D50+'Rev Exp Region H'!D50+'Rev Exp Region I'!D50+'Rev Exp Region J'!D50+'Rev Exp Region K'!D50+'Rev Exp Region L'!D50+'Rev Exp Region M'!D50+'Rev Exp Region N'!D50+'Rev Exp Region O'!D50</f>
        <v>0</v>
      </c>
      <c r="G50" s="88">
        <f>+'Rev Exp Region GSR A'!E50+'Rev Exp Region B '!E50+'Rev Exp Region C  '!E50+'Rev Exp Region D'!E50+'Rev Exp Region E'!E50+'Rev Exp Region F'!E50+'Rev Exp Region G'!E50+'Rev Exp Region H'!E50+'Rev Exp Region I'!E50+'Rev Exp Region J'!E50+'Rev Exp Region K'!E50+'Rev Exp Region L'!E50+'Rev Exp Region M'!E50+'Rev Exp Region N'!E50+'Rev Exp Region O'!E50</f>
        <v>0</v>
      </c>
      <c r="H50" s="26"/>
      <c r="J50" s="177" t="e">
        <f t="shared" si="14"/>
        <v>#DIV/0!</v>
      </c>
      <c r="K50" s="177" t="e">
        <f t="shared" si="15"/>
        <v>#DIV/0!</v>
      </c>
      <c r="L50" s="178" t="e">
        <f t="shared" si="16"/>
        <v>#DIV/0!</v>
      </c>
      <c r="N50" s="641" t="e">
        <f t="shared" si="4"/>
        <v>#DIV/0!</v>
      </c>
    </row>
    <row r="51" spans="1:14" x14ac:dyDescent="0.25">
      <c r="A51" s="170" t="s">
        <v>132</v>
      </c>
      <c r="B51" s="26"/>
      <c r="C51" s="88">
        <f>+'Rev Exp Region GSR A'!B51+'Rev Exp Region B '!B51+'Rev Exp Region C  '!B51+'Rev Exp Region D'!B51+'Rev Exp Region E'!B51+'Rev Exp Region F'!B51+'Rev Exp Region G'!B51+'Rev Exp Region H'!B51+'Rev Exp Region I'!B51+'Rev Exp Region J'!B51+'Rev Exp Region K'!B51+'Rev Exp Region L'!B51+'Rev Exp Region M'!B51+'Rev Exp Region N'!B51+'Rev Exp Region O'!B51</f>
        <v>0</v>
      </c>
      <c r="D51" s="99">
        <f t="shared" si="17"/>
        <v>0</v>
      </c>
      <c r="E51" s="88">
        <f>+'Rev Exp Region GSR A'!C51+'Rev Exp Region B '!C51+'Rev Exp Region C  '!C51+'Rev Exp Region D'!C51+'Rev Exp Region E'!C51+'Rev Exp Region F'!C51+'Rev Exp Region G'!C51+'Rev Exp Region H'!C51+'Rev Exp Region I'!C51+'Rev Exp Region J'!C51+'Rev Exp Region K'!C51+'Rev Exp Region L'!C51+'Rev Exp Region M'!C51+'Rev Exp Region N'!C51+'Rev Exp Region O'!C51</f>
        <v>0</v>
      </c>
      <c r="F51" s="88">
        <f>+'Rev Exp Region GSR A'!D51+'Rev Exp Region B '!D51+'Rev Exp Region C  '!D51+'Rev Exp Region D'!D51+'Rev Exp Region E'!D51+'Rev Exp Region F'!D51+'Rev Exp Region G'!D51+'Rev Exp Region H'!D51+'Rev Exp Region I'!D51+'Rev Exp Region J'!D51+'Rev Exp Region K'!D51+'Rev Exp Region L'!D51+'Rev Exp Region M'!D51+'Rev Exp Region N'!D51+'Rev Exp Region O'!D51</f>
        <v>0</v>
      </c>
      <c r="G51" s="88">
        <f>+'Rev Exp Region GSR A'!E51+'Rev Exp Region B '!E51+'Rev Exp Region C  '!E51+'Rev Exp Region D'!E51+'Rev Exp Region E'!E51+'Rev Exp Region F'!E51+'Rev Exp Region G'!E51+'Rev Exp Region H'!E51+'Rev Exp Region I'!E51+'Rev Exp Region J'!E51+'Rev Exp Region K'!E51+'Rev Exp Region L'!E51+'Rev Exp Region M'!E51+'Rev Exp Region N'!E51+'Rev Exp Region O'!E51</f>
        <v>0</v>
      </c>
      <c r="H51" s="26"/>
      <c r="J51" s="177" t="e">
        <f t="shared" si="14"/>
        <v>#DIV/0!</v>
      </c>
      <c r="K51" s="177" t="e">
        <f t="shared" si="15"/>
        <v>#DIV/0!</v>
      </c>
      <c r="L51" s="178" t="e">
        <f t="shared" si="16"/>
        <v>#DIV/0!</v>
      </c>
      <c r="N51" s="641" t="e">
        <f t="shared" si="4"/>
        <v>#DIV/0!</v>
      </c>
    </row>
    <row r="52" spans="1:14" x14ac:dyDescent="0.25">
      <c r="A52" s="6" t="s">
        <v>250</v>
      </c>
      <c r="B52" s="26"/>
      <c r="C52" s="88">
        <f>+'Rev Exp Region GSR A'!B52+'Rev Exp Region B '!B52+'Rev Exp Region C  '!B52+'Rev Exp Region D'!B52+'Rev Exp Region E'!B52+'Rev Exp Region F'!B52+'Rev Exp Region G'!B52+'Rev Exp Region H'!B52+'Rev Exp Region I'!B52+'Rev Exp Region J'!B52+'Rev Exp Region K'!B52+'Rev Exp Region L'!B52+'Rev Exp Region M'!B52+'Rev Exp Region N'!B52+'Rev Exp Region O'!B52</f>
        <v>0</v>
      </c>
      <c r="D52" s="99">
        <f t="shared" si="17"/>
        <v>0</v>
      </c>
      <c r="E52" s="88">
        <f>+'Rev Exp Region GSR A'!C52+'Rev Exp Region B '!C52+'Rev Exp Region C  '!C52+'Rev Exp Region D'!C52+'Rev Exp Region E'!C52+'Rev Exp Region F'!C52+'Rev Exp Region G'!C52+'Rev Exp Region H'!C52+'Rev Exp Region I'!C52+'Rev Exp Region J'!C52+'Rev Exp Region K'!C52+'Rev Exp Region L'!C52+'Rev Exp Region M'!C52+'Rev Exp Region N'!C52+'Rev Exp Region O'!C52</f>
        <v>0</v>
      </c>
      <c r="F52" s="88">
        <f>+'Rev Exp Region GSR A'!D52+'Rev Exp Region B '!D52+'Rev Exp Region C  '!D52+'Rev Exp Region D'!D52+'Rev Exp Region E'!D52+'Rev Exp Region F'!D52+'Rev Exp Region G'!D52+'Rev Exp Region H'!D52+'Rev Exp Region I'!D52+'Rev Exp Region J'!D52+'Rev Exp Region K'!D52+'Rev Exp Region L'!D52+'Rev Exp Region M'!D52+'Rev Exp Region N'!D52+'Rev Exp Region O'!D52</f>
        <v>0</v>
      </c>
      <c r="G52" s="88">
        <f>+'Rev Exp Region GSR A'!E52+'Rev Exp Region B '!E52+'Rev Exp Region C  '!E52+'Rev Exp Region D'!E52+'Rev Exp Region E'!E52+'Rev Exp Region F'!E52+'Rev Exp Region G'!E52+'Rev Exp Region H'!E52+'Rev Exp Region I'!E52+'Rev Exp Region J'!E52+'Rev Exp Region K'!E52+'Rev Exp Region L'!E52+'Rev Exp Region M'!E52+'Rev Exp Region N'!E52+'Rev Exp Region O'!E52</f>
        <v>0</v>
      </c>
      <c r="H52" s="26"/>
      <c r="J52" s="177" t="e">
        <f t="shared" si="14"/>
        <v>#DIV/0!</v>
      </c>
      <c r="K52" s="177" t="e">
        <f t="shared" si="15"/>
        <v>#DIV/0!</v>
      </c>
      <c r="L52" s="178" t="e">
        <f t="shared" si="16"/>
        <v>#DIV/0!</v>
      </c>
      <c r="N52" s="641" t="e">
        <f t="shared" si="4"/>
        <v>#DIV/0!</v>
      </c>
    </row>
    <row r="53" spans="1:14" hidden="1" x14ac:dyDescent="0.25">
      <c r="A53" s="6"/>
      <c r="B53" s="26"/>
      <c r="C53" s="88">
        <f>+'Rev Exp Region GSR A'!B53+'Rev Exp Region B '!B53+'Rev Exp Region C  '!B53+'Rev Exp Region D'!B53+'Rev Exp Region E'!B53+'Rev Exp Region F'!B53+'Rev Exp Region G'!B53+'Rev Exp Region H'!B53+'Rev Exp Region I'!B53+'Rev Exp Region J'!B53+'Rev Exp Region K'!B53+'Rev Exp Region L'!B53+'Rev Exp Region M'!B53+'Rev Exp Region N'!B53+'Rev Exp Region O'!B53</f>
        <v>0</v>
      </c>
      <c r="D53" s="99">
        <f t="shared" si="17"/>
        <v>0</v>
      </c>
      <c r="E53" s="88">
        <f>+'Rev Exp Region GSR A'!C53+'Rev Exp Region B '!C53+'Rev Exp Region C  '!C53+'Rev Exp Region D'!C53+'Rev Exp Region E'!C53+'Rev Exp Region F'!C53+'Rev Exp Region G'!C53+'Rev Exp Region H'!C53+'Rev Exp Region I'!C53+'Rev Exp Region J'!C53+'Rev Exp Region K'!C53+'Rev Exp Region L'!C53+'Rev Exp Region M'!C53+'Rev Exp Region N'!C53+'Rev Exp Region O'!C53</f>
        <v>0</v>
      </c>
      <c r="F53" s="88">
        <f>+'Rev Exp Region GSR A'!D53+'Rev Exp Region B '!D53+'Rev Exp Region C  '!D53+'Rev Exp Region D'!D53+'Rev Exp Region E'!D53+'Rev Exp Region F'!D53+'Rev Exp Region G'!D53+'Rev Exp Region H'!D53+'Rev Exp Region I'!D53+'Rev Exp Region J'!D53+'Rev Exp Region K'!D53+'Rev Exp Region L'!D53+'Rev Exp Region M'!D53+'Rev Exp Region N'!D53+'Rev Exp Region O'!D53</f>
        <v>0</v>
      </c>
      <c r="G53" s="88">
        <f>+'Rev Exp Region GSR A'!E53+'Rev Exp Region B '!E53+'Rev Exp Region C  '!E53+'Rev Exp Region D'!E53+'Rev Exp Region E'!E53+'Rev Exp Region F'!E53+'Rev Exp Region G'!E53+'Rev Exp Region H'!E53+'Rev Exp Region I'!E53+'Rev Exp Region J'!E53+'Rev Exp Region K'!E53+'Rev Exp Region L'!E53+'Rev Exp Region M'!E53+'Rev Exp Region N'!E53+'Rev Exp Region O'!E53</f>
        <v>0</v>
      </c>
      <c r="H53" s="26"/>
      <c r="J53" s="177"/>
      <c r="K53" s="177"/>
      <c r="L53" s="178"/>
      <c r="N53" s="641"/>
    </row>
    <row r="54" spans="1:14" x14ac:dyDescent="0.25">
      <c r="A54" s="6" t="s">
        <v>431</v>
      </c>
      <c r="B54" s="26"/>
      <c r="C54" s="88">
        <f>+'Rev Exp Region GSR A'!B54+'Rev Exp Region B '!B54+'Rev Exp Region C  '!B54+'Rev Exp Region D'!B54+'Rev Exp Region E'!B54+'Rev Exp Region F'!B54+'Rev Exp Region G'!B54+'Rev Exp Region H'!B54+'Rev Exp Region I'!B54+'Rev Exp Region J'!B54+'Rev Exp Region K'!B54+'Rev Exp Region L'!B54+'Rev Exp Region M'!B54+'Rev Exp Region N'!B54+'Rev Exp Region O'!B54</f>
        <v>0</v>
      </c>
      <c r="D54" s="99">
        <f t="shared" si="17"/>
        <v>0</v>
      </c>
      <c r="E54" s="88">
        <f>+'Rev Exp Region GSR A'!C54+'Rev Exp Region B '!C54+'Rev Exp Region C  '!C54+'Rev Exp Region D'!C54+'Rev Exp Region E'!C54+'Rev Exp Region F'!C54+'Rev Exp Region G'!C54+'Rev Exp Region H'!C54+'Rev Exp Region I'!C54+'Rev Exp Region J'!C54+'Rev Exp Region K'!C54+'Rev Exp Region L'!C54+'Rev Exp Region M'!C54+'Rev Exp Region N'!C54+'Rev Exp Region O'!C54</f>
        <v>0</v>
      </c>
      <c r="F54" s="88">
        <f>+'Rev Exp Region GSR A'!D54+'Rev Exp Region B '!D54+'Rev Exp Region C  '!D54+'Rev Exp Region D'!D54+'Rev Exp Region E'!D54+'Rev Exp Region F'!D54+'Rev Exp Region G'!D54+'Rev Exp Region H'!D54+'Rev Exp Region I'!D54+'Rev Exp Region J'!D54+'Rev Exp Region K'!D54+'Rev Exp Region L'!D54+'Rev Exp Region M'!D54+'Rev Exp Region N'!D54+'Rev Exp Region O'!D54</f>
        <v>0</v>
      </c>
      <c r="G54" s="88">
        <f>+'Rev Exp Region GSR A'!E54+'Rev Exp Region B '!E54+'Rev Exp Region C  '!E54+'Rev Exp Region D'!E54+'Rev Exp Region E'!E54+'Rev Exp Region F'!E54+'Rev Exp Region G'!E54+'Rev Exp Region H'!E54+'Rev Exp Region I'!E54+'Rev Exp Region J'!E54+'Rev Exp Region K'!E54+'Rev Exp Region L'!E54+'Rev Exp Region M'!E54+'Rev Exp Region N'!E54+'Rev Exp Region O'!E54</f>
        <v>0</v>
      </c>
      <c r="H54" s="26"/>
      <c r="J54" s="177" t="e">
        <f>+C54/$C$130</f>
        <v>#DIV/0!</v>
      </c>
      <c r="K54" s="177" t="e">
        <f>+E54/$E$130</f>
        <v>#DIV/0!</v>
      </c>
      <c r="L54" s="178" t="e">
        <f>+F54/$F$130</f>
        <v>#DIV/0!</v>
      </c>
      <c r="N54" s="641" t="e">
        <f t="shared" si="4"/>
        <v>#DIV/0!</v>
      </c>
    </row>
    <row r="55" spans="1:14" x14ac:dyDescent="0.25">
      <c r="A55" s="6" t="s">
        <v>133</v>
      </c>
      <c r="B55" s="26"/>
      <c r="C55" s="88">
        <f>+'Rev Exp Region GSR A'!B55+'Rev Exp Region B '!B55+'Rev Exp Region C  '!B55+'Rev Exp Region D'!B55+'Rev Exp Region E'!B55+'Rev Exp Region F'!B55+'Rev Exp Region G'!B55+'Rev Exp Region H'!B55+'Rev Exp Region I'!B55+'Rev Exp Region J'!B55+'Rev Exp Region K'!B55+'Rev Exp Region L'!B55+'Rev Exp Region M'!B55+'Rev Exp Region N'!B55+'Rev Exp Region O'!B55</f>
        <v>0</v>
      </c>
      <c r="D55" s="99">
        <f t="shared" si="17"/>
        <v>0</v>
      </c>
      <c r="E55" s="88">
        <f>+'Rev Exp Region GSR A'!C55+'Rev Exp Region B '!C55+'Rev Exp Region C  '!C55+'Rev Exp Region D'!C55+'Rev Exp Region E'!C55+'Rev Exp Region F'!C55+'Rev Exp Region G'!C55+'Rev Exp Region H'!C55+'Rev Exp Region I'!C55+'Rev Exp Region J'!C55+'Rev Exp Region K'!C55+'Rev Exp Region L'!C55+'Rev Exp Region M'!C55+'Rev Exp Region N'!C55+'Rev Exp Region O'!C55</f>
        <v>0</v>
      </c>
      <c r="F55" s="88">
        <f>+'Rev Exp Region GSR A'!D55+'Rev Exp Region B '!D55+'Rev Exp Region C  '!D55+'Rev Exp Region D'!D55+'Rev Exp Region E'!D55+'Rev Exp Region F'!D55+'Rev Exp Region G'!D55+'Rev Exp Region H'!D55+'Rev Exp Region I'!D55+'Rev Exp Region J'!D55+'Rev Exp Region K'!D55+'Rev Exp Region L'!D55+'Rev Exp Region M'!D55+'Rev Exp Region N'!D55+'Rev Exp Region O'!D55</f>
        <v>0</v>
      </c>
      <c r="G55" s="88">
        <f>+'Rev Exp Region GSR A'!E55+'Rev Exp Region B '!E55+'Rev Exp Region C  '!E55+'Rev Exp Region D'!E55+'Rev Exp Region E'!E55+'Rev Exp Region F'!E55+'Rev Exp Region G'!E55+'Rev Exp Region H'!E55+'Rev Exp Region I'!E55+'Rev Exp Region J'!E55+'Rev Exp Region K'!E55+'Rev Exp Region L'!E55+'Rev Exp Region M'!E55+'Rev Exp Region N'!E55+'Rev Exp Region O'!E55</f>
        <v>0</v>
      </c>
      <c r="H55" s="26"/>
      <c r="J55" s="177" t="e">
        <f>+C55/$C$130</f>
        <v>#DIV/0!</v>
      </c>
      <c r="K55" s="177" t="e">
        <f>+E55/$E$130</f>
        <v>#DIV/0!</v>
      </c>
      <c r="L55" s="178" t="e">
        <f>+F55/$F$130</f>
        <v>#DIV/0!</v>
      </c>
      <c r="N55" s="641" t="e">
        <f t="shared" si="4"/>
        <v>#DIV/0!</v>
      </c>
    </row>
    <row r="56" spans="1:14" x14ac:dyDescent="0.25">
      <c r="A56" s="6" t="s">
        <v>137</v>
      </c>
      <c r="B56" s="89">
        <f t="shared" ref="B56:H56" si="18">SUM(B43:B55)</f>
        <v>0</v>
      </c>
      <c r="C56" s="89">
        <f t="shared" si="18"/>
        <v>0</v>
      </c>
      <c r="D56" s="89">
        <f t="shared" si="18"/>
        <v>0</v>
      </c>
      <c r="E56" s="89">
        <f t="shared" si="18"/>
        <v>0</v>
      </c>
      <c r="F56" s="89">
        <f t="shared" si="18"/>
        <v>0</v>
      </c>
      <c r="G56" s="89">
        <f t="shared" si="18"/>
        <v>0</v>
      </c>
      <c r="H56" s="89">
        <f t="shared" si="18"/>
        <v>0</v>
      </c>
      <c r="I56" s="26"/>
      <c r="J56" s="510" t="e">
        <f>+C56/$C$130</f>
        <v>#DIV/0!</v>
      </c>
      <c r="K56" s="510" t="e">
        <f>+E56/$E$130</f>
        <v>#DIV/0!</v>
      </c>
      <c r="L56" s="511" t="e">
        <f>+F56/$F$130</f>
        <v>#DIV/0!</v>
      </c>
      <c r="N56" s="641" t="e">
        <f t="shared" si="4"/>
        <v>#DIV/0!</v>
      </c>
    </row>
    <row r="57" spans="1:14" x14ac:dyDescent="0.25">
      <c r="A57" s="6" t="s">
        <v>135</v>
      </c>
      <c r="B57" s="26"/>
      <c r="C57" s="88">
        <f>+'Rev Exp Region GSR A'!B57+'Rev Exp Region B '!B57+'Rev Exp Region C  '!B57+'Rev Exp Region D'!B57+'Rev Exp Region E'!B57+'Rev Exp Region F'!B57+'Rev Exp Region G'!B57+'Rev Exp Region H'!B57+'Rev Exp Region I'!B57+'Rev Exp Region J'!B57+'Rev Exp Region K'!B57+'Rev Exp Region L'!B57+'Rev Exp Region M'!B57+'Rev Exp Region N'!B57+'Rev Exp Region O'!B57</f>
        <v>0</v>
      </c>
      <c r="D57" s="99">
        <f t="shared" ref="D57" si="19">+B57+C57</f>
        <v>0</v>
      </c>
      <c r="E57" s="88">
        <f>+'Rev Exp Region GSR A'!C57+'Rev Exp Region B '!C57+'Rev Exp Region C  '!C57+'Rev Exp Region D'!C57+'Rev Exp Region E'!C57+'Rev Exp Region F'!C57+'Rev Exp Region G'!C57+'Rev Exp Region H'!C57+'Rev Exp Region I'!C57+'Rev Exp Region J'!C57+'Rev Exp Region K'!C57+'Rev Exp Region L'!C57+'Rev Exp Region M'!C57+'Rev Exp Region N'!C57+'Rev Exp Region O'!C57</f>
        <v>0</v>
      </c>
      <c r="F57" s="88">
        <f>+'Rev Exp Region GSR A'!D57+'Rev Exp Region B '!D57+'Rev Exp Region C  '!D57+'Rev Exp Region D'!D57+'Rev Exp Region E'!D57+'Rev Exp Region F'!D57+'Rev Exp Region G'!D57+'Rev Exp Region H'!D57+'Rev Exp Region I'!D57+'Rev Exp Region J'!D57+'Rev Exp Region K'!D57+'Rev Exp Region L'!D57+'Rev Exp Region M'!D57+'Rev Exp Region N'!D57+'Rev Exp Region O'!D57</f>
        <v>0</v>
      </c>
      <c r="G57" s="88">
        <f>+'Rev Exp Region GSR A'!E57+'Rev Exp Region B '!E57+'Rev Exp Region C  '!E57+'Rev Exp Region D'!E57+'Rev Exp Region E'!E57+'Rev Exp Region F'!E57+'Rev Exp Region G'!E57+'Rev Exp Region H'!E57+'Rev Exp Region I'!E57+'Rev Exp Region J'!E57+'Rev Exp Region K'!E57+'Rev Exp Region L'!E57+'Rev Exp Region M'!E57+'Rev Exp Region N'!E57+'Rev Exp Region O'!E57</f>
        <v>0</v>
      </c>
      <c r="H57" s="26"/>
      <c r="I57" s="26"/>
      <c r="J57" s="510" t="e">
        <f>+C57/$C$130</f>
        <v>#DIV/0!</v>
      </c>
      <c r="K57" s="510" t="e">
        <f>+E57/$E$130</f>
        <v>#DIV/0!</v>
      </c>
      <c r="L57" s="511" t="e">
        <f>+F57/$F$130</f>
        <v>#DIV/0!</v>
      </c>
      <c r="N57" s="641" t="e">
        <f t="shared" si="4"/>
        <v>#DIV/0!</v>
      </c>
    </row>
    <row r="58" spans="1:14" x14ac:dyDescent="0.25">
      <c r="A58" s="3" t="s">
        <v>96</v>
      </c>
      <c r="B58" s="89">
        <f>B41+B56+B57</f>
        <v>0</v>
      </c>
      <c r="C58" s="89">
        <f>C41+C56+C57</f>
        <v>0</v>
      </c>
      <c r="D58" s="89">
        <f>+B58+C58</f>
        <v>0</v>
      </c>
      <c r="E58" s="89">
        <f>E41+E56+E57</f>
        <v>0</v>
      </c>
      <c r="F58" s="89">
        <f>F41+F56+F57</f>
        <v>0</v>
      </c>
      <c r="G58" s="89">
        <f>G41+G56+G57</f>
        <v>0</v>
      </c>
      <c r="H58" s="89">
        <f>H41+H56+H57</f>
        <v>0</v>
      </c>
      <c r="J58" s="510" t="e">
        <f>+C58/$C$130</f>
        <v>#DIV/0!</v>
      </c>
      <c r="K58" s="510" t="e">
        <f>+E58/$E$130</f>
        <v>#DIV/0!</v>
      </c>
      <c r="L58" s="511" t="e">
        <f>+F58/$F$130</f>
        <v>#DIV/0!</v>
      </c>
      <c r="N58" s="641" t="e">
        <f t="shared" si="4"/>
        <v>#DIV/0!</v>
      </c>
    </row>
    <row r="59" spans="1:14" x14ac:dyDescent="0.25">
      <c r="B59" s="28"/>
      <c r="C59" s="28"/>
      <c r="D59" s="28"/>
      <c r="E59" s="28"/>
      <c r="F59" s="28"/>
      <c r="G59" s="28"/>
      <c r="H59" s="28"/>
      <c r="J59" s="87"/>
      <c r="K59" s="87"/>
      <c r="L59" s="346"/>
      <c r="N59" s="576"/>
    </row>
    <row r="60" spans="1:14" x14ac:dyDescent="0.25">
      <c r="A60" s="3" t="s">
        <v>105</v>
      </c>
      <c r="B60" s="86"/>
      <c r="C60" s="86"/>
      <c r="D60" s="86"/>
      <c r="E60" s="86"/>
      <c r="F60" s="86"/>
      <c r="G60" s="86"/>
      <c r="H60" s="86"/>
      <c r="J60" s="87"/>
      <c r="K60" s="87"/>
      <c r="L60" s="346"/>
      <c r="N60" s="576"/>
    </row>
    <row r="61" spans="1:14" x14ac:dyDescent="0.25">
      <c r="A61" s="4" t="s">
        <v>251</v>
      </c>
      <c r="B61" s="26"/>
      <c r="C61" s="88">
        <f>+'Rev Exp Region GSR A'!B61+'Rev Exp Region B '!B61+'Rev Exp Region C  '!B61+'Rev Exp Region D'!B61+'Rev Exp Region E'!B61+'Rev Exp Region F'!B61+'Rev Exp Region G'!B61+'Rev Exp Region H'!B61+'Rev Exp Region I'!B61+'Rev Exp Region J'!B61+'Rev Exp Region K'!B61+'Rev Exp Region L'!B61+'Rev Exp Region M'!B61+'Rev Exp Region N'!B61+'Rev Exp Region O'!B61</f>
        <v>0</v>
      </c>
      <c r="D61" s="99">
        <f t="shared" ref="D61:D63" si="20">+B61+C61</f>
        <v>0</v>
      </c>
      <c r="E61" s="88">
        <f>+'Rev Exp Region GSR A'!C61+'Rev Exp Region B '!C61+'Rev Exp Region C  '!C61+'Rev Exp Region D'!C61+'Rev Exp Region E'!C61+'Rev Exp Region F'!C61+'Rev Exp Region G'!C61+'Rev Exp Region H'!C61+'Rev Exp Region I'!C61+'Rev Exp Region J'!C61+'Rev Exp Region K'!C61+'Rev Exp Region L'!C61+'Rev Exp Region M'!C61+'Rev Exp Region N'!C61+'Rev Exp Region O'!C61</f>
        <v>0</v>
      </c>
      <c r="F61" s="88">
        <f>+'Rev Exp Region GSR A'!D61+'Rev Exp Region B '!D61+'Rev Exp Region C  '!D61+'Rev Exp Region D'!D61+'Rev Exp Region E'!D61+'Rev Exp Region F'!D61+'Rev Exp Region G'!D61+'Rev Exp Region H'!D61+'Rev Exp Region I'!D61+'Rev Exp Region J'!D61+'Rev Exp Region K'!D61+'Rev Exp Region L'!D61+'Rev Exp Region M'!D61+'Rev Exp Region N'!D61+'Rev Exp Region O'!D61</f>
        <v>0</v>
      </c>
      <c r="G61" s="88">
        <f>+'Rev Exp Region GSR A'!E61+'Rev Exp Region B '!E61+'Rev Exp Region C  '!E61+'Rev Exp Region D'!E61+'Rev Exp Region E'!E61+'Rev Exp Region F'!E61+'Rev Exp Region G'!E61+'Rev Exp Region H'!E61+'Rev Exp Region I'!E61+'Rev Exp Region J'!E61+'Rev Exp Region K'!E61+'Rev Exp Region L'!E61+'Rev Exp Region M'!E61+'Rev Exp Region N'!E61+'Rev Exp Region O'!E61</f>
        <v>0</v>
      </c>
      <c r="H61" s="26"/>
      <c r="J61" s="177" t="e">
        <f>+C61/$C$130</f>
        <v>#DIV/0!</v>
      </c>
      <c r="K61" s="177" t="e">
        <f>+E61/$E$130</f>
        <v>#DIV/0!</v>
      </c>
      <c r="L61" s="178" t="e">
        <f>+F61/$F$130</f>
        <v>#DIV/0!</v>
      </c>
      <c r="N61" s="641" t="e">
        <f t="shared" si="4"/>
        <v>#DIV/0!</v>
      </c>
    </row>
    <row r="62" spans="1:14" x14ac:dyDescent="0.25">
      <c r="A62" t="s">
        <v>293</v>
      </c>
      <c r="B62" s="26"/>
      <c r="C62" s="88">
        <f>+'Rev Exp Region GSR A'!B62+'Rev Exp Region B '!B62+'Rev Exp Region C  '!B62+'Rev Exp Region D'!B62+'Rev Exp Region E'!B62+'Rev Exp Region F'!B62+'Rev Exp Region G'!B62+'Rev Exp Region H'!B62+'Rev Exp Region I'!B62+'Rev Exp Region J'!B62+'Rev Exp Region K'!B62+'Rev Exp Region L'!B62+'Rev Exp Region M'!B62+'Rev Exp Region N'!B62+'Rev Exp Region O'!B62</f>
        <v>0</v>
      </c>
      <c r="D62" s="99">
        <f t="shared" si="20"/>
        <v>0</v>
      </c>
      <c r="E62" s="88">
        <f>+'Rev Exp Region GSR A'!C62+'Rev Exp Region B '!C62+'Rev Exp Region C  '!C62+'Rev Exp Region D'!C62+'Rev Exp Region E'!C62+'Rev Exp Region F'!C62+'Rev Exp Region G'!C62+'Rev Exp Region H'!C62+'Rev Exp Region I'!C62+'Rev Exp Region J'!C62+'Rev Exp Region K'!C62+'Rev Exp Region L'!C62+'Rev Exp Region M'!C62+'Rev Exp Region N'!C62+'Rev Exp Region O'!C62</f>
        <v>0</v>
      </c>
      <c r="F62" s="88">
        <f>+'Rev Exp Region GSR A'!D62+'Rev Exp Region B '!D62+'Rev Exp Region C  '!D62+'Rev Exp Region D'!D62+'Rev Exp Region E'!D62+'Rev Exp Region F'!D62+'Rev Exp Region G'!D62+'Rev Exp Region H'!D62+'Rev Exp Region I'!D62+'Rev Exp Region J'!D62+'Rev Exp Region K'!D62+'Rev Exp Region L'!D62+'Rev Exp Region M'!D62+'Rev Exp Region N'!D62+'Rev Exp Region O'!D62</f>
        <v>0</v>
      </c>
      <c r="G62" s="88">
        <f>+'Rev Exp Region GSR A'!E62+'Rev Exp Region B '!E62+'Rev Exp Region C  '!E62+'Rev Exp Region D'!E62+'Rev Exp Region E'!E62+'Rev Exp Region F'!E62+'Rev Exp Region G'!E62+'Rev Exp Region H'!E62+'Rev Exp Region I'!E62+'Rev Exp Region J'!E62+'Rev Exp Region K'!E62+'Rev Exp Region L'!E62+'Rev Exp Region M'!E62+'Rev Exp Region N'!E62+'Rev Exp Region O'!E62</f>
        <v>0</v>
      </c>
      <c r="H62" s="26"/>
      <c r="J62" s="177" t="e">
        <f>+C62/$C$130</f>
        <v>#DIV/0!</v>
      </c>
      <c r="K62" s="177" t="e">
        <f>+E62/$E$130</f>
        <v>#DIV/0!</v>
      </c>
      <c r="L62" s="178" t="e">
        <f>+F62/$F$130</f>
        <v>#DIV/0!</v>
      </c>
      <c r="N62" s="641" t="e">
        <f t="shared" si="4"/>
        <v>#DIV/0!</v>
      </c>
    </row>
    <row r="63" spans="1:14" x14ac:dyDescent="0.25">
      <c r="A63" s="4" t="s">
        <v>220</v>
      </c>
      <c r="B63" s="26"/>
      <c r="C63" s="88">
        <f>+'Rev Exp Region GSR A'!B63+'Rev Exp Region B '!B63+'Rev Exp Region C  '!B63+'Rev Exp Region D'!B63+'Rev Exp Region E'!B63+'Rev Exp Region F'!B63+'Rev Exp Region G'!B63+'Rev Exp Region H'!B63+'Rev Exp Region I'!B63+'Rev Exp Region J'!B63+'Rev Exp Region K'!B63+'Rev Exp Region L'!B63+'Rev Exp Region M'!B63+'Rev Exp Region N'!B63+'Rev Exp Region O'!B63</f>
        <v>0</v>
      </c>
      <c r="D63" s="99">
        <f t="shared" si="20"/>
        <v>0</v>
      </c>
      <c r="E63" s="88">
        <f>+'Rev Exp Region GSR A'!C63+'Rev Exp Region B '!C63+'Rev Exp Region C  '!C63+'Rev Exp Region D'!C63+'Rev Exp Region E'!C63+'Rev Exp Region F'!C63+'Rev Exp Region G'!C63+'Rev Exp Region H'!C63+'Rev Exp Region I'!C63+'Rev Exp Region J'!C63+'Rev Exp Region K'!C63+'Rev Exp Region L'!C63+'Rev Exp Region M'!C63+'Rev Exp Region N'!C63+'Rev Exp Region O'!C63</f>
        <v>0</v>
      </c>
      <c r="F63" s="88">
        <f>+'Rev Exp Region GSR A'!D63+'Rev Exp Region B '!D63+'Rev Exp Region C  '!D63+'Rev Exp Region D'!D63+'Rev Exp Region E'!D63+'Rev Exp Region F'!D63+'Rev Exp Region G'!D63+'Rev Exp Region H'!D63+'Rev Exp Region I'!D63+'Rev Exp Region J'!D63+'Rev Exp Region K'!D63+'Rev Exp Region L'!D63+'Rev Exp Region M'!D63+'Rev Exp Region N'!D63+'Rev Exp Region O'!D63</f>
        <v>0</v>
      </c>
      <c r="G63" s="88">
        <f>+'Rev Exp Region GSR A'!E63+'Rev Exp Region B '!E63+'Rev Exp Region C  '!E63+'Rev Exp Region D'!E63+'Rev Exp Region E'!E63+'Rev Exp Region F'!E63+'Rev Exp Region G'!E63+'Rev Exp Region H'!E63+'Rev Exp Region I'!E63+'Rev Exp Region J'!E63+'Rev Exp Region K'!E63+'Rev Exp Region L'!E63+'Rev Exp Region M'!E63+'Rev Exp Region N'!E63+'Rev Exp Region O'!E63</f>
        <v>0</v>
      </c>
      <c r="H63" s="26"/>
      <c r="J63" s="177" t="e">
        <f>+C63/$C$130</f>
        <v>#DIV/0!</v>
      </c>
      <c r="K63" s="177" t="e">
        <f>+E63/$E$130</f>
        <v>#DIV/0!</v>
      </c>
      <c r="L63" s="178" t="e">
        <f>+F63/$F$130</f>
        <v>#DIV/0!</v>
      </c>
      <c r="N63" s="641" t="e">
        <f t="shared" si="4"/>
        <v>#DIV/0!</v>
      </c>
    </row>
    <row r="64" spans="1:14" x14ac:dyDescent="0.25">
      <c r="A64" s="3" t="s">
        <v>107</v>
      </c>
      <c r="B64" s="89">
        <f t="shared" ref="B64:H64" si="21">SUM(B61:B63)</f>
        <v>0</v>
      </c>
      <c r="C64" s="89">
        <f t="shared" si="21"/>
        <v>0</v>
      </c>
      <c r="D64" s="89">
        <f t="shared" si="21"/>
        <v>0</v>
      </c>
      <c r="E64" s="89">
        <f t="shared" si="21"/>
        <v>0</v>
      </c>
      <c r="F64" s="89">
        <f t="shared" si="21"/>
        <v>0</v>
      </c>
      <c r="G64" s="89">
        <f t="shared" si="21"/>
        <v>0</v>
      </c>
      <c r="H64" s="89">
        <f t="shared" si="21"/>
        <v>0</v>
      </c>
      <c r="J64" s="179" t="e">
        <f>SUM(J61:J63)</f>
        <v>#DIV/0!</v>
      </c>
      <c r="K64" s="179" t="e">
        <f>SUM(K61:K63)</f>
        <v>#DIV/0!</v>
      </c>
      <c r="L64" s="345" t="e">
        <f>SUM(L61:L63)</f>
        <v>#DIV/0!</v>
      </c>
      <c r="N64" s="641" t="e">
        <f t="shared" si="4"/>
        <v>#DIV/0!</v>
      </c>
    </row>
    <row r="65" spans="1:14" x14ac:dyDescent="0.25">
      <c r="A65" s="3"/>
      <c r="B65" s="548"/>
      <c r="C65" s="548"/>
      <c r="D65" s="548"/>
      <c r="E65" s="548"/>
      <c r="F65" s="548"/>
      <c r="G65" s="548"/>
      <c r="H65" s="548"/>
      <c r="J65" s="688"/>
      <c r="K65" s="688"/>
      <c r="L65" s="689"/>
      <c r="N65" s="641"/>
    </row>
    <row r="66" spans="1:14" s="17" customFormat="1" x14ac:dyDescent="0.25">
      <c r="A66" s="94" t="s">
        <v>846</v>
      </c>
      <c r="B66" s="507"/>
      <c r="C66" s="507"/>
      <c r="D66" s="507"/>
      <c r="E66" s="507"/>
      <c r="F66" s="507"/>
      <c r="G66" s="507"/>
      <c r="H66" s="507"/>
      <c r="J66" s="689"/>
      <c r="K66" s="689"/>
      <c r="L66" s="689"/>
      <c r="N66" s="664"/>
    </row>
    <row r="67" spans="1:14" s="17" customFormat="1" ht="26.4" x14ac:dyDescent="0.25">
      <c r="A67" s="922" t="s">
        <v>852</v>
      </c>
      <c r="B67" s="913"/>
      <c r="C67" s="913"/>
      <c r="D67" s="911">
        <f t="shared" ref="D67:D68" si="22">+B67+C67</f>
        <v>0</v>
      </c>
      <c r="E67" s="913"/>
      <c r="F67" s="913"/>
      <c r="G67" s="913"/>
      <c r="H67" s="913"/>
      <c r="J67" s="178" t="e">
        <f>+C67/$C$130</f>
        <v>#DIV/0!</v>
      </c>
      <c r="K67" s="178" t="e">
        <f>+E67/$E$130</f>
        <v>#DIV/0!</v>
      </c>
      <c r="L67" s="178" t="e">
        <f>+F67/$F$130</f>
        <v>#DIV/0!</v>
      </c>
      <c r="N67" s="664" t="e">
        <f>+J67-K67</f>
        <v>#DIV/0!</v>
      </c>
    </row>
    <row r="68" spans="1:14" s="17" customFormat="1" x14ac:dyDescent="0.25">
      <c r="A68" s="5" t="s">
        <v>847</v>
      </c>
      <c r="B68" s="907"/>
      <c r="C68" s="907">
        <f>+'Rev Exp Region GSR A'!B67+'Rev Exp Region B '!B67+'Rev Exp Region C  '!B67+'Rev Exp Region D'!B67+'Rev Exp Region E'!B67+'Rev Exp Region F'!B67+'Rev Exp Region G'!B67+'Rev Exp Region H'!B67+'Rev Exp Region I'!B67+'Rev Exp Region J'!B67+'Rev Exp Region K'!B67+'Rev Exp Region L'!B67+'Rev Exp Region M'!B67+'Rev Exp Region N'!B67+'Rev Exp Region O'!B67</f>
        <v>0</v>
      </c>
      <c r="D68" s="99">
        <f t="shared" si="22"/>
        <v>0</v>
      </c>
      <c r="E68" s="907">
        <f>+'Rev Exp Region GSR A'!C67+'Rev Exp Region B '!C67+'Rev Exp Region C  '!C67+'Rev Exp Region D'!C67+'Rev Exp Region E'!C67+'Rev Exp Region F'!C67+'Rev Exp Region G'!C67+'Rev Exp Region H'!C67+'Rev Exp Region I'!C67+'Rev Exp Region J'!C67+'Rev Exp Region K'!C67+'Rev Exp Region L'!C67+'Rev Exp Region M'!C67+'Rev Exp Region N'!C67+'Rev Exp Region O'!C67</f>
        <v>0</v>
      </c>
      <c r="F68" s="907">
        <f>+'Rev Exp Region GSR A'!D67+'Rev Exp Region B '!D67+'Rev Exp Region C  '!D67+'Rev Exp Region D'!D67+'Rev Exp Region E'!D67+'Rev Exp Region F'!D67+'Rev Exp Region G'!D67+'Rev Exp Region H'!D67+'Rev Exp Region I'!D67+'Rev Exp Region J'!D67+'Rev Exp Region K'!D67+'Rev Exp Region L'!D67+'Rev Exp Region M'!D67+'Rev Exp Region N'!D67+'Rev Exp Region O'!D67</f>
        <v>0</v>
      </c>
      <c r="G68" s="907">
        <f>+'Rev Exp Region GSR A'!E67+'Rev Exp Region B '!E67+'Rev Exp Region C  '!E67+'Rev Exp Region D'!E67+'Rev Exp Region E'!E67+'Rev Exp Region F'!E67+'Rev Exp Region G'!E67+'Rev Exp Region H'!E67+'Rev Exp Region I'!E67+'Rev Exp Region J'!E67+'Rev Exp Region K'!E67+'Rev Exp Region L'!E67+'Rev Exp Region M'!E67+'Rev Exp Region N'!E67+'Rev Exp Region O'!E67</f>
        <v>0</v>
      </c>
      <c r="H68" s="983"/>
      <c r="J68" s="178" t="e">
        <f>+C68/$C$130</f>
        <v>#DIV/0!</v>
      </c>
      <c r="K68" s="178" t="e">
        <f>+E68/$E$130</f>
        <v>#DIV/0!</v>
      </c>
      <c r="L68" s="178" t="e">
        <f>+F68/$F$130</f>
        <v>#DIV/0!</v>
      </c>
      <c r="N68" s="664" t="e">
        <f>+J68-K68</f>
        <v>#DIV/0!</v>
      </c>
    </row>
    <row r="69" spans="1:14" s="90" customFormat="1" x14ac:dyDescent="0.25">
      <c r="A69" s="57" t="s">
        <v>848</v>
      </c>
      <c r="B69" s="773">
        <f>SUM(B67:B68)</f>
        <v>0</v>
      </c>
      <c r="C69" s="773">
        <f>SUM(C67:C68)</f>
        <v>0</v>
      </c>
      <c r="D69" s="919">
        <f t="shared" ref="D69" si="23">+B69+C69</f>
        <v>0</v>
      </c>
      <c r="E69" s="773">
        <f>SUM(E67:E68)</f>
        <v>0</v>
      </c>
      <c r="F69" s="773">
        <f>SUM(F67:F68)</f>
        <v>0</v>
      </c>
      <c r="G69" s="773">
        <f>SUM(G67:G68)</f>
        <v>0</v>
      </c>
      <c r="H69" s="773">
        <f>SUM(H67:H68)</f>
        <v>0</v>
      </c>
      <c r="J69" s="178" t="e">
        <f>+C69/$C$130</f>
        <v>#DIV/0!</v>
      </c>
      <c r="K69" s="178" t="e">
        <f>+E69/$E$130</f>
        <v>#DIV/0!</v>
      </c>
      <c r="L69" s="178" t="e">
        <f>+F69/$F$130</f>
        <v>#DIV/0!</v>
      </c>
      <c r="N69" s="664" t="e">
        <f>+J69-K69</f>
        <v>#DIV/0!</v>
      </c>
    </row>
    <row r="70" spans="1:14" x14ac:dyDescent="0.25">
      <c r="A70" s="15"/>
      <c r="B70" s="86"/>
      <c r="C70" s="86"/>
      <c r="D70" s="86"/>
      <c r="E70" s="86"/>
      <c r="F70" s="86"/>
      <c r="G70" s="86"/>
      <c r="H70" s="86"/>
      <c r="J70" s="85"/>
      <c r="K70" s="85"/>
      <c r="L70" s="347"/>
      <c r="N70" s="576"/>
    </row>
    <row r="71" spans="1:14" x14ac:dyDescent="0.25">
      <c r="A71" s="51" t="s">
        <v>24</v>
      </c>
      <c r="B71" s="26"/>
      <c r="C71" s="26"/>
      <c r="G71" s="27"/>
      <c r="H71" s="27"/>
      <c r="J71" s="87"/>
      <c r="K71" s="87"/>
      <c r="L71" s="346"/>
      <c r="N71" s="576"/>
    </row>
    <row r="72" spans="1:14" ht="13.8" x14ac:dyDescent="0.3">
      <c r="A72" s="4" t="s">
        <v>88</v>
      </c>
      <c r="B72" s="26"/>
      <c r="C72" s="912"/>
      <c r="D72" s="88">
        <f t="shared" ref="D72:D87" si="24">+B72+C72</f>
        <v>0</v>
      </c>
      <c r="E72" s="26"/>
      <c r="F72" s="26"/>
      <c r="G72" s="27"/>
      <c r="H72" s="27"/>
      <c r="J72" s="177" t="e">
        <f t="shared" ref="J72:J87" si="25">+C72/$C$130</f>
        <v>#DIV/0!</v>
      </c>
      <c r="K72" s="177" t="e">
        <f t="shared" ref="K72:K87" si="26">+E72/$E$130</f>
        <v>#DIV/0!</v>
      </c>
      <c r="L72" s="178" t="e">
        <f t="shared" ref="L72:L87" si="27">+F72/$F$130</f>
        <v>#DIV/0!</v>
      </c>
      <c r="M72" s="317"/>
      <c r="N72" s="641" t="e">
        <f t="shared" si="4"/>
        <v>#DIV/0!</v>
      </c>
    </row>
    <row r="73" spans="1:14" x14ac:dyDescent="0.25">
      <c r="A73" s="4" t="s">
        <v>89</v>
      </c>
      <c r="B73" s="26"/>
      <c r="C73" s="912"/>
      <c r="D73" s="88">
        <f t="shared" si="24"/>
        <v>0</v>
      </c>
      <c r="J73" s="177" t="e">
        <f t="shared" si="25"/>
        <v>#DIV/0!</v>
      </c>
      <c r="K73" s="177" t="e">
        <f t="shared" si="26"/>
        <v>#DIV/0!</v>
      </c>
      <c r="L73" s="178" t="e">
        <f t="shared" si="27"/>
        <v>#DIV/0!</v>
      </c>
      <c r="N73" s="641" t="e">
        <f t="shared" si="4"/>
        <v>#DIV/0!</v>
      </c>
    </row>
    <row r="74" spans="1:14" x14ac:dyDescent="0.25">
      <c r="A74" s="4" t="s">
        <v>13</v>
      </c>
      <c r="B74" s="26"/>
      <c r="C74" s="912"/>
      <c r="D74" s="88">
        <f t="shared" si="24"/>
        <v>0</v>
      </c>
      <c r="E74" s="26"/>
      <c r="F74" s="26"/>
      <c r="G74" s="26"/>
      <c r="H74" s="26"/>
      <c r="J74" s="177" t="e">
        <f t="shared" si="25"/>
        <v>#DIV/0!</v>
      </c>
      <c r="K74" s="177" t="e">
        <f t="shared" si="26"/>
        <v>#DIV/0!</v>
      </c>
      <c r="L74" s="178" t="e">
        <f t="shared" si="27"/>
        <v>#DIV/0!</v>
      </c>
      <c r="N74" s="641" t="e">
        <f t="shared" si="4"/>
        <v>#DIV/0!</v>
      </c>
    </row>
    <row r="75" spans="1:14" x14ac:dyDescent="0.25">
      <c r="A75" s="4" t="s">
        <v>90</v>
      </c>
      <c r="B75" s="26"/>
      <c r="C75" s="912"/>
      <c r="D75" s="88">
        <f t="shared" si="24"/>
        <v>0</v>
      </c>
      <c r="E75" s="26"/>
      <c r="F75" s="26"/>
      <c r="G75" s="26"/>
      <c r="H75" s="26"/>
      <c r="J75" s="177" t="e">
        <f t="shared" si="25"/>
        <v>#DIV/0!</v>
      </c>
      <c r="K75" s="177" t="e">
        <f t="shared" si="26"/>
        <v>#DIV/0!</v>
      </c>
      <c r="L75" s="178" t="e">
        <f t="shared" si="27"/>
        <v>#DIV/0!</v>
      </c>
      <c r="N75" s="641" t="e">
        <f t="shared" si="4"/>
        <v>#DIV/0!</v>
      </c>
    </row>
    <row r="76" spans="1:14" x14ac:dyDescent="0.25">
      <c r="A76" s="4" t="s">
        <v>97</v>
      </c>
      <c r="B76" s="26"/>
      <c r="C76" s="912"/>
      <c r="D76" s="88">
        <f t="shared" si="24"/>
        <v>0</v>
      </c>
      <c r="E76" s="26"/>
      <c r="F76" s="26"/>
      <c r="G76" s="26"/>
      <c r="H76" s="26"/>
      <c r="J76" s="177" t="e">
        <f t="shared" si="25"/>
        <v>#DIV/0!</v>
      </c>
      <c r="K76" s="177" t="e">
        <f t="shared" si="26"/>
        <v>#DIV/0!</v>
      </c>
      <c r="L76" s="178" t="e">
        <f t="shared" si="27"/>
        <v>#DIV/0!</v>
      </c>
      <c r="N76" s="641" t="e">
        <f t="shared" si="4"/>
        <v>#DIV/0!</v>
      </c>
    </row>
    <row r="77" spans="1:14" x14ac:dyDescent="0.25">
      <c r="A77" s="4" t="s">
        <v>91</v>
      </c>
      <c r="B77" s="26"/>
      <c r="C77" s="912"/>
      <c r="D77" s="88">
        <f t="shared" si="24"/>
        <v>0</v>
      </c>
      <c r="E77" s="26"/>
      <c r="F77" s="26"/>
      <c r="G77" s="26"/>
      <c r="H77" s="26"/>
      <c r="J77" s="177" t="e">
        <f t="shared" si="25"/>
        <v>#DIV/0!</v>
      </c>
      <c r="K77" s="177" t="e">
        <f t="shared" si="26"/>
        <v>#DIV/0!</v>
      </c>
      <c r="L77" s="178" t="e">
        <f t="shared" si="27"/>
        <v>#DIV/0!</v>
      </c>
      <c r="N77" s="641" t="e">
        <f t="shared" si="4"/>
        <v>#DIV/0!</v>
      </c>
    </row>
    <row r="78" spans="1:14" x14ac:dyDescent="0.25">
      <c r="A78" s="4" t="s">
        <v>14</v>
      </c>
      <c r="B78" s="26"/>
      <c r="C78" s="912"/>
      <c r="D78" s="88">
        <f t="shared" si="24"/>
        <v>0</v>
      </c>
      <c r="E78" s="26"/>
      <c r="F78" s="26"/>
      <c r="G78" s="26"/>
      <c r="H78" s="26"/>
      <c r="J78" s="177" t="e">
        <f t="shared" si="25"/>
        <v>#DIV/0!</v>
      </c>
      <c r="K78" s="177" t="e">
        <f t="shared" si="26"/>
        <v>#DIV/0!</v>
      </c>
      <c r="L78" s="178" t="e">
        <f t="shared" si="27"/>
        <v>#DIV/0!</v>
      </c>
      <c r="N78" s="641" t="e">
        <f t="shared" si="4"/>
        <v>#DIV/0!</v>
      </c>
    </row>
    <row r="79" spans="1:14" x14ac:dyDescent="0.25">
      <c r="A79" s="4" t="s">
        <v>224</v>
      </c>
      <c r="B79" s="26"/>
      <c r="C79" s="912"/>
      <c r="D79" s="88">
        <f t="shared" si="24"/>
        <v>0</v>
      </c>
      <c r="E79" s="26"/>
      <c r="F79" s="26"/>
      <c r="G79" s="26"/>
      <c r="H79" s="26"/>
      <c r="J79" s="177" t="e">
        <f t="shared" si="25"/>
        <v>#DIV/0!</v>
      </c>
      <c r="K79" s="177" t="e">
        <f t="shared" si="26"/>
        <v>#DIV/0!</v>
      </c>
      <c r="L79" s="178" t="e">
        <f t="shared" si="27"/>
        <v>#DIV/0!</v>
      </c>
      <c r="N79" s="641" t="e">
        <f t="shared" si="4"/>
        <v>#DIV/0!</v>
      </c>
    </row>
    <row r="80" spans="1:14" x14ac:dyDescent="0.25">
      <c r="A80" s="4" t="s">
        <v>223</v>
      </c>
      <c r="B80" s="26"/>
      <c r="C80" s="912"/>
      <c r="D80" s="88">
        <f t="shared" si="24"/>
        <v>0</v>
      </c>
      <c r="E80" s="26"/>
      <c r="F80" s="26"/>
      <c r="G80" s="26"/>
      <c r="H80" s="26"/>
      <c r="J80" s="177" t="e">
        <f t="shared" si="25"/>
        <v>#DIV/0!</v>
      </c>
      <c r="K80" s="177" t="e">
        <f t="shared" si="26"/>
        <v>#DIV/0!</v>
      </c>
      <c r="L80" s="178" t="e">
        <f t="shared" si="27"/>
        <v>#DIV/0!</v>
      </c>
      <c r="N80" s="641" t="e">
        <f t="shared" si="4"/>
        <v>#DIV/0!</v>
      </c>
    </row>
    <row r="81" spans="1:16" x14ac:dyDescent="0.25">
      <c r="A81" s="4" t="s">
        <v>98</v>
      </c>
      <c r="B81" s="26"/>
      <c r="C81" s="912"/>
      <c r="D81" s="88">
        <f t="shared" si="24"/>
        <v>0</v>
      </c>
      <c r="E81" s="26"/>
      <c r="F81" s="26"/>
      <c r="G81" s="26"/>
      <c r="H81" s="26"/>
      <c r="J81" s="177" t="e">
        <f t="shared" si="25"/>
        <v>#DIV/0!</v>
      </c>
      <c r="K81" s="177" t="e">
        <f t="shared" si="26"/>
        <v>#DIV/0!</v>
      </c>
      <c r="L81" s="178" t="e">
        <f t="shared" si="27"/>
        <v>#DIV/0!</v>
      </c>
      <c r="N81" s="641" t="e">
        <f t="shared" si="4"/>
        <v>#DIV/0!</v>
      </c>
    </row>
    <row r="82" spans="1:16" x14ac:dyDescent="0.25">
      <c r="A82" s="4" t="s">
        <v>99</v>
      </c>
      <c r="B82" s="26"/>
      <c r="C82" s="912"/>
      <c r="D82" s="88">
        <f t="shared" si="24"/>
        <v>0</v>
      </c>
      <c r="E82" s="26"/>
      <c r="F82" s="26"/>
      <c r="G82" s="26"/>
      <c r="H82" s="26"/>
      <c r="J82" s="177" t="e">
        <f t="shared" si="25"/>
        <v>#DIV/0!</v>
      </c>
      <c r="K82" s="177" t="e">
        <f t="shared" si="26"/>
        <v>#DIV/0!</v>
      </c>
      <c r="L82" s="178" t="e">
        <f t="shared" si="27"/>
        <v>#DIV/0!</v>
      </c>
      <c r="N82" s="641" t="e">
        <f t="shared" si="4"/>
        <v>#DIV/0!</v>
      </c>
    </row>
    <row r="83" spans="1:16" x14ac:dyDescent="0.25">
      <c r="A83" s="4" t="s">
        <v>100</v>
      </c>
      <c r="B83" s="26"/>
      <c r="C83" s="912"/>
      <c r="D83" s="88">
        <f t="shared" si="24"/>
        <v>0</v>
      </c>
      <c r="E83" s="26"/>
      <c r="F83" s="26"/>
      <c r="G83" s="26"/>
      <c r="H83" s="26"/>
      <c r="J83" s="177" t="e">
        <f t="shared" si="25"/>
        <v>#DIV/0!</v>
      </c>
      <c r="K83" s="177" t="e">
        <f t="shared" si="26"/>
        <v>#DIV/0!</v>
      </c>
      <c r="L83" s="178" t="e">
        <f t="shared" si="27"/>
        <v>#DIV/0!</v>
      </c>
      <c r="N83" s="641" t="e">
        <f t="shared" si="4"/>
        <v>#DIV/0!</v>
      </c>
    </row>
    <row r="84" spans="1:16" x14ac:dyDescent="0.25">
      <c r="A84" s="4" t="s">
        <v>101</v>
      </c>
      <c r="B84" s="26"/>
      <c r="C84" s="912"/>
      <c r="D84" s="88">
        <f t="shared" si="24"/>
        <v>0</v>
      </c>
      <c r="E84" s="26"/>
      <c r="F84" s="26"/>
      <c r="G84" s="26"/>
      <c r="H84" s="26"/>
      <c r="J84" s="177" t="e">
        <f t="shared" si="25"/>
        <v>#DIV/0!</v>
      </c>
      <c r="K84" s="177" t="e">
        <f t="shared" si="26"/>
        <v>#DIV/0!</v>
      </c>
      <c r="L84" s="178" t="e">
        <f t="shared" si="27"/>
        <v>#DIV/0!</v>
      </c>
      <c r="N84" s="641" t="e">
        <f t="shared" si="4"/>
        <v>#DIV/0!</v>
      </c>
    </row>
    <row r="85" spans="1:16" x14ac:dyDescent="0.25">
      <c r="A85" s="4" t="s">
        <v>92</v>
      </c>
      <c r="B85" s="26"/>
      <c r="C85" s="912"/>
      <c r="D85" s="88">
        <f t="shared" si="24"/>
        <v>0</v>
      </c>
      <c r="E85" s="26"/>
      <c r="F85" s="26"/>
      <c r="G85" s="26"/>
      <c r="H85" s="26"/>
      <c r="J85" s="177" t="e">
        <f t="shared" si="25"/>
        <v>#DIV/0!</v>
      </c>
      <c r="K85" s="177" t="e">
        <f t="shared" si="26"/>
        <v>#DIV/0!</v>
      </c>
      <c r="L85" s="178" t="e">
        <f t="shared" si="27"/>
        <v>#DIV/0!</v>
      </c>
      <c r="N85" s="641" t="e">
        <f t="shared" ref="N85:N130" si="28">+J85-K85</f>
        <v>#DIV/0!</v>
      </c>
    </row>
    <row r="86" spans="1:16" x14ac:dyDescent="0.25">
      <c r="A86" s="4" t="s">
        <v>213</v>
      </c>
      <c r="B86" s="26"/>
      <c r="C86" s="88">
        <f>+'Rev Exp Region GSR A'!B71+'Rev Exp Region B '!B71+'Rev Exp Region C  '!B71+'Rev Exp Region D'!B71+'Rev Exp Region E'!B71+'Rev Exp Region F'!B71+'Rev Exp Region G'!B71+'Rev Exp Region H'!B71+'Rev Exp Region I'!B71+'Rev Exp Region J'!B71+'Rev Exp Region K'!B71+'Rev Exp Region L'!B71+'Rev Exp Region M'!B71+'Rev Exp Region N'!B71+'Rev Exp Region O'!B71</f>
        <v>0</v>
      </c>
      <c r="D86" s="88">
        <f t="shared" si="24"/>
        <v>0</v>
      </c>
      <c r="E86" s="88">
        <f>+'Rev Exp Region GSR A'!C71+'Rev Exp Region B '!C71+'Rev Exp Region C  '!C71+'Rev Exp Region D'!C71+'Rev Exp Region E'!C71+'Rev Exp Region F'!C71+'Rev Exp Region G'!C71+'Rev Exp Region H'!C71+'Rev Exp Region I'!C71+'Rev Exp Region J'!C71+'Rev Exp Region K'!C71+'Rev Exp Region L'!C71+'Rev Exp Region M'!C71+'Rev Exp Region N'!C71+'Rev Exp Region O'!C71</f>
        <v>0</v>
      </c>
      <c r="F86" s="88">
        <f>+'Rev Exp Region GSR A'!D71+'Rev Exp Region B '!D71+'Rev Exp Region C  '!D71+'Rev Exp Region D'!D71+'Rev Exp Region E'!D71+'Rev Exp Region F'!D71+'Rev Exp Region G'!D71+'Rev Exp Region H'!D71+'Rev Exp Region I'!D71+'Rev Exp Region J'!D71+'Rev Exp Region K'!D71+'Rev Exp Region L'!D71+'Rev Exp Region M'!D71+'Rev Exp Region N'!D71+'Rev Exp Region O'!D71</f>
        <v>0</v>
      </c>
      <c r="G86" s="88">
        <f>+'Rev Exp Region GSR A'!E71+'Rev Exp Region B '!E71+'Rev Exp Region C  '!E71+'Rev Exp Region D'!E71+'Rev Exp Region E'!E71+'Rev Exp Region F'!E71+'Rev Exp Region G'!E71+'Rev Exp Region H'!E71+'Rev Exp Region I'!E71+'Rev Exp Region J'!E71+'Rev Exp Region K'!E71+'Rev Exp Region L'!E71+'Rev Exp Region M'!E71+'Rev Exp Region N'!E71+'Rev Exp Region O'!E71</f>
        <v>0</v>
      </c>
      <c r="H86" s="26"/>
      <c r="J86" s="177" t="e">
        <f t="shared" si="25"/>
        <v>#DIV/0!</v>
      </c>
      <c r="K86" s="177" t="e">
        <f t="shared" si="26"/>
        <v>#DIV/0!</v>
      </c>
      <c r="L86" s="178" t="e">
        <f t="shared" si="27"/>
        <v>#DIV/0!</v>
      </c>
      <c r="N86" s="641" t="e">
        <f t="shared" si="28"/>
        <v>#DIV/0!</v>
      </c>
    </row>
    <row r="87" spans="1:16" ht="14.25" customHeight="1" x14ac:dyDescent="0.25">
      <c r="A87" s="4" t="s">
        <v>214</v>
      </c>
      <c r="B87" s="26"/>
      <c r="C87" s="88">
        <f>+'Rev Exp Region GSR A'!B72+'Rev Exp Region B '!B72+'Rev Exp Region C  '!B72+'Rev Exp Region D'!B72+'Rev Exp Region E'!B72+'Rev Exp Region F'!B72+'Rev Exp Region G'!B72+'Rev Exp Region H'!B72+'Rev Exp Region I'!B72+'Rev Exp Region J'!B72+'Rev Exp Region K'!B72+'Rev Exp Region L'!B72+'Rev Exp Region M'!B72+'Rev Exp Region N'!B72+'Rev Exp Region O'!B72</f>
        <v>0</v>
      </c>
      <c r="D87" s="88">
        <f t="shared" si="24"/>
        <v>0</v>
      </c>
      <c r="E87" s="88">
        <f>+'Rev Exp Region GSR A'!C72+'Rev Exp Region B '!C72+'Rev Exp Region C  '!C72+'Rev Exp Region D'!C72+'Rev Exp Region E'!C72+'Rev Exp Region F'!C72+'Rev Exp Region G'!C72+'Rev Exp Region H'!C72+'Rev Exp Region I'!C72+'Rev Exp Region J'!C72+'Rev Exp Region K'!C72+'Rev Exp Region L'!C72+'Rev Exp Region M'!C72+'Rev Exp Region N'!C72+'Rev Exp Region O'!C72</f>
        <v>0</v>
      </c>
      <c r="F87" s="88">
        <f>+'Rev Exp Region GSR A'!D72+'Rev Exp Region B '!D72+'Rev Exp Region C  '!D72+'Rev Exp Region D'!D72+'Rev Exp Region E'!D72+'Rev Exp Region F'!D72+'Rev Exp Region G'!D72+'Rev Exp Region H'!D72+'Rev Exp Region I'!D72+'Rev Exp Region J'!D72+'Rev Exp Region K'!D72+'Rev Exp Region L'!D72+'Rev Exp Region M'!D72+'Rev Exp Region N'!D72+'Rev Exp Region O'!D72</f>
        <v>0</v>
      </c>
      <c r="G87" s="88">
        <f>+'Rev Exp Region GSR A'!E72+'Rev Exp Region B '!E72+'Rev Exp Region C  '!E72+'Rev Exp Region D'!E72+'Rev Exp Region E'!E72+'Rev Exp Region F'!E72+'Rev Exp Region G'!E72+'Rev Exp Region H'!E72+'Rev Exp Region I'!E72+'Rev Exp Region J'!E72+'Rev Exp Region K'!E72+'Rev Exp Region L'!E72+'Rev Exp Region M'!E72+'Rev Exp Region N'!E72+'Rev Exp Region O'!E72</f>
        <v>0</v>
      </c>
      <c r="H87" s="26"/>
      <c r="J87" s="177" t="e">
        <f t="shared" si="25"/>
        <v>#DIV/0!</v>
      </c>
      <c r="K87" s="177" t="e">
        <f t="shared" si="26"/>
        <v>#DIV/0!</v>
      </c>
      <c r="L87" s="178" t="e">
        <f t="shared" si="27"/>
        <v>#DIV/0!</v>
      </c>
      <c r="N87" s="641" t="e">
        <f t="shared" si="28"/>
        <v>#DIV/0!</v>
      </c>
    </row>
    <row r="88" spans="1:16" ht="14.25" customHeight="1" x14ac:dyDescent="0.25">
      <c r="A88" s="3" t="s">
        <v>95</v>
      </c>
      <c r="B88" s="89">
        <f t="shared" ref="B88:H88" si="29">SUM(B72:B87)</f>
        <v>0</v>
      </c>
      <c r="C88" s="89">
        <f t="shared" si="29"/>
        <v>0</v>
      </c>
      <c r="D88" s="89">
        <f t="shared" si="29"/>
        <v>0</v>
      </c>
      <c r="E88" s="89">
        <f t="shared" si="29"/>
        <v>0</v>
      </c>
      <c r="F88" s="89">
        <f t="shared" si="29"/>
        <v>0</v>
      </c>
      <c r="G88" s="89">
        <f t="shared" si="29"/>
        <v>0</v>
      </c>
      <c r="H88" s="89">
        <f t="shared" si="29"/>
        <v>0</v>
      </c>
      <c r="J88" s="179" t="e">
        <f>SUM(J72:J87)</f>
        <v>#DIV/0!</v>
      </c>
      <c r="K88" s="179" t="e">
        <f>SUM(K72:K87)</f>
        <v>#DIV/0!</v>
      </c>
      <c r="L88" s="345" t="e">
        <f>SUM(L72:L87)</f>
        <v>#DIV/0!</v>
      </c>
      <c r="M88" s="26"/>
      <c r="N88" s="641" t="e">
        <f t="shared" si="28"/>
        <v>#DIV/0!</v>
      </c>
      <c r="O88" s="26"/>
      <c r="P88" s="26"/>
    </row>
    <row r="89" spans="1:16" ht="13.95" customHeight="1" x14ac:dyDescent="0.25">
      <c r="A89" s="316"/>
      <c r="B89" s="150"/>
      <c r="C89" s="485" t="str">
        <f>IF(ABS(+C88-('Rev Exp Region GSR A'!B73+'Rev Exp Region B '!B73+'Rev Exp Region C  '!B73+'Rev Exp Region D'!B73+'Rev Exp Region E'!B73+'Rev Exp Region F'!B73+'Rev Exp Region G'!B73+'Rev Exp Region H'!B73+'Rev Exp Region I'!B73+'Rev Exp Region J'!B73+'Rev Exp Region K'!B73+'Rev Exp Region L'!B73+'Rev Exp Region M'!B73+'Rev Exp Region N'!B73+'Rev Exp Region O'!B73))&gt;5,"ERROR, Tot Adm ≠ Sum Regional Admin"," ")</f>
        <v xml:space="preserve"> </v>
      </c>
      <c r="D89" s="484"/>
      <c r="E89" s="485" t="str">
        <f>IF(ABS(+E88-('Rev Exp Region GSR A'!C73+'Rev Exp Region B '!C73+'Rev Exp Region C  '!C73+'Rev Exp Region D'!C73+'Rev Exp Region E'!C73+'Rev Exp Region F'!C73+'Rev Exp Region G'!C73+'Rev Exp Region H'!C73+'Rev Exp Region I'!C73+'Rev Exp Region J'!C73+'Rev Exp Region K'!C73+'Rev Exp Region L'!C73+'Rev Exp Region M'!C73+'Rev Exp Region N'!C73+'Rev Exp Region O'!C73))&gt;5,"ERROR, Tot Adm≠ Sum Regional Admin "," ")</f>
        <v xml:space="preserve"> </v>
      </c>
      <c r="F89" s="485" t="str">
        <f>IF(ABS(+F88-('Rev Exp Region GSR A'!D73+'Rev Exp Region B '!D73+'Rev Exp Region C  '!D73+'Rev Exp Region D'!D73+'Rev Exp Region E'!D73+'Rev Exp Region F'!D73+'Rev Exp Region G'!D73+'Rev Exp Region H'!D73+'Rev Exp Region I'!D73+'Rev Exp Region J'!D73+'Rev Exp Region K'!D73+'Rev Exp Region L'!D73+'Rev Exp Region M'!D73+'Rev Exp Region N'!D73+'Rev Exp Region O'!D73))&gt;5,"ERROR, Tot Adm ≠ Sum Regional Admin "," ")</f>
        <v xml:space="preserve"> </v>
      </c>
      <c r="G89" s="485" t="str">
        <f>IF(ABS(+G88-('Rev Exp Region GSR A'!E73+'Rev Exp Region B '!E73+'Rev Exp Region C  '!E73+'Rev Exp Region D'!E73+'Rev Exp Region E'!E73+'Rev Exp Region F'!E73+'Rev Exp Region G'!E73+'Rev Exp Region H'!E73+'Rev Exp Region I'!E73+'Rev Exp Region J'!E73+'Rev Exp Region K'!E73+'Rev Exp Region L'!E73+'Rev Exp Region M'!E73+'Rev Exp Region N'!E73+'Rev Exp Region O'!E73))&gt;5,"ERROR, Tot Adm ≠ Sum Regional Admin "," ")</f>
        <v xml:space="preserve"> </v>
      </c>
      <c r="H89" s="321"/>
      <c r="J89" s="87"/>
      <c r="K89" s="87"/>
      <c r="L89" s="346"/>
      <c r="M89" s="370"/>
      <c r="N89" s="576"/>
    </row>
    <row r="90" spans="1:16" ht="14.25" customHeight="1" x14ac:dyDescent="0.25">
      <c r="A90" s="3" t="s">
        <v>304</v>
      </c>
      <c r="B90" s="176">
        <f t="shared" ref="B90:H90" si="30">+B58+B64+B88+B69</f>
        <v>0</v>
      </c>
      <c r="C90" s="176">
        <f t="shared" si="30"/>
        <v>0</v>
      </c>
      <c r="D90" s="176">
        <f t="shared" si="30"/>
        <v>0</v>
      </c>
      <c r="E90" s="176">
        <f t="shared" si="30"/>
        <v>0</v>
      </c>
      <c r="F90" s="176">
        <f t="shared" si="30"/>
        <v>0</v>
      </c>
      <c r="G90" s="176">
        <f t="shared" si="30"/>
        <v>0</v>
      </c>
      <c r="H90" s="176">
        <f t="shared" si="30"/>
        <v>0</v>
      </c>
      <c r="J90" s="179" t="e">
        <f>+J58+J64+J88+J69</f>
        <v>#DIV/0!</v>
      </c>
      <c r="K90" s="179" t="e">
        <f>+K58+K64+K88+K69</f>
        <v>#DIV/0!</v>
      </c>
      <c r="L90" s="345" t="e">
        <f>+L58+L64+L88+L69</f>
        <v>#DIV/0!</v>
      </c>
      <c r="M90" s="370"/>
      <c r="N90" s="641" t="e">
        <f t="shared" si="28"/>
        <v>#DIV/0!</v>
      </c>
    </row>
    <row r="91" spans="1:16" ht="14.25" customHeight="1" x14ac:dyDescent="0.25">
      <c r="A91" s="15"/>
      <c r="B91" s="86"/>
      <c r="C91" s="86"/>
      <c r="D91" s="86"/>
      <c r="E91" s="86"/>
      <c r="F91" s="86"/>
      <c r="G91" s="86"/>
      <c r="H91" s="86"/>
      <c r="J91" s="85"/>
      <c r="K91" s="85"/>
      <c r="L91" s="347"/>
      <c r="N91" s="576"/>
    </row>
    <row r="92" spans="1:16" ht="14.25" customHeight="1" x14ac:dyDescent="0.25">
      <c r="A92" s="3" t="s">
        <v>218</v>
      </c>
      <c r="B92" s="89">
        <f t="shared" ref="B92:H92" si="31">+B27-B90</f>
        <v>0</v>
      </c>
      <c r="C92" s="89">
        <f t="shared" si="31"/>
        <v>0</v>
      </c>
      <c r="D92" s="89">
        <f t="shared" si="31"/>
        <v>0</v>
      </c>
      <c r="E92" s="89">
        <f t="shared" si="31"/>
        <v>0</v>
      </c>
      <c r="F92" s="89">
        <f t="shared" si="31"/>
        <v>0</v>
      </c>
      <c r="G92" s="89">
        <f t="shared" si="31"/>
        <v>0</v>
      </c>
      <c r="H92" s="89">
        <f t="shared" si="31"/>
        <v>0</v>
      </c>
      <c r="J92" s="179" t="e">
        <f>+J27-J90</f>
        <v>#DIV/0!</v>
      </c>
      <c r="K92" s="179" t="e">
        <f>+K27-K90</f>
        <v>#DIV/0!</v>
      </c>
      <c r="L92" s="345" t="e">
        <f>+L27-L90</f>
        <v>#DIV/0!</v>
      </c>
      <c r="N92" s="641" t="e">
        <f t="shared" si="28"/>
        <v>#DIV/0!</v>
      </c>
    </row>
    <row r="93" spans="1:16" ht="26.4" customHeight="1" x14ac:dyDescent="0.25">
      <c r="B93" s="27"/>
      <c r="C93" s="486" t="str">
        <f>IF(ABS(+C92-('Rev Exp Region GSR A'!B77+'Rev Exp Region B '!B77+'Rev Exp Region C  '!B77+'Rev Exp Region D'!B77+'Rev Exp Region E'!B77+'Rev Exp Region F'!B77+'Rev Exp Region G'!B77+'Rev Exp Region H'!B77+'Rev Exp Region I'!B77+'Rev Exp Region J'!B77+'Rev Exp Region K'!B77+'Rev Exp Region L'!B77+'Rev Exp Region M'!B77+'Rev Exp Region N'!B77))&gt;5,"ERROR, NI(Loss) Ops ≠ Sum Regional Inc(Loss) CY Ops"," ")</f>
        <v xml:space="preserve"> </v>
      </c>
      <c r="D93" s="436"/>
      <c r="E93" s="487" t="str">
        <f>IF(ABS(+E92-('Rev Exp Region GSR A'!C77+'Rev Exp Region B '!C77+'Rev Exp Region C  '!C77+'Rev Exp Region D'!C77+'Rev Exp Region E'!C77+'Rev Exp Region F'!C77+'Rev Exp Region G'!C77+'Rev Exp Region H'!C77+'Rev Exp Region I'!C77+'Rev Exp Region J'!C77+'Rev Exp Region K'!C77+'Rev Exp Region L'!C77+'Rev Exp Region M'!C77+'Rev Exp Region N'!C77))&gt;5,"ERROR, NI(Loss) Ops ≠ Sum Regional Inc(Loss) CY Ops "," ")</f>
        <v xml:space="preserve"> </v>
      </c>
      <c r="F93" s="487" t="str">
        <f>IF(ABS(+F92-('Rev Exp Region GSR A'!D77+'Rev Exp Region B '!D77+'Rev Exp Region C  '!D77+'Rev Exp Region D'!D77+'Rev Exp Region E'!D77+'Rev Exp Region F'!D77+'Rev Exp Region G'!D77+'Rev Exp Region H'!D77+'Rev Exp Region I'!D77+'Rev Exp Region J'!D77+'Rev Exp Region K'!D77+'Rev Exp Region L'!D77+'Rev Exp Region M'!D77+'Rev Exp Region N'!D77))&gt;5,"ERROR, NI(Loss) Ops ≠ Sum Regional Inc(Loss) CY Ops "," ")</f>
        <v xml:space="preserve"> </v>
      </c>
      <c r="G93" s="487" t="str">
        <f>IF(ABS(+G92-('Rev Exp Region GSR A'!E77+'Rev Exp Region B '!E77+'Rev Exp Region C  '!E77+'Rev Exp Region D'!E77+'Rev Exp Region E'!E77+'Rev Exp Region F'!E77+'Rev Exp Region G'!E77+'Rev Exp Region H'!E77+'Rev Exp Region I'!E77+'Rev Exp Region J'!E77+'Rev Exp Region K'!E77+'Rev Exp Region L'!E77+'Rev Exp Region M'!E77+'Rev Exp Region N'!E77))&gt;5,"ERROR, NI(Loss) Ops ≠ Sum Regional Inc(Loss) CY Ops "," ")</f>
        <v xml:space="preserve"> </v>
      </c>
      <c r="H93" s="462"/>
      <c r="J93" s="87"/>
      <c r="K93" s="87"/>
      <c r="L93" s="346"/>
      <c r="M93" s="370"/>
      <c r="N93" s="576"/>
    </row>
    <row r="94" spans="1:16" ht="14.25" customHeight="1" x14ac:dyDescent="0.25">
      <c r="A94" s="51" t="s">
        <v>219</v>
      </c>
      <c r="B94" s="26"/>
      <c r="C94" s="86"/>
      <c r="D94" s="86"/>
      <c r="E94" s="28"/>
      <c r="F94" s="28"/>
      <c r="G94" s="28"/>
      <c r="H94" s="28"/>
      <c r="J94" s="87"/>
      <c r="K94" s="87"/>
      <c r="L94" s="346"/>
      <c r="N94" s="576"/>
    </row>
    <row r="95" spans="1:16" x14ac:dyDescent="0.25">
      <c r="A95" s="49" t="s">
        <v>124</v>
      </c>
      <c r="B95" s="26"/>
      <c r="C95" s="802"/>
      <c r="D95" s="88">
        <f t="shared" ref="D95:D111" si="32">+B95+C95</f>
        <v>0</v>
      </c>
      <c r="E95" s="26"/>
      <c r="F95" s="26"/>
      <c r="G95" s="26"/>
      <c r="H95" s="26"/>
      <c r="J95" s="177" t="e">
        <f t="shared" ref="J95:J110" si="33">+C95/$C$130</f>
        <v>#DIV/0!</v>
      </c>
      <c r="K95" s="177" t="e">
        <f t="shared" ref="K95:K110" si="34">+E95/$E$130</f>
        <v>#DIV/0!</v>
      </c>
      <c r="L95" s="178" t="e">
        <f t="shared" ref="L95:L110" si="35">+F95/$F$130</f>
        <v>#DIV/0!</v>
      </c>
      <c r="N95" s="641" t="e">
        <f t="shared" si="28"/>
        <v>#DIV/0!</v>
      </c>
    </row>
    <row r="96" spans="1:16" x14ac:dyDescent="0.25">
      <c r="A96" s="49" t="s">
        <v>595</v>
      </c>
      <c r="B96" s="26"/>
      <c r="C96" s="802"/>
      <c r="D96" s="88">
        <f t="shared" si="32"/>
        <v>0</v>
      </c>
      <c r="E96" s="26"/>
      <c r="F96" s="26"/>
      <c r="G96" s="26"/>
      <c r="H96" s="26"/>
      <c r="J96" s="177" t="e">
        <f t="shared" si="33"/>
        <v>#DIV/0!</v>
      </c>
      <c r="K96" s="177" t="e">
        <f t="shared" si="34"/>
        <v>#DIV/0!</v>
      </c>
      <c r="L96" s="178" t="e">
        <f t="shared" si="35"/>
        <v>#DIV/0!</v>
      </c>
      <c r="N96" s="641" t="e">
        <f t="shared" si="28"/>
        <v>#DIV/0!</v>
      </c>
    </row>
    <row r="97" spans="1:14" x14ac:dyDescent="0.25">
      <c r="A97" s="5" t="s">
        <v>617</v>
      </c>
      <c r="B97" s="27"/>
      <c r="C97" s="802"/>
      <c r="D97" s="88">
        <f t="shared" si="32"/>
        <v>0</v>
      </c>
      <c r="E97" s="26"/>
      <c r="F97" s="26"/>
      <c r="G97" s="26"/>
      <c r="H97" s="26"/>
      <c r="J97" s="177" t="e">
        <f t="shared" si="33"/>
        <v>#DIV/0!</v>
      </c>
      <c r="K97" s="177" t="e">
        <f t="shared" si="34"/>
        <v>#DIV/0!</v>
      </c>
      <c r="L97" s="178" t="e">
        <f t="shared" si="35"/>
        <v>#DIV/0!</v>
      </c>
      <c r="N97" s="641" t="e">
        <f t="shared" si="28"/>
        <v>#DIV/0!</v>
      </c>
    </row>
    <row r="98" spans="1:14" x14ac:dyDescent="0.25">
      <c r="A98" s="253" t="s">
        <v>328</v>
      </c>
      <c r="B98" s="26"/>
      <c r="C98" s="802"/>
      <c r="D98" s="88">
        <f t="shared" si="32"/>
        <v>0</v>
      </c>
      <c r="E98" s="26"/>
      <c r="F98" s="26"/>
      <c r="G98" s="26"/>
      <c r="H98" s="26"/>
      <c r="J98" s="177" t="e">
        <f t="shared" si="33"/>
        <v>#DIV/0!</v>
      </c>
      <c r="K98" s="177" t="e">
        <f t="shared" si="34"/>
        <v>#DIV/0!</v>
      </c>
      <c r="L98" s="178" t="e">
        <f t="shared" si="35"/>
        <v>#DIV/0!</v>
      </c>
      <c r="N98" s="641" t="e">
        <f t="shared" si="28"/>
        <v>#DIV/0!</v>
      </c>
    </row>
    <row r="99" spans="1:14" x14ac:dyDescent="0.25">
      <c r="A99" s="49" t="s">
        <v>221</v>
      </c>
      <c r="B99" s="26"/>
      <c r="C99" s="802"/>
      <c r="D99" s="88">
        <f t="shared" si="32"/>
        <v>0</v>
      </c>
      <c r="E99" s="26"/>
      <c r="F99" s="26"/>
      <c r="G99" s="26"/>
      <c r="H99" s="26"/>
      <c r="J99" s="177" t="e">
        <f t="shared" si="33"/>
        <v>#DIV/0!</v>
      </c>
      <c r="K99" s="177" t="e">
        <f t="shared" si="34"/>
        <v>#DIV/0!</v>
      </c>
      <c r="L99" s="178" t="e">
        <f t="shared" si="35"/>
        <v>#DIV/0!</v>
      </c>
      <c r="N99" s="641" t="e">
        <f t="shared" si="28"/>
        <v>#DIV/0!</v>
      </c>
    </row>
    <row r="100" spans="1:14" ht="26.4" x14ac:dyDescent="0.25">
      <c r="A100" s="922" t="s">
        <v>873</v>
      </c>
      <c r="B100" s="26"/>
      <c r="C100" s="802"/>
      <c r="D100" s="88">
        <f t="shared" si="32"/>
        <v>0</v>
      </c>
      <c r="E100" s="802"/>
      <c r="F100" s="802"/>
      <c r="G100" s="802"/>
      <c r="H100" s="802"/>
      <c r="J100" s="177" t="e">
        <f t="shared" si="33"/>
        <v>#DIV/0!</v>
      </c>
      <c r="K100" s="177" t="e">
        <f t="shared" si="34"/>
        <v>#DIV/0!</v>
      </c>
      <c r="L100" s="178" t="e">
        <f t="shared" si="35"/>
        <v>#DIV/0!</v>
      </c>
      <c r="N100" s="641" t="e">
        <f t="shared" si="28"/>
        <v>#DIV/0!</v>
      </c>
    </row>
    <row r="101" spans="1:14" ht="26.4" x14ac:dyDescent="0.25">
      <c r="A101" s="922" t="s">
        <v>874</v>
      </c>
      <c r="B101" s="26"/>
      <c r="C101" s="802"/>
      <c r="D101" s="88">
        <f t="shared" si="32"/>
        <v>0</v>
      </c>
      <c r="E101" s="802"/>
      <c r="F101" s="802"/>
      <c r="G101" s="802"/>
      <c r="H101" s="802"/>
      <c r="J101" s="177" t="e">
        <f t="shared" si="33"/>
        <v>#DIV/0!</v>
      </c>
      <c r="K101" s="177" t="e">
        <f t="shared" si="34"/>
        <v>#DIV/0!</v>
      </c>
      <c r="L101" s="178" t="e">
        <f t="shared" si="35"/>
        <v>#DIV/0!</v>
      </c>
      <c r="N101" s="641" t="e">
        <f t="shared" si="28"/>
        <v>#DIV/0!</v>
      </c>
    </row>
    <row r="102" spans="1:14" ht="26.4" x14ac:dyDescent="0.25">
      <c r="A102" s="922" t="s">
        <v>875</v>
      </c>
      <c r="B102" s="26"/>
      <c r="C102" s="802"/>
      <c r="D102" s="88">
        <f t="shared" si="32"/>
        <v>0</v>
      </c>
      <c r="E102" s="802"/>
      <c r="F102" s="802"/>
      <c r="G102" s="802"/>
      <c r="H102" s="802"/>
      <c r="J102" s="177" t="e">
        <f t="shared" si="33"/>
        <v>#DIV/0!</v>
      </c>
      <c r="K102" s="177" t="e">
        <f t="shared" si="34"/>
        <v>#DIV/0!</v>
      </c>
      <c r="L102" s="178" t="e">
        <f t="shared" si="35"/>
        <v>#DIV/0!</v>
      </c>
      <c r="N102" s="641" t="e">
        <f t="shared" ref="N102" si="36">+J102-K102</f>
        <v>#DIV/0!</v>
      </c>
    </row>
    <row r="103" spans="1:14" ht="26.4" x14ac:dyDescent="0.25">
      <c r="A103" s="922" t="s">
        <v>876</v>
      </c>
      <c r="B103" s="26"/>
      <c r="C103" s="802"/>
      <c r="D103" s="88">
        <f t="shared" si="32"/>
        <v>0</v>
      </c>
      <c r="E103" s="802"/>
      <c r="F103" s="802"/>
      <c r="G103" s="802"/>
      <c r="H103" s="802"/>
      <c r="J103" s="177" t="e">
        <f t="shared" si="33"/>
        <v>#DIV/0!</v>
      </c>
      <c r="K103" s="177" t="e">
        <f t="shared" si="34"/>
        <v>#DIV/0!</v>
      </c>
      <c r="L103" s="178" t="e">
        <f t="shared" si="35"/>
        <v>#DIV/0!</v>
      </c>
      <c r="N103" s="641" t="e">
        <f t="shared" ref="N103" si="37">+J103-K103</f>
        <v>#DIV/0!</v>
      </c>
    </row>
    <row r="104" spans="1:14" x14ac:dyDescent="0.25">
      <c r="A104" s="49" t="s">
        <v>119</v>
      </c>
      <c r="B104" s="26"/>
      <c r="C104" s="802"/>
      <c r="D104" s="88">
        <f t="shared" si="32"/>
        <v>0</v>
      </c>
      <c r="E104" s="26"/>
      <c r="F104" s="26"/>
      <c r="G104" s="26"/>
      <c r="H104" s="26"/>
      <c r="J104" s="177" t="e">
        <f t="shared" si="33"/>
        <v>#DIV/0!</v>
      </c>
      <c r="K104" s="177" t="e">
        <f t="shared" si="34"/>
        <v>#DIV/0!</v>
      </c>
      <c r="L104" s="178" t="e">
        <f t="shared" si="35"/>
        <v>#DIV/0!</v>
      </c>
      <c r="N104" s="641" t="e">
        <f t="shared" si="28"/>
        <v>#DIV/0!</v>
      </c>
    </row>
    <row r="105" spans="1:14" s="15" customFormat="1" x14ac:dyDescent="0.25">
      <c r="A105" s="5" t="s">
        <v>454</v>
      </c>
      <c r="B105" s="26"/>
      <c r="C105" s="802"/>
      <c r="D105" s="88">
        <f t="shared" si="32"/>
        <v>0</v>
      </c>
      <c r="E105" s="26"/>
      <c r="F105" s="26"/>
      <c r="G105" s="26"/>
      <c r="H105" s="26"/>
      <c r="I105" s="16"/>
      <c r="J105" s="177" t="e">
        <f t="shared" si="33"/>
        <v>#DIV/0!</v>
      </c>
      <c r="K105" s="177" t="e">
        <f t="shared" si="34"/>
        <v>#DIV/0!</v>
      </c>
      <c r="L105" s="178" t="e">
        <f t="shared" si="35"/>
        <v>#DIV/0!</v>
      </c>
      <c r="M105" s="16"/>
      <c r="N105" s="641" t="e">
        <f t="shared" si="28"/>
        <v>#DIV/0!</v>
      </c>
    </row>
    <row r="106" spans="1:14" s="15" customFormat="1" x14ac:dyDescent="0.25">
      <c r="A106" s="5" t="s">
        <v>453</v>
      </c>
      <c r="B106" s="26"/>
      <c r="C106" s="802"/>
      <c r="D106" s="88">
        <f t="shared" si="32"/>
        <v>0</v>
      </c>
      <c r="E106" s="26"/>
      <c r="F106" s="26"/>
      <c r="G106" s="26"/>
      <c r="H106" s="26"/>
      <c r="I106" s="16"/>
      <c r="J106" s="177" t="e">
        <f t="shared" si="33"/>
        <v>#DIV/0!</v>
      </c>
      <c r="K106" s="177" t="e">
        <f t="shared" si="34"/>
        <v>#DIV/0!</v>
      </c>
      <c r="L106" s="178" t="e">
        <f t="shared" si="35"/>
        <v>#DIV/0!</v>
      </c>
      <c r="N106" s="641" t="e">
        <f t="shared" si="28"/>
        <v>#DIV/0!</v>
      </c>
    </row>
    <row r="107" spans="1:14" s="15" customFormat="1" x14ac:dyDescent="0.25">
      <c r="A107" s="5" t="s">
        <v>452</v>
      </c>
      <c r="B107" s="26"/>
      <c r="C107" s="802"/>
      <c r="D107" s="88">
        <f t="shared" si="32"/>
        <v>0</v>
      </c>
      <c r="E107" s="26"/>
      <c r="F107" s="26"/>
      <c r="G107" s="26"/>
      <c r="H107" s="26"/>
      <c r="I107" s="16"/>
      <c r="J107" s="177" t="e">
        <f t="shared" si="33"/>
        <v>#DIV/0!</v>
      </c>
      <c r="K107" s="177" t="e">
        <f t="shared" si="34"/>
        <v>#DIV/0!</v>
      </c>
      <c r="L107" s="178" t="e">
        <f t="shared" si="35"/>
        <v>#DIV/0!</v>
      </c>
      <c r="N107" s="641" t="e">
        <f t="shared" si="28"/>
        <v>#DIV/0!</v>
      </c>
    </row>
    <row r="108" spans="1:14" x14ac:dyDescent="0.25">
      <c r="A108" s="5" t="s">
        <v>451</v>
      </c>
      <c r="B108" s="26"/>
      <c r="C108" s="802"/>
      <c r="D108" s="88">
        <f t="shared" si="32"/>
        <v>0</v>
      </c>
      <c r="E108" s="26"/>
      <c r="F108" s="26"/>
      <c r="G108" s="26"/>
      <c r="H108" s="26"/>
      <c r="J108" s="177" t="e">
        <f t="shared" si="33"/>
        <v>#DIV/0!</v>
      </c>
      <c r="K108" s="177" t="e">
        <f t="shared" si="34"/>
        <v>#DIV/0!</v>
      </c>
      <c r="L108" s="178" t="e">
        <f t="shared" si="35"/>
        <v>#DIV/0!</v>
      </c>
      <c r="M108" s="15"/>
      <c r="N108" s="641" t="e">
        <f t="shared" si="28"/>
        <v>#DIV/0!</v>
      </c>
    </row>
    <row r="109" spans="1:14" x14ac:dyDescent="0.25">
      <c r="A109" s="6" t="s">
        <v>449</v>
      </c>
      <c r="B109" s="26"/>
      <c r="C109" s="802"/>
      <c r="D109" s="88">
        <f t="shared" si="32"/>
        <v>0</v>
      </c>
      <c r="E109" s="26"/>
      <c r="F109" s="26"/>
      <c r="G109" s="26"/>
      <c r="H109" s="26"/>
      <c r="J109" s="177" t="e">
        <f t="shared" si="33"/>
        <v>#DIV/0!</v>
      </c>
      <c r="K109" s="177" t="e">
        <f t="shared" si="34"/>
        <v>#DIV/0!</v>
      </c>
      <c r="L109" s="178" t="e">
        <f t="shared" si="35"/>
        <v>#DIV/0!</v>
      </c>
      <c r="N109" s="641" t="e">
        <f t="shared" si="28"/>
        <v>#DIV/0!</v>
      </c>
    </row>
    <row r="110" spans="1:14" x14ac:dyDescent="0.25">
      <c r="A110" s="6" t="s">
        <v>450</v>
      </c>
      <c r="B110" s="26"/>
      <c r="C110" s="802"/>
      <c r="D110" s="88">
        <f t="shared" si="32"/>
        <v>0</v>
      </c>
      <c r="E110" s="26"/>
      <c r="F110" s="26"/>
      <c r="G110" s="26"/>
      <c r="H110" s="26"/>
      <c r="J110" s="177" t="e">
        <f t="shared" si="33"/>
        <v>#DIV/0!</v>
      </c>
      <c r="K110" s="177" t="e">
        <f t="shared" si="34"/>
        <v>#DIV/0!</v>
      </c>
      <c r="L110" s="178" t="e">
        <f t="shared" si="35"/>
        <v>#DIV/0!</v>
      </c>
      <c r="N110" s="641" t="e">
        <f t="shared" si="28"/>
        <v>#DIV/0!</v>
      </c>
    </row>
    <row r="111" spans="1:14" x14ac:dyDescent="0.25">
      <c r="A111" s="3" t="s">
        <v>104</v>
      </c>
      <c r="B111" s="89">
        <f>SUM(B95:B110)</f>
        <v>0</v>
      </c>
      <c r="C111" s="463">
        <f>SUM(C95:C110)</f>
        <v>0</v>
      </c>
      <c r="D111" s="463">
        <f t="shared" si="32"/>
        <v>0</v>
      </c>
      <c r="E111" s="89">
        <f>SUM(E95:E110)</f>
        <v>0</v>
      </c>
      <c r="F111" s="89">
        <f>SUM(F95:F110)</f>
        <v>0</v>
      </c>
      <c r="G111" s="89">
        <f>SUM(G95:G110)</f>
        <v>0</v>
      </c>
      <c r="H111" s="89">
        <f>SUM(H95:H110)</f>
        <v>0</v>
      </c>
      <c r="J111" s="179" t="e">
        <f>SUM(J95:J110)</f>
        <v>#DIV/0!</v>
      </c>
      <c r="K111" s="179" t="e">
        <f>SUM(K95:K110)</f>
        <v>#DIV/0!</v>
      </c>
      <c r="L111" s="345" t="e">
        <f>SUM(L95:L110)</f>
        <v>#DIV/0!</v>
      </c>
      <c r="N111" s="641" t="e">
        <f t="shared" si="28"/>
        <v>#DIV/0!</v>
      </c>
    </row>
    <row r="112" spans="1:14" s="15" customFormat="1" x14ac:dyDescent="0.25">
      <c r="B112" s="86"/>
      <c r="C112" s="464"/>
      <c r="D112" s="28"/>
      <c r="E112" s="86"/>
      <c r="F112" s="86"/>
      <c r="G112" s="86"/>
      <c r="H112" s="86"/>
      <c r="I112" s="16"/>
      <c r="J112" s="85"/>
      <c r="K112" s="85"/>
      <c r="L112" s="347"/>
      <c r="M112" s="16"/>
      <c r="N112" s="576"/>
    </row>
    <row r="113" spans="1:14" x14ac:dyDescent="0.25">
      <c r="A113" s="51" t="s">
        <v>433</v>
      </c>
      <c r="B113" s="86"/>
      <c r="C113" s="86"/>
      <c r="D113" s="86"/>
      <c r="E113" s="86"/>
      <c r="F113" s="86"/>
      <c r="G113" s="86"/>
      <c r="H113" s="86"/>
      <c r="J113" s="85"/>
      <c r="K113" s="85"/>
      <c r="L113" s="347"/>
      <c r="M113" s="15"/>
      <c r="N113" s="576"/>
    </row>
    <row r="114" spans="1:14" x14ac:dyDescent="0.25">
      <c r="A114" s="165" t="s">
        <v>222</v>
      </c>
      <c r="B114" s="150"/>
      <c r="C114" s="319"/>
      <c r="D114" s="176">
        <f>+B114+C114</f>
        <v>0</v>
      </c>
      <c r="E114" s="150"/>
      <c r="F114" s="150"/>
      <c r="G114" s="150"/>
      <c r="H114" s="150"/>
      <c r="J114" s="180" t="e">
        <f>+C114/$C$130</f>
        <v>#DIV/0!</v>
      </c>
      <c r="K114" s="180" t="e">
        <f>+E114/$E$130</f>
        <v>#DIV/0!</v>
      </c>
      <c r="L114" s="348" t="e">
        <f>+F114/$F$130</f>
        <v>#DIV/0!</v>
      </c>
      <c r="N114" s="641" t="e">
        <f t="shared" si="28"/>
        <v>#DIV/0!</v>
      </c>
    </row>
    <row r="115" spans="1:14" x14ac:dyDescent="0.25">
      <c r="A115" s="21"/>
      <c r="B115" s="86"/>
      <c r="C115" s="86"/>
      <c r="D115" s="86"/>
      <c r="E115" s="86"/>
      <c r="F115" s="86"/>
      <c r="G115" s="86"/>
      <c r="H115" s="86"/>
      <c r="J115" s="85"/>
      <c r="K115" s="85"/>
      <c r="L115" s="347"/>
      <c r="N115" s="576"/>
    </row>
    <row r="116" spans="1:14" ht="13.8" thickBot="1" x14ac:dyDescent="0.3">
      <c r="A116" s="3" t="s">
        <v>103</v>
      </c>
      <c r="B116" s="83">
        <f>+B92-B111-B114</f>
        <v>0</v>
      </c>
      <c r="C116" s="83">
        <f>+C92-C111-C114</f>
        <v>0</v>
      </c>
      <c r="D116" s="83">
        <f>+B116+C116</f>
        <v>0</v>
      </c>
      <c r="E116" s="83">
        <f>+E92-E111-E114</f>
        <v>0</v>
      </c>
      <c r="F116" s="83">
        <f>+F92-F111-F114</f>
        <v>0</v>
      </c>
      <c r="G116" s="83">
        <f>+G92-G111-G114</f>
        <v>0</v>
      </c>
      <c r="H116" s="83">
        <f>+H92-H111-H114</f>
        <v>0</v>
      </c>
      <c r="I116" s="15"/>
      <c r="J116" s="181" t="e">
        <f>+C116/$C$130</f>
        <v>#DIV/0!</v>
      </c>
      <c r="K116" s="181" t="e">
        <f>+E116/$E$130</f>
        <v>#DIV/0!</v>
      </c>
      <c r="L116" s="349" t="e">
        <f>+F116/$F$130</f>
        <v>#DIV/0!</v>
      </c>
      <c r="N116" s="641" t="e">
        <f t="shared" si="28"/>
        <v>#DIV/0!</v>
      </c>
    </row>
    <row r="117" spans="1:14" ht="13.8" thickTop="1" x14ac:dyDescent="0.25">
      <c r="A117" s="15"/>
      <c r="B117" s="69"/>
      <c r="C117" s="69"/>
      <c r="D117" s="69"/>
      <c r="E117" s="84"/>
      <c r="F117" s="84"/>
      <c r="G117" s="84"/>
      <c r="H117" s="84"/>
      <c r="N117" s="579"/>
    </row>
    <row r="118" spans="1:14" x14ac:dyDescent="0.25">
      <c r="A118" s="94" t="s">
        <v>754</v>
      </c>
      <c r="B118" s="27"/>
      <c r="C118" s="26"/>
      <c r="E118" s="26"/>
      <c r="G118" s="27"/>
      <c r="H118" s="27"/>
      <c r="I118" s="17"/>
      <c r="J118" s="27"/>
      <c r="K118" s="27"/>
      <c r="L118" s="27"/>
      <c r="N118" s="579"/>
    </row>
    <row r="119" spans="1:14" x14ac:dyDescent="0.25">
      <c r="A119" s="253" t="s">
        <v>331</v>
      </c>
      <c r="B119" s="26"/>
      <c r="C119" s="88">
        <f>+'Rev Exp Region GSR A'!B81+'Rev Exp Region B '!B81+'Rev Exp Region C  '!B81+'Rev Exp Region D'!B81+'Rev Exp Region E'!B81+'Rev Exp Region F'!B81+'Rev Exp Region G'!B81+'Rev Exp Region H'!B81+'Rev Exp Region I'!B81+'Rev Exp Region J'!B81+'Rev Exp Region K'!B81+'Rev Exp Region L'!B81+'Rev Exp Region M'!B81+'Rev Exp Region N'!B81+'Rev Exp Region O'!B81</f>
        <v>0</v>
      </c>
      <c r="D119" s="99">
        <f>+B119+C119</f>
        <v>0</v>
      </c>
      <c r="E119" s="88">
        <f>+'Rev Exp Region GSR A'!C81+'Rev Exp Region B '!C81+'Rev Exp Region C  '!C81+'Rev Exp Region D'!C81+'Rev Exp Region E'!C81+'Rev Exp Region F'!C81+'Rev Exp Region G'!C81+'Rev Exp Region H'!C81+'Rev Exp Region I'!C81+'Rev Exp Region J'!C81+'Rev Exp Region K'!C81+'Rev Exp Region L'!C81+'Rev Exp Region M'!C81+'Rev Exp Region N'!C81+'Rev Exp Region O'!C81</f>
        <v>0</v>
      </c>
      <c r="F119" s="88">
        <f>+'Rev Exp Region GSR A'!D81+'Rev Exp Region B '!D81+'Rev Exp Region C  '!D81+'Rev Exp Region D'!D81+'Rev Exp Region E'!D81+'Rev Exp Region F'!D81+'Rev Exp Region G'!D81+'Rev Exp Region H'!D81+'Rev Exp Region I'!D81+'Rev Exp Region J'!D81+'Rev Exp Region K'!D81+'Rev Exp Region L'!D81+'Rev Exp Region M'!D81+'Rev Exp Region N'!D81+'Rev Exp Region O'!D81</f>
        <v>0</v>
      </c>
      <c r="G119" s="88">
        <f>+'Rev Exp Region GSR A'!E81+'Rev Exp Region B '!E81+'Rev Exp Region C  '!E81+'Rev Exp Region D'!E81+'Rev Exp Region E'!E81+'Rev Exp Region F'!E81+'Rev Exp Region G'!E81+'Rev Exp Region H'!E81+'Rev Exp Region I'!E81+'Rev Exp Region J'!E81+'Rev Exp Region K'!E81+'Rev Exp Region L'!E81+'Rev Exp Region M'!E81+'Rev Exp Region N'!E81+'Rev Exp Region O'!E81</f>
        <v>0</v>
      </c>
      <c r="H119" s="26"/>
      <c r="I119" s="17"/>
      <c r="J119" s="99">
        <f>+C119</f>
        <v>0</v>
      </c>
      <c r="K119" s="99">
        <f t="shared" ref="K119:L121" si="38">+E119</f>
        <v>0</v>
      </c>
      <c r="L119" s="99">
        <f t="shared" si="38"/>
        <v>0</v>
      </c>
      <c r="N119" s="642">
        <f t="shared" si="28"/>
        <v>0</v>
      </c>
    </row>
    <row r="120" spans="1:14" x14ac:dyDescent="0.25">
      <c r="A120" s="253" t="s">
        <v>332</v>
      </c>
      <c r="B120" s="26"/>
      <c r="C120" s="88">
        <f>+'Rev Exp Region GSR A'!B82+'Rev Exp Region B '!B82+'Rev Exp Region C  '!B82+'Rev Exp Region D'!B82+'Rev Exp Region E'!B82+'Rev Exp Region F'!B82+'Rev Exp Region G'!B82+'Rev Exp Region H'!B82+'Rev Exp Region I'!B82+'Rev Exp Region J'!B82+'Rev Exp Region K'!B82+'Rev Exp Region L'!B82+'Rev Exp Region M'!B82+'Rev Exp Region N'!B82+'Rev Exp Region O'!B82</f>
        <v>0</v>
      </c>
      <c r="D120" s="99">
        <f>+B120+C120</f>
        <v>0</v>
      </c>
      <c r="E120" s="88">
        <f>+'Rev Exp Region GSR A'!C82+'Rev Exp Region B '!C82+'Rev Exp Region C  '!C82+'Rev Exp Region D'!C82+'Rev Exp Region E'!C82+'Rev Exp Region F'!C82+'Rev Exp Region G'!C82+'Rev Exp Region H'!C82+'Rev Exp Region I'!C82+'Rev Exp Region J'!C82+'Rev Exp Region K'!C82+'Rev Exp Region L'!C82+'Rev Exp Region M'!C82+'Rev Exp Region N'!C82+'Rev Exp Region O'!C82</f>
        <v>0</v>
      </c>
      <c r="F120" s="88">
        <f>+'Rev Exp Region GSR A'!D82+'Rev Exp Region B '!D82+'Rev Exp Region C  '!D82+'Rev Exp Region D'!D82+'Rev Exp Region E'!D82+'Rev Exp Region F'!D82+'Rev Exp Region G'!D82+'Rev Exp Region H'!D82+'Rev Exp Region I'!D82+'Rev Exp Region J'!D82+'Rev Exp Region K'!D82+'Rev Exp Region L'!D82+'Rev Exp Region M'!D82+'Rev Exp Region N'!D82+'Rev Exp Region O'!D82</f>
        <v>0</v>
      </c>
      <c r="G120" s="88">
        <f>+'Rev Exp Region GSR A'!E82+'Rev Exp Region B '!E82+'Rev Exp Region C  '!E82+'Rev Exp Region D'!E82+'Rev Exp Region E'!E82+'Rev Exp Region F'!E82+'Rev Exp Region G'!E82+'Rev Exp Region H'!E82+'Rev Exp Region I'!E82+'Rev Exp Region J'!E82+'Rev Exp Region K'!E82+'Rev Exp Region L'!E82+'Rev Exp Region M'!E82+'Rev Exp Region N'!E82+'Rev Exp Region O'!E82</f>
        <v>0</v>
      </c>
      <c r="H120" s="26"/>
      <c r="I120" s="17"/>
      <c r="J120" s="99">
        <f>+C120</f>
        <v>0</v>
      </c>
      <c r="K120" s="99">
        <f t="shared" si="38"/>
        <v>0</v>
      </c>
      <c r="L120" s="99">
        <f t="shared" si="38"/>
        <v>0</v>
      </c>
      <c r="N120" s="642">
        <f t="shared" si="28"/>
        <v>0</v>
      </c>
    </row>
    <row r="121" spans="1:14" x14ac:dyDescent="0.25">
      <c r="A121" s="253" t="s">
        <v>333</v>
      </c>
      <c r="B121" s="26"/>
      <c r="C121" s="88">
        <f>+'Rev Exp Region GSR A'!B83+'Rev Exp Region B '!B83+'Rev Exp Region C  '!B83+'Rev Exp Region D'!B83+'Rev Exp Region E'!B83+'Rev Exp Region F'!B83+'Rev Exp Region G'!B83+'Rev Exp Region H'!B83+'Rev Exp Region I'!B83+'Rev Exp Region J'!B83+'Rev Exp Region K'!B83+'Rev Exp Region L'!B83+'Rev Exp Region M'!B83+'Rev Exp Region N'!B83+'Rev Exp Region O'!B83</f>
        <v>0</v>
      </c>
      <c r="D121" s="99">
        <f>+B121+C121</f>
        <v>0</v>
      </c>
      <c r="E121" s="88">
        <f>+'Rev Exp Region GSR A'!C83+'Rev Exp Region B '!C83+'Rev Exp Region C  '!C83+'Rev Exp Region D'!C83+'Rev Exp Region E'!C83+'Rev Exp Region F'!C83+'Rev Exp Region G'!C83+'Rev Exp Region H'!C83+'Rev Exp Region I'!C83+'Rev Exp Region J'!C83+'Rev Exp Region K'!C83+'Rev Exp Region L'!C83+'Rev Exp Region M'!C83+'Rev Exp Region N'!C83+'Rev Exp Region O'!C83</f>
        <v>0</v>
      </c>
      <c r="F121" s="88">
        <f>+'Rev Exp Region GSR A'!D83+'Rev Exp Region B '!D83+'Rev Exp Region C  '!D83+'Rev Exp Region D'!D83+'Rev Exp Region E'!D83+'Rev Exp Region F'!D83+'Rev Exp Region G'!D83+'Rev Exp Region H'!D83+'Rev Exp Region I'!D83+'Rev Exp Region J'!D83+'Rev Exp Region K'!D83+'Rev Exp Region L'!D83+'Rev Exp Region M'!D83+'Rev Exp Region N'!D83+'Rev Exp Region O'!D83</f>
        <v>0</v>
      </c>
      <c r="G121" s="88">
        <f>+'Rev Exp Region GSR A'!E83+'Rev Exp Region B '!E83+'Rev Exp Region C  '!E83+'Rev Exp Region D'!E83+'Rev Exp Region E'!E83+'Rev Exp Region F'!E83+'Rev Exp Region G'!E83+'Rev Exp Region H'!E83+'Rev Exp Region I'!E83+'Rev Exp Region J'!E83+'Rev Exp Region K'!E83+'Rev Exp Region L'!E83+'Rev Exp Region M'!E83+'Rev Exp Region N'!E83+'Rev Exp Region O'!E83</f>
        <v>0</v>
      </c>
      <c r="H121" s="26"/>
      <c r="I121" s="17"/>
      <c r="J121" s="99">
        <f>+C121</f>
        <v>0</v>
      </c>
      <c r="K121" s="99">
        <f t="shared" si="38"/>
        <v>0</v>
      </c>
      <c r="L121" s="99">
        <f t="shared" si="38"/>
        <v>0</v>
      </c>
      <c r="N121" s="642">
        <f t="shared" si="28"/>
        <v>0</v>
      </c>
    </row>
    <row r="122" spans="1:14" ht="27" thickBot="1" x14ac:dyDescent="0.3">
      <c r="A122" s="93" t="s">
        <v>755</v>
      </c>
      <c r="B122" s="251">
        <f>SUM(B119:B121)</f>
        <v>0</v>
      </c>
      <c r="C122" s="251">
        <f>SUM(C119:C121)</f>
        <v>0</v>
      </c>
      <c r="D122" s="251">
        <f>+B122+C122</f>
        <v>0</v>
      </c>
      <c r="E122" s="251">
        <f>SUM(E119:E121)</f>
        <v>0</v>
      </c>
      <c r="F122" s="251">
        <f>SUM(F119:F121)</f>
        <v>0</v>
      </c>
      <c r="G122" s="251">
        <f>SUM(G119:G121)</f>
        <v>0</v>
      </c>
      <c r="H122" s="251">
        <f>SUM(H119:H121)</f>
        <v>0</v>
      </c>
      <c r="J122" s="251">
        <f>SUM(J119:J121)</f>
        <v>0</v>
      </c>
      <c r="K122" s="251">
        <f>SUM(K119:K121)</f>
        <v>0</v>
      </c>
      <c r="L122" s="252">
        <f>SUM(L119:L121)</f>
        <v>0</v>
      </c>
      <c r="N122" s="642">
        <f t="shared" si="28"/>
        <v>0</v>
      </c>
    </row>
    <row r="123" spans="1:14" ht="13.8" thickTop="1" x14ac:dyDescent="0.25">
      <c r="A123" s="4"/>
      <c r="B123" s="26"/>
      <c r="C123" s="26"/>
      <c r="G123" s="27"/>
      <c r="H123" s="27"/>
      <c r="N123" s="642">
        <f t="shared" si="28"/>
        <v>0</v>
      </c>
    </row>
    <row r="124" spans="1:14" ht="26.25" customHeight="1" x14ac:dyDescent="0.25">
      <c r="A124" s="94" t="s">
        <v>756</v>
      </c>
      <c r="B124" s="249"/>
      <c r="C124" s="249"/>
      <c r="D124" s="99"/>
      <c r="E124" s="169"/>
      <c r="F124" s="169"/>
      <c r="G124" s="169"/>
      <c r="H124" s="169"/>
      <c r="I124" s="17"/>
      <c r="J124" s="17"/>
      <c r="K124" s="17"/>
      <c r="N124" s="642">
        <f t="shared" si="28"/>
        <v>0</v>
      </c>
    </row>
    <row r="125" spans="1:14" x14ac:dyDescent="0.25">
      <c r="A125" s="253" t="s">
        <v>331</v>
      </c>
      <c r="B125" s="26"/>
      <c r="C125" s="88">
        <f>+'Rev Exp Region GSR A'!B87+'Rev Exp Region B '!B87+'Rev Exp Region C  '!B87+'Rev Exp Region D'!B87+'Rev Exp Region E'!B87+'Rev Exp Region F'!B87+'Rev Exp Region G'!B87+'Rev Exp Region H'!B87+'Rev Exp Region I'!B87+'Rev Exp Region J'!B87+'Rev Exp Region K'!B87+'Rev Exp Region L'!B87+'Rev Exp Region M'!B87+'Rev Exp Region N'!B87+'Rev Exp Region O'!B87</f>
        <v>0</v>
      </c>
      <c r="D125" s="99">
        <f>+B125+C125</f>
        <v>0</v>
      </c>
      <c r="E125" s="88">
        <f>+'Rev Exp Region GSR A'!C87+'Rev Exp Region B '!C87+'Rev Exp Region C  '!C87+'Rev Exp Region D'!C87+'Rev Exp Region E'!C87+'Rev Exp Region F'!C87+'Rev Exp Region G'!C87+'Rev Exp Region H'!C87+'Rev Exp Region I'!C87+'Rev Exp Region J'!C87+'Rev Exp Region K'!C87+'Rev Exp Region L'!C87+'Rev Exp Region M'!C87+'Rev Exp Region N'!C87+'Rev Exp Region O'!C87</f>
        <v>0</v>
      </c>
      <c r="F125" s="88">
        <f>+'Rev Exp Region GSR A'!D87+'Rev Exp Region B '!D87+'Rev Exp Region C  '!D87+'Rev Exp Region D'!D87+'Rev Exp Region E'!D87+'Rev Exp Region F'!D87+'Rev Exp Region G'!D87+'Rev Exp Region H'!D87+'Rev Exp Region I'!D87+'Rev Exp Region J'!D87+'Rev Exp Region K'!D87+'Rev Exp Region L'!D87+'Rev Exp Region M'!D87+'Rev Exp Region N'!D87+'Rev Exp Region O'!D87</f>
        <v>0</v>
      </c>
      <c r="G125" s="88">
        <f>+'Rev Exp Region GSR A'!E87+'Rev Exp Region B '!E87+'Rev Exp Region C  '!E87+'Rev Exp Region D'!E87+'Rev Exp Region E'!E87+'Rev Exp Region F'!E87+'Rev Exp Region G'!E87+'Rev Exp Region H'!E87+'Rev Exp Region I'!E87+'Rev Exp Region J'!E87+'Rev Exp Region K'!E87+'Rev Exp Region L'!E87+'Rev Exp Region M'!E87+'Rev Exp Region N'!E87+'Rev Exp Region O'!E87</f>
        <v>0</v>
      </c>
      <c r="H125" s="26"/>
      <c r="I125" s="17"/>
      <c r="J125" s="99">
        <f>+C125</f>
        <v>0</v>
      </c>
      <c r="K125" s="99">
        <f t="shared" ref="K125:L127" si="39">+E125</f>
        <v>0</v>
      </c>
      <c r="L125" s="99">
        <f t="shared" si="39"/>
        <v>0</v>
      </c>
      <c r="N125" s="642">
        <f t="shared" si="28"/>
        <v>0</v>
      </c>
    </row>
    <row r="126" spans="1:14" x14ac:dyDescent="0.25">
      <c r="A126" s="253" t="s">
        <v>332</v>
      </c>
      <c r="B126" s="26"/>
      <c r="C126" s="88">
        <f>+'Rev Exp Region GSR A'!B88+'Rev Exp Region B '!B88+'Rev Exp Region C  '!B88+'Rev Exp Region D'!B88+'Rev Exp Region E'!B88+'Rev Exp Region F'!B88+'Rev Exp Region G'!B88+'Rev Exp Region H'!B88+'Rev Exp Region I'!B88+'Rev Exp Region J'!B88+'Rev Exp Region K'!B88+'Rev Exp Region L'!B88+'Rev Exp Region M'!B88+'Rev Exp Region N'!B88+'Rev Exp Region O'!B88</f>
        <v>0</v>
      </c>
      <c r="D126" s="99">
        <f>+B126+C126</f>
        <v>0</v>
      </c>
      <c r="E126" s="88">
        <f>+'Rev Exp Region GSR A'!C88+'Rev Exp Region B '!C88+'Rev Exp Region C  '!C88+'Rev Exp Region D'!C88+'Rev Exp Region E'!C88+'Rev Exp Region F'!C88+'Rev Exp Region G'!C88+'Rev Exp Region H'!C88+'Rev Exp Region I'!C88+'Rev Exp Region J'!C88+'Rev Exp Region K'!C88+'Rev Exp Region L'!C88+'Rev Exp Region M'!C88+'Rev Exp Region N'!C88+'Rev Exp Region O'!C88</f>
        <v>0</v>
      </c>
      <c r="F126" s="88">
        <f>+'Rev Exp Region GSR A'!D88+'Rev Exp Region B '!D88+'Rev Exp Region C  '!D88+'Rev Exp Region D'!D88+'Rev Exp Region E'!D88+'Rev Exp Region F'!D88+'Rev Exp Region G'!D88+'Rev Exp Region H'!D88+'Rev Exp Region I'!D88+'Rev Exp Region J'!D88+'Rev Exp Region K'!D88+'Rev Exp Region L'!D88+'Rev Exp Region M'!D88+'Rev Exp Region N'!D88+'Rev Exp Region O'!D88</f>
        <v>0</v>
      </c>
      <c r="G126" s="88">
        <f>+'Rev Exp Region GSR A'!E88+'Rev Exp Region B '!E88+'Rev Exp Region C  '!E88+'Rev Exp Region D'!E88+'Rev Exp Region E'!E88+'Rev Exp Region F'!E88+'Rev Exp Region G'!E88+'Rev Exp Region H'!E88+'Rev Exp Region I'!E88+'Rev Exp Region J'!E88+'Rev Exp Region K'!E88+'Rev Exp Region L'!E88+'Rev Exp Region M'!E88+'Rev Exp Region N'!E88+'Rev Exp Region O'!E88</f>
        <v>0</v>
      </c>
      <c r="H126" s="26"/>
      <c r="I126" s="17"/>
      <c r="J126" s="99">
        <f>+C126</f>
        <v>0</v>
      </c>
      <c r="K126" s="99">
        <f t="shared" si="39"/>
        <v>0</v>
      </c>
      <c r="L126" s="99">
        <f t="shared" si="39"/>
        <v>0</v>
      </c>
      <c r="N126" s="642">
        <f t="shared" si="28"/>
        <v>0</v>
      </c>
    </row>
    <row r="127" spans="1:14" x14ac:dyDescent="0.25">
      <c r="A127" s="253" t="s">
        <v>333</v>
      </c>
      <c r="B127" s="26"/>
      <c r="C127" s="88">
        <f>+'Rev Exp Region GSR A'!B89+'Rev Exp Region B '!B89+'Rev Exp Region C  '!B89+'Rev Exp Region D'!B89+'Rev Exp Region E'!B89+'Rev Exp Region F'!B89+'Rev Exp Region G'!B89+'Rev Exp Region H'!B89+'Rev Exp Region I'!B89+'Rev Exp Region J'!B89+'Rev Exp Region K'!B89+'Rev Exp Region L'!B89+'Rev Exp Region M'!B89+'Rev Exp Region N'!B89+'Rev Exp Region O'!B89</f>
        <v>0</v>
      </c>
      <c r="D127" s="99">
        <f>+B127+C127</f>
        <v>0</v>
      </c>
      <c r="E127" s="88">
        <f>+'Rev Exp Region GSR A'!C89+'Rev Exp Region B '!C89+'Rev Exp Region C  '!C89+'Rev Exp Region D'!C89+'Rev Exp Region E'!C89+'Rev Exp Region F'!C89+'Rev Exp Region G'!C89+'Rev Exp Region H'!C89+'Rev Exp Region I'!C89+'Rev Exp Region J'!C89+'Rev Exp Region K'!C89+'Rev Exp Region L'!C89+'Rev Exp Region M'!C89+'Rev Exp Region N'!C89+'Rev Exp Region O'!C89</f>
        <v>0</v>
      </c>
      <c r="F127" s="88">
        <f>+'Rev Exp Region GSR A'!D89+'Rev Exp Region B '!D89+'Rev Exp Region C  '!D89+'Rev Exp Region D'!D89+'Rev Exp Region E'!D89+'Rev Exp Region F'!D89+'Rev Exp Region G'!D89+'Rev Exp Region H'!D89+'Rev Exp Region I'!D89+'Rev Exp Region J'!D89+'Rev Exp Region K'!D89+'Rev Exp Region L'!D89+'Rev Exp Region M'!D89+'Rev Exp Region N'!D89+'Rev Exp Region O'!D89</f>
        <v>0</v>
      </c>
      <c r="G127" s="88">
        <f>+'Rev Exp Region GSR A'!E89+'Rev Exp Region B '!E89+'Rev Exp Region C  '!E89+'Rev Exp Region D'!E89+'Rev Exp Region E'!E89+'Rev Exp Region F'!E89+'Rev Exp Region G'!E89+'Rev Exp Region H'!E89+'Rev Exp Region I'!E89+'Rev Exp Region J'!E89+'Rev Exp Region K'!E89+'Rev Exp Region L'!E89+'Rev Exp Region M'!E89+'Rev Exp Region N'!E89+'Rev Exp Region O'!E89</f>
        <v>0</v>
      </c>
      <c r="H127" s="26"/>
      <c r="I127" s="17"/>
      <c r="J127" s="99">
        <f>+C127</f>
        <v>0</v>
      </c>
      <c r="K127" s="99">
        <f t="shared" si="39"/>
        <v>0</v>
      </c>
      <c r="L127" s="99">
        <f t="shared" si="39"/>
        <v>0</v>
      </c>
      <c r="N127" s="642">
        <f t="shared" si="28"/>
        <v>0</v>
      </c>
    </row>
    <row r="128" spans="1:14" ht="27" thickBot="1" x14ac:dyDescent="0.3">
      <c r="A128" s="250" t="s">
        <v>757</v>
      </c>
      <c r="B128" s="506">
        <f t="shared" ref="B128:H128" si="40">SUM(B125:B127)</f>
        <v>0</v>
      </c>
      <c r="C128" s="506">
        <f t="shared" si="40"/>
        <v>0</v>
      </c>
      <c r="D128" s="252">
        <f t="shared" si="40"/>
        <v>0</v>
      </c>
      <c r="E128" s="506">
        <f t="shared" si="40"/>
        <v>0</v>
      </c>
      <c r="F128" s="506">
        <f t="shared" si="40"/>
        <v>0</v>
      </c>
      <c r="G128" s="506">
        <f t="shared" si="40"/>
        <v>0</v>
      </c>
      <c r="H128" s="506">
        <f t="shared" si="40"/>
        <v>0</v>
      </c>
      <c r="I128" s="17"/>
      <c r="J128" s="506">
        <f>SUM(J125:J127)</f>
        <v>0</v>
      </c>
      <c r="K128" s="506">
        <f>SUM(K125:K127)</f>
        <v>0</v>
      </c>
      <c r="L128" s="506">
        <f>SUM(L125:L127)</f>
        <v>0</v>
      </c>
      <c r="N128" s="642">
        <f t="shared" si="28"/>
        <v>0</v>
      </c>
    </row>
    <row r="129" spans="1:16" ht="13.8" thickTop="1" x14ac:dyDescent="0.25">
      <c r="A129" s="250"/>
      <c r="B129" s="507"/>
      <c r="C129" s="507"/>
      <c r="D129" s="508"/>
      <c r="E129" s="507"/>
      <c r="F129" s="507"/>
      <c r="G129" s="507"/>
      <c r="H129" s="507"/>
      <c r="I129" s="17"/>
      <c r="J129" s="507"/>
      <c r="K129" s="507"/>
      <c r="L129" s="507"/>
      <c r="N129" s="580"/>
    </row>
    <row r="130" spans="1:16" ht="13.8" thickBot="1" x14ac:dyDescent="0.3">
      <c r="A130" s="250" t="s">
        <v>753</v>
      </c>
      <c r="B130" s="780">
        <f>+B122+B128</f>
        <v>0</v>
      </c>
      <c r="C130" s="509">
        <f t="shared" ref="C130:L130" si="41">+C122+C128</f>
        <v>0</v>
      </c>
      <c r="D130" s="509">
        <f t="shared" si="41"/>
        <v>0</v>
      </c>
      <c r="E130" s="509">
        <f t="shared" si="41"/>
        <v>0</v>
      </c>
      <c r="F130" s="509">
        <f t="shared" si="41"/>
        <v>0</v>
      </c>
      <c r="G130" s="509">
        <f t="shared" si="41"/>
        <v>0</v>
      </c>
      <c r="H130" s="509">
        <f t="shared" si="41"/>
        <v>0</v>
      </c>
      <c r="I130" s="17"/>
      <c r="J130" s="509">
        <f>+J122+J128</f>
        <v>0</v>
      </c>
      <c r="K130" s="509">
        <f t="shared" si="41"/>
        <v>0</v>
      </c>
      <c r="L130" s="509">
        <f t="shared" si="41"/>
        <v>0</v>
      </c>
      <c r="N130" s="642">
        <f t="shared" si="28"/>
        <v>0</v>
      </c>
    </row>
    <row r="131" spans="1:16" ht="13.8" thickTop="1" x14ac:dyDescent="0.25">
      <c r="A131" s="274"/>
      <c r="B131" s="239"/>
      <c r="C131" s="239"/>
      <c r="D131" s="239"/>
      <c r="E131" s="239"/>
      <c r="F131" s="239"/>
      <c r="G131" s="239"/>
      <c r="H131" s="239"/>
      <c r="N131" s="580"/>
    </row>
    <row r="132" spans="1:16" x14ac:dyDescent="0.25">
      <c r="A132" s="173" t="s">
        <v>25</v>
      </c>
      <c r="B132" s="301"/>
      <c r="C132" s="301"/>
      <c r="D132" s="301"/>
      <c r="E132" s="166"/>
      <c r="F132" s="166"/>
      <c r="G132" s="166"/>
      <c r="H132" s="167"/>
    </row>
    <row r="133" spans="1:16" s="33" customFormat="1" x14ac:dyDescent="0.25">
      <c r="A133" s="174" t="s">
        <v>26</v>
      </c>
      <c r="B133" s="324"/>
      <c r="C133" s="465" t="e">
        <f>(C58-SUM(C12:C17)-C22)/(C27-SUM(C12:C17)-C22)</f>
        <v>#DIV/0!</v>
      </c>
      <c r="D133" s="465" t="e">
        <f>(D58-SUM(D12:D17)-D22)/(D27-SUM(D12:D17)-D22)</f>
        <v>#DIV/0!</v>
      </c>
      <c r="E133" s="465" t="e">
        <f>(E58-SUM(E12:E17)-E22)/(E27-SUM(E12:E17)-E22)</f>
        <v>#DIV/0!</v>
      </c>
      <c r="F133" s="465" t="e">
        <f>(F58-SUM(F12:F17)-F22)/(F27-SUM(F12:F17)-F22)</f>
        <v>#DIV/0!</v>
      </c>
      <c r="G133" s="465" t="e">
        <f>(G58-SUM(G12:G17)-G22)/(G27-SUM(G12:G17)-G22)</f>
        <v>#DIV/0!</v>
      </c>
      <c r="H133" s="322"/>
      <c r="I133" s="16"/>
      <c r="J133" s="16"/>
      <c r="K133" s="16"/>
      <c r="L133" s="17"/>
      <c r="M133" s="16"/>
      <c r="N133" s="370"/>
    </row>
    <row r="134" spans="1:16" s="33" customFormat="1" x14ac:dyDescent="0.25">
      <c r="A134" s="174" t="s">
        <v>27</v>
      </c>
      <c r="B134" s="324"/>
      <c r="C134" s="699" t="e">
        <f>C64/(C27-SUM(C12:C17)-C22)</f>
        <v>#DIV/0!</v>
      </c>
      <c r="D134" s="465" t="e">
        <f>D64/(D27-SUM(D12:D17)-D22)</f>
        <v>#DIV/0!</v>
      </c>
      <c r="E134" s="465" t="e">
        <f>E64/(E27-SUM(E12:E17)-E22)</f>
        <v>#DIV/0!</v>
      </c>
      <c r="F134" s="465" t="e">
        <f>F64/(F27-SUM(F12:F17)-F22)</f>
        <v>#DIV/0!</v>
      </c>
      <c r="G134" s="465" t="e">
        <f>G64/(G27-SUM(G12:G17)-G22)</f>
        <v>#DIV/0!</v>
      </c>
      <c r="H134" s="322"/>
      <c r="I134" s="16"/>
      <c r="J134" s="16"/>
      <c r="K134" s="16"/>
      <c r="L134" s="17"/>
      <c r="N134" s="574"/>
    </row>
    <row r="135" spans="1:16" s="33" customFormat="1" x14ac:dyDescent="0.25">
      <c r="A135" s="174" t="s">
        <v>28</v>
      </c>
      <c r="B135" s="324"/>
      <c r="C135" s="465" t="e">
        <f>SUM(C133:C134)</f>
        <v>#DIV/0!</v>
      </c>
      <c r="D135" s="465" t="e">
        <f t="shared" ref="D135:G135" si="42">SUM(D133:D134)</f>
        <v>#DIV/0!</v>
      </c>
      <c r="E135" s="465" t="e">
        <f t="shared" si="42"/>
        <v>#DIV/0!</v>
      </c>
      <c r="F135" s="465" t="e">
        <f t="shared" si="42"/>
        <v>#DIV/0!</v>
      </c>
      <c r="G135" s="465" t="e">
        <f t="shared" si="42"/>
        <v>#DIV/0!</v>
      </c>
      <c r="H135" s="322"/>
      <c r="I135" s="16"/>
      <c r="J135" s="16"/>
      <c r="K135" s="16"/>
      <c r="L135" s="17"/>
      <c r="N135" s="574"/>
    </row>
    <row r="136" spans="1:16" x14ac:dyDescent="0.25">
      <c r="A136" s="174" t="s">
        <v>29</v>
      </c>
      <c r="B136" s="324"/>
      <c r="C136" s="465" t="e">
        <f>C88/(C27-SUM(C12:C17)-C22)</f>
        <v>#DIV/0!</v>
      </c>
      <c r="D136" s="465" t="e">
        <f>D88/(D27-SUM(D12:D17)-D22)</f>
        <v>#DIV/0!</v>
      </c>
      <c r="E136" s="465" t="e">
        <f>E88/(E27-SUM(E12:E17)-E22)</f>
        <v>#DIV/0!</v>
      </c>
      <c r="F136" s="465" t="e">
        <f>F88/(F27-SUM(F12:F17)-F22)</f>
        <v>#DIV/0!</v>
      </c>
      <c r="G136" s="465" t="e">
        <f>G88/(G27-SUM(G12:G17)-G22)</f>
        <v>#DIV/0!</v>
      </c>
      <c r="H136" s="322"/>
      <c r="M136" s="33"/>
      <c r="N136" s="574"/>
    </row>
    <row r="137" spans="1:16" x14ac:dyDescent="0.25">
      <c r="A137" s="571" t="s">
        <v>691</v>
      </c>
      <c r="B137" s="324"/>
      <c r="C137" s="466" t="e">
        <f>C92/(C27-SUM(C12:C17)-C22)</f>
        <v>#DIV/0!</v>
      </c>
      <c r="D137" s="466" t="e">
        <f>D92/(D27-SUM(D12:D17)-D22)</f>
        <v>#DIV/0!</v>
      </c>
      <c r="E137" s="466" t="e">
        <f>E92/(E27-SUM(E12:E17)-E22)</f>
        <v>#DIV/0!</v>
      </c>
      <c r="F137" s="466" t="e">
        <f>F92/(F27-SUM(F12:F17)-F22)</f>
        <v>#DIV/0!</v>
      </c>
      <c r="G137" s="466" t="e">
        <f>G92/(G27-SUM(G12:G17)-G22)</f>
        <v>#DIV/0!</v>
      </c>
      <c r="H137" s="322"/>
      <c r="K137" s="30"/>
    </row>
    <row r="138" spans="1:16" x14ac:dyDescent="0.25">
      <c r="A138" s="175" t="s">
        <v>30</v>
      </c>
      <c r="B138" s="325"/>
      <c r="C138" s="183" t="e">
        <f>C116/(C27-SUM(C12:C17)-C22)</f>
        <v>#DIV/0!</v>
      </c>
      <c r="D138" s="183" t="e">
        <f>D116/(D27-SUM(D12:D17)-D22)</f>
        <v>#DIV/0!</v>
      </c>
      <c r="E138" s="183" t="e">
        <f>E116/(E27-SUM(E12:E17)-E22)</f>
        <v>#DIV/0!</v>
      </c>
      <c r="F138" s="183" t="e">
        <f>F116/(F27-SUM(F12:F17)-F22)</f>
        <v>#DIV/0!</v>
      </c>
      <c r="G138" s="183" t="e">
        <f>G116/(G27-SUM(G12:G17)-G22)</f>
        <v>#DIV/0!</v>
      </c>
      <c r="H138" s="323"/>
    </row>
    <row r="139" spans="1:16" ht="13.8" thickBot="1" x14ac:dyDescent="0.3">
      <c r="A139" s="33"/>
      <c r="B139" s="33"/>
      <c r="C139" s="33"/>
    </row>
    <row r="140" spans="1:16" ht="13.8" thickBot="1" x14ac:dyDescent="0.3">
      <c r="A140" s="1026" t="s">
        <v>456</v>
      </c>
      <c r="B140" s="1027"/>
      <c r="C140" s="1027"/>
      <c r="D140" s="1027"/>
      <c r="E140" s="1027"/>
      <c r="F140" s="1028"/>
      <c r="P140" s="370"/>
    </row>
    <row r="141" spans="1:16" ht="31.2" customHeight="1" x14ac:dyDescent="0.25">
      <c r="A141" s="15" t="s">
        <v>468</v>
      </c>
      <c r="B141" s="368" t="s">
        <v>469</v>
      </c>
      <c r="C141" s="369" t="s">
        <v>470</v>
      </c>
      <c r="D141" s="455" t="s">
        <v>609</v>
      </c>
      <c r="E141" s="929" t="s">
        <v>882</v>
      </c>
      <c r="F141" s="929" t="s">
        <v>881</v>
      </c>
      <c r="G141" s="456" t="s">
        <v>610</v>
      </c>
      <c r="H141" s="456" t="s">
        <v>120</v>
      </c>
      <c r="I141" s="169"/>
      <c r="J141" s="169"/>
      <c r="K141" s="33"/>
      <c r="L141" s="33"/>
      <c r="M141" s="33"/>
      <c r="N141" s="249"/>
      <c r="P141" s="370"/>
    </row>
    <row r="142" spans="1:16" x14ac:dyDescent="0.25">
      <c r="A142" s="30" t="s">
        <v>457</v>
      </c>
      <c r="B142" s="28">
        <f>+'Rev Exp Region GSR A'!C3</f>
        <v>0</v>
      </c>
      <c r="C142" s="457">
        <f>+'Rev Exp Region GSR A'!B77</f>
        <v>0</v>
      </c>
      <c r="D142" s="457">
        <f>+'Rev Exp Region GSR A'!C77</f>
        <v>0</v>
      </c>
      <c r="E142" s="497">
        <f>'Rev Exp Region GSR A'!B84</f>
        <v>0</v>
      </c>
      <c r="F142" s="497">
        <f>+'Rev Exp Region GSR A'!B90</f>
        <v>0</v>
      </c>
      <c r="G142" s="275">
        <f>+'Rev Exp Region GSR A'!B92</f>
        <v>0</v>
      </c>
      <c r="H142" s="581" t="e">
        <f t="shared" ref="H142:H158" si="43">+C142/G142</f>
        <v>#DIV/0!</v>
      </c>
      <c r="I142" s="169"/>
      <c r="J142" s="169"/>
      <c r="K142" s="33"/>
      <c r="L142" s="33"/>
      <c r="M142" s="33"/>
      <c r="N142" s="249"/>
      <c r="P142" s="370"/>
    </row>
    <row r="143" spans="1:16" x14ac:dyDescent="0.25">
      <c r="A143" s="30" t="s">
        <v>458</v>
      </c>
      <c r="B143" s="86">
        <f>+'Rev Exp Region B '!C3</f>
        <v>0</v>
      </c>
      <c r="C143" s="457">
        <f>+'Rev Exp Region B '!B77</f>
        <v>0</v>
      </c>
      <c r="D143" s="457">
        <f>+'Rev Exp Region B '!C77</f>
        <v>0</v>
      </c>
      <c r="E143" s="497">
        <f>+'Rev Exp Region B '!B84</f>
        <v>0</v>
      </c>
      <c r="F143" s="497">
        <f>+'Rev Exp Region B '!B90</f>
        <v>0</v>
      </c>
      <c r="G143" s="275">
        <f>+'Rev Exp Region B '!B92</f>
        <v>0</v>
      </c>
      <c r="H143" s="581" t="e">
        <f t="shared" si="43"/>
        <v>#DIV/0!</v>
      </c>
      <c r="I143" s="28"/>
      <c r="J143" s="28"/>
      <c r="K143" s="33"/>
      <c r="L143" s="33"/>
      <c r="M143" s="33"/>
      <c r="N143" s="249"/>
      <c r="P143" s="370"/>
    </row>
    <row r="144" spans="1:16" x14ac:dyDescent="0.25">
      <c r="A144" s="30" t="s">
        <v>459</v>
      </c>
      <c r="B144" s="86">
        <f>+'Rev Exp Region C  '!C3</f>
        <v>0</v>
      </c>
      <c r="C144" s="457">
        <f>+'Rev Exp Region C  '!B77</f>
        <v>0</v>
      </c>
      <c r="D144" s="457">
        <f>+'Rev Exp Region C  '!C77</f>
        <v>0</v>
      </c>
      <c r="E144" s="497">
        <f>+'Rev Exp Region C  '!B84</f>
        <v>0</v>
      </c>
      <c r="F144" s="497">
        <f>+'Rev Exp Region C  '!B90</f>
        <v>0</v>
      </c>
      <c r="G144" s="275">
        <f>+'Rev Exp Region C  '!B92</f>
        <v>0</v>
      </c>
      <c r="H144" s="581" t="e">
        <f t="shared" si="43"/>
        <v>#DIV/0!</v>
      </c>
      <c r="L144" s="16"/>
      <c r="N144" s="17"/>
      <c r="P144" s="370"/>
    </row>
    <row r="145" spans="1:16" x14ac:dyDescent="0.25">
      <c r="A145" s="30" t="s">
        <v>460</v>
      </c>
      <c r="B145" s="26">
        <f>+'Rev Exp Region D'!C3</f>
        <v>0</v>
      </c>
      <c r="C145" s="211">
        <f>+'Rev Exp Region D'!B77</f>
        <v>0</v>
      </c>
      <c r="D145" s="211">
        <f>+'Rev Exp Region D'!C77</f>
        <v>0</v>
      </c>
      <c r="E145" s="497">
        <f>+'Rev Exp Region D'!B84</f>
        <v>0</v>
      </c>
      <c r="F145" s="497">
        <f>+'Rev Exp Region D'!B90</f>
        <v>0</v>
      </c>
      <c r="G145" s="211">
        <f>+'Rev Exp Region D'!B92</f>
        <v>0</v>
      </c>
      <c r="H145" s="581" t="e">
        <f t="shared" si="43"/>
        <v>#DIV/0!</v>
      </c>
      <c r="L145" s="16"/>
      <c r="N145" s="17"/>
      <c r="P145" s="370"/>
    </row>
    <row r="146" spans="1:16" x14ac:dyDescent="0.25">
      <c r="A146" s="30" t="s">
        <v>461</v>
      </c>
      <c r="B146" s="26">
        <f>+'Rev Exp Region E'!C3</f>
        <v>0</v>
      </c>
      <c r="C146" s="211">
        <f>+'Rev Exp Region E'!B77</f>
        <v>0</v>
      </c>
      <c r="D146" s="211">
        <f>+'Rev Exp Region E'!C77</f>
        <v>0</v>
      </c>
      <c r="E146" s="497">
        <f>+'Rev Exp Region E'!B84</f>
        <v>0</v>
      </c>
      <c r="F146" s="497">
        <f>+'Rev Exp Region E'!B90</f>
        <v>0</v>
      </c>
      <c r="G146" s="211">
        <f>+'Rev Exp Region E'!B92</f>
        <v>0</v>
      </c>
      <c r="H146" s="581" t="e">
        <f t="shared" si="43"/>
        <v>#DIV/0!</v>
      </c>
      <c r="L146" s="16"/>
      <c r="N146" s="17"/>
      <c r="P146" s="370"/>
    </row>
    <row r="147" spans="1:16" x14ac:dyDescent="0.25">
      <c r="A147" s="30" t="s">
        <v>462</v>
      </c>
      <c r="B147" s="26">
        <f>+'Rev Exp Region F'!C3</f>
        <v>0</v>
      </c>
      <c r="C147" s="211">
        <f>+'Rev Exp Region F'!B77</f>
        <v>0</v>
      </c>
      <c r="D147" s="211">
        <f>+'Rev Exp Region F'!C77</f>
        <v>0</v>
      </c>
      <c r="E147" s="497">
        <f>+'Rev Exp Region F'!B84</f>
        <v>0</v>
      </c>
      <c r="F147" s="497">
        <f>+'Rev Exp Region F'!B90</f>
        <v>0</v>
      </c>
      <c r="G147" s="211">
        <f>+'Rev Exp Region F'!B92</f>
        <v>0</v>
      </c>
      <c r="H147" s="581" t="e">
        <f t="shared" si="43"/>
        <v>#DIV/0!</v>
      </c>
      <c r="L147" s="16"/>
      <c r="N147" s="17"/>
      <c r="P147" s="370"/>
    </row>
    <row r="148" spans="1:16" x14ac:dyDescent="0.25">
      <c r="A148" s="30" t="s">
        <v>463</v>
      </c>
      <c r="B148" s="26">
        <f>+'Rev Exp Region G'!C3</f>
        <v>0</v>
      </c>
      <c r="C148" s="211">
        <f>+'Rev Exp Region G'!B77</f>
        <v>0</v>
      </c>
      <c r="D148" s="211">
        <f>+'Rev Exp Region G'!C77</f>
        <v>0</v>
      </c>
      <c r="E148" s="497">
        <f>+'Rev Exp Region G'!B84</f>
        <v>0</v>
      </c>
      <c r="F148" s="497">
        <f>+'Rev Exp Region G'!B90</f>
        <v>0</v>
      </c>
      <c r="G148" s="211">
        <f>+'Rev Exp Region G'!B92</f>
        <v>0</v>
      </c>
      <c r="H148" s="581" t="e">
        <f t="shared" si="43"/>
        <v>#DIV/0!</v>
      </c>
      <c r="L148" s="16"/>
      <c r="N148" s="17"/>
      <c r="P148" s="370"/>
    </row>
    <row r="149" spans="1:16" x14ac:dyDescent="0.25">
      <c r="A149" s="30" t="s">
        <v>464</v>
      </c>
      <c r="B149" s="26">
        <f>+'Rev Exp Region H'!C3</f>
        <v>0</v>
      </c>
      <c r="C149" s="211">
        <f>+'Rev Exp Region H'!B77</f>
        <v>0</v>
      </c>
      <c r="D149" s="211">
        <f>+'Rev Exp Region H'!C77</f>
        <v>0</v>
      </c>
      <c r="E149" s="497">
        <f>+'Rev Exp Region H'!B84</f>
        <v>0</v>
      </c>
      <c r="F149" s="497">
        <f>+'Rev Exp Region H'!B90</f>
        <v>0</v>
      </c>
      <c r="G149" s="211">
        <f>+'Rev Exp Region H'!B92</f>
        <v>0</v>
      </c>
      <c r="H149" s="581" t="e">
        <f t="shared" si="43"/>
        <v>#DIV/0!</v>
      </c>
      <c r="L149" s="16"/>
      <c r="N149" s="17"/>
      <c r="P149" s="370"/>
    </row>
    <row r="150" spans="1:16" x14ac:dyDescent="0.25">
      <c r="A150" s="30" t="s">
        <v>465</v>
      </c>
      <c r="B150" s="26">
        <f>+'Rev Exp Region I'!C3</f>
        <v>0</v>
      </c>
      <c r="C150" s="211">
        <f>+'Rev Exp Region I'!B77</f>
        <v>0</v>
      </c>
      <c r="D150" s="211">
        <f>+'Rev Exp Region I'!C77</f>
        <v>0</v>
      </c>
      <c r="E150" s="497">
        <f>+'Rev Exp Region I'!B84</f>
        <v>0</v>
      </c>
      <c r="F150" s="497">
        <f>+'Rev Exp Region I'!B90</f>
        <v>0</v>
      </c>
      <c r="G150" s="211">
        <f>+'Rev Exp Region I'!B92</f>
        <v>0</v>
      </c>
      <c r="H150" s="581" t="e">
        <f t="shared" si="43"/>
        <v>#DIV/0!</v>
      </c>
      <c r="L150" s="16"/>
      <c r="N150" s="17"/>
      <c r="P150" s="370"/>
    </row>
    <row r="151" spans="1:16" x14ac:dyDescent="0.25">
      <c r="A151" s="30" t="s">
        <v>466</v>
      </c>
      <c r="B151" s="26">
        <f>+'Rev Exp Region J'!C3</f>
        <v>0</v>
      </c>
      <c r="C151" s="211">
        <f>+'Rev Exp Region J'!B77</f>
        <v>0</v>
      </c>
      <c r="D151" s="211">
        <f>+'Rev Exp Region J'!C77</f>
        <v>0</v>
      </c>
      <c r="E151" s="497">
        <f>+'Rev Exp Region J'!B84</f>
        <v>0</v>
      </c>
      <c r="F151" s="497">
        <f>+'Rev Exp Region J'!B90</f>
        <v>0</v>
      </c>
      <c r="G151" s="211">
        <f>+'Rev Exp Region J'!B92</f>
        <v>0</v>
      </c>
      <c r="H151" s="581" t="e">
        <f t="shared" si="43"/>
        <v>#DIV/0!</v>
      </c>
      <c r="L151" s="16"/>
      <c r="N151" s="17"/>
      <c r="P151" s="370"/>
    </row>
    <row r="152" spans="1:16" x14ac:dyDescent="0.25">
      <c r="A152" s="30" t="s">
        <v>467</v>
      </c>
      <c r="B152" s="26">
        <f>+'Rev Exp Region K'!C3</f>
        <v>0</v>
      </c>
      <c r="C152" s="457">
        <f>+'Rev Exp Region K'!B77</f>
        <v>0</v>
      </c>
      <c r="D152" s="457">
        <f>+'Rev Exp Region K'!C77</f>
        <v>0</v>
      </c>
      <c r="E152" s="772">
        <f>+'Rev Exp Region K'!B84</f>
        <v>0</v>
      </c>
      <c r="F152" s="772">
        <f>+'Rev Exp Region K'!B90</f>
        <v>0</v>
      </c>
      <c r="G152" s="457">
        <f>+'Rev Exp Region K'!B92</f>
        <v>0</v>
      </c>
      <c r="H152" s="581" t="e">
        <f t="shared" si="43"/>
        <v>#DIV/0!</v>
      </c>
      <c r="L152" s="16"/>
      <c r="N152" s="17"/>
      <c r="P152" s="370"/>
    </row>
    <row r="153" spans="1:16" x14ac:dyDescent="0.25">
      <c r="A153" s="30" t="s">
        <v>790</v>
      </c>
      <c r="B153" s="26">
        <f>+'Rev Exp Region L'!C3</f>
        <v>0</v>
      </c>
      <c r="C153" s="457">
        <f>+'Rev Exp Region L'!B77</f>
        <v>0</v>
      </c>
      <c r="D153" s="457">
        <f>+'Rev Exp Region L'!C77</f>
        <v>0</v>
      </c>
      <c r="E153" s="772">
        <f>+'Rev Exp Region L'!B84</f>
        <v>0</v>
      </c>
      <c r="F153" s="772">
        <f>+'Rev Exp Region L'!B90</f>
        <v>0</v>
      </c>
      <c r="G153" s="457">
        <f>+'Rev Exp Region L'!B92</f>
        <v>0</v>
      </c>
      <c r="H153" s="581" t="e">
        <f t="shared" si="43"/>
        <v>#DIV/0!</v>
      </c>
      <c r="L153" s="16"/>
      <c r="N153" s="17"/>
      <c r="P153" s="370"/>
    </row>
    <row r="154" spans="1:16" x14ac:dyDescent="0.25">
      <c r="A154" s="30" t="s">
        <v>791</v>
      </c>
      <c r="B154" s="26">
        <f>+'Rev Exp Region M'!C3</f>
        <v>0</v>
      </c>
      <c r="C154" s="457">
        <f>+'Rev Exp Region M'!B77</f>
        <v>0</v>
      </c>
      <c r="D154" s="457">
        <f>+'Rev Exp Region M'!C77</f>
        <v>0</v>
      </c>
      <c r="E154" s="772">
        <f>+'Rev Exp Region M'!B84</f>
        <v>0</v>
      </c>
      <c r="F154" s="772">
        <f>+'Rev Exp Region M'!B90</f>
        <v>0</v>
      </c>
      <c r="G154" s="457">
        <f>+'Rev Exp Region M'!B92</f>
        <v>0</v>
      </c>
      <c r="H154" s="581" t="e">
        <f t="shared" si="43"/>
        <v>#DIV/0!</v>
      </c>
      <c r="L154" s="16"/>
      <c r="N154" s="17"/>
      <c r="P154" s="370"/>
    </row>
    <row r="155" spans="1:16" x14ac:dyDescent="0.25">
      <c r="A155" s="30" t="s">
        <v>792</v>
      </c>
      <c r="B155" s="723">
        <f>+'Rev Exp Region N'!C3</f>
        <v>0</v>
      </c>
      <c r="C155" s="457">
        <f>+'Rev Exp Region N'!B77</f>
        <v>0</v>
      </c>
      <c r="D155" s="457">
        <f>+'Rev Exp Region N'!C77</f>
        <v>0</v>
      </c>
      <c r="E155" s="772">
        <f>+'Rev Exp Region N'!B84</f>
        <v>0</v>
      </c>
      <c r="F155" s="772">
        <f>+'Rev Exp Region N'!B90</f>
        <v>0</v>
      </c>
      <c r="G155" s="457">
        <f>+'Rev Exp Region N'!B92</f>
        <v>0</v>
      </c>
      <c r="H155" s="939" t="e">
        <f t="shared" si="43"/>
        <v>#DIV/0!</v>
      </c>
      <c r="L155" s="16"/>
      <c r="N155" s="17"/>
      <c r="P155" s="370"/>
    </row>
    <row r="156" spans="1:16" x14ac:dyDescent="0.25">
      <c r="A156" s="30" t="s">
        <v>804</v>
      </c>
      <c r="B156" s="723">
        <f>+'Rev Exp Region O'!C3</f>
        <v>0</v>
      </c>
      <c r="C156" s="482">
        <f>+'Rev Exp Region O'!B77</f>
        <v>0</v>
      </c>
      <c r="D156" s="482">
        <f>+'Rev Exp Region O'!C77</f>
        <v>0</v>
      </c>
      <c r="E156" s="660">
        <f>+'Rev Exp Region O'!B84</f>
        <v>0</v>
      </c>
      <c r="F156" s="660">
        <f>+'Rev Exp Region O'!B90</f>
        <v>0</v>
      </c>
      <c r="G156" s="482">
        <f>+'Rev Exp Region O'!B92</f>
        <v>0</v>
      </c>
      <c r="H156" s="940" t="e">
        <f t="shared" si="43"/>
        <v>#DIV/0!</v>
      </c>
      <c r="L156" s="16"/>
      <c r="N156" s="17"/>
      <c r="P156" s="370"/>
    </row>
    <row r="157" spans="1:16" x14ac:dyDescent="0.25">
      <c r="A157" s="30" t="s">
        <v>471</v>
      </c>
      <c r="C157" s="457">
        <f>SUM(C142:C156)</f>
        <v>0</v>
      </c>
      <c r="D157" s="457">
        <f>SUM(D142:D156)</f>
        <v>0</v>
      </c>
      <c r="E157" s="457">
        <f>SUM(E142:E156)</f>
        <v>0</v>
      </c>
      <c r="F157" s="457">
        <f>SUM(F142:F156)</f>
        <v>0</v>
      </c>
      <c r="G157" s="457">
        <f>SUM(G142:G156)</f>
        <v>0</v>
      </c>
      <c r="H157" s="581" t="e">
        <f t="shared" si="43"/>
        <v>#DIV/0!</v>
      </c>
      <c r="L157" s="16"/>
      <c r="N157" s="17"/>
      <c r="P157" s="370"/>
    </row>
    <row r="158" spans="1:16" x14ac:dyDescent="0.25">
      <c r="A158" s="16" t="s">
        <v>636</v>
      </c>
      <c r="C158" s="950">
        <f>+C92</f>
        <v>0</v>
      </c>
      <c r="D158" s="950">
        <f>+E92</f>
        <v>0</v>
      </c>
      <c r="E158" s="482">
        <f>+C122</f>
        <v>0</v>
      </c>
      <c r="F158" s="482">
        <f>+C128</f>
        <v>0</v>
      </c>
      <c r="G158" s="482">
        <f>+C130</f>
        <v>0</v>
      </c>
      <c r="H158" s="582" t="e">
        <f t="shared" si="43"/>
        <v>#DIV/0!</v>
      </c>
      <c r="L158" s="16"/>
      <c r="N158" s="17"/>
      <c r="P158" s="370"/>
    </row>
    <row r="159" spans="1:16" x14ac:dyDescent="0.25">
      <c r="A159" s="483" t="s">
        <v>481</v>
      </c>
      <c r="C159" s="512">
        <f t="shared" ref="C159:H159" si="44">+C157-C158</f>
        <v>0</v>
      </c>
      <c r="D159" s="512">
        <f t="shared" si="44"/>
        <v>0</v>
      </c>
      <c r="E159" s="512">
        <f t="shared" si="44"/>
        <v>0</v>
      </c>
      <c r="F159" s="512">
        <f t="shared" si="44"/>
        <v>0</v>
      </c>
      <c r="G159" s="512">
        <f t="shared" si="44"/>
        <v>0</v>
      </c>
      <c r="H159" s="583" t="e">
        <f t="shared" si="44"/>
        <v>#DIV/0!</v>
      </c>
      <c r="L159" s="16"/>
      <c r="N159" s="17"/>
    </row>
    <row r="160" spans="1:16" x14ac:dyDescent="0.25">
      <c r="A160" s="370"/>
      <c r="C160" s="225" t="str">
        <f>+IF(ABS(C159)&lt;1," ","ERROR, Regional reports do not tie to the summary")</f>
        <v xml:space="preserve"> </v>
      </c>
      <c r="D160" s="225" t="str">
        <f>+IF(ABS(D159)&lt;1," ","ERROR, Regional reports do not tie to the summary")</f>
        <v xml:space="preserve"> </v>
      </c>
      <c r="E160" s="225" t="str">
        <f>+IF(ABS(G159)&lt;1," ","ERROR, Regional reports do not tie to the summary")</f>
        <v xml:space="preserve"> </v>
      </c>
      <c r="F160" s="355"/>
    </row>
    <row r="161" spans="4:6" x14ac:dyDescent="0.25">
      <c r="D161" s="16"/>
      <c r="E161" s="17"/>
      <c r="F161" s="17"/>
    </row>
    <row r="162" spans="4:6" x14ac:dyDescent="0.25">
      <c r="D162" s="16"/>
      <c r="E162" s="17"/>
      <c r="F162" s="17"/>
    </row>
    <row r="163" spans="4:6" x14ac:dyDescent="0.25">
      <c r="D163" s="16"/>
      <c r="E163" s="17"/>
      <c r="F163" s="17"/>
    </row>
    <row r="164" spans="4:6" x14ac:dyDescent="0.25">
      <c r="D164" s="16"/>
      <c r="E164" s="17"/>
      <c r="F164" s="17"/>
    </row>
    <row r="165" spans="4:6" x14ac:dyDescent="0.25">
      <c r="D165" s="16"/>
      <c r="E165" s="17"/>
      <c r="F165" s="17"/>
    </row>
    <row r="1048559" spans="16383:16383" x14ac:dyDescent="0.25">
      <c r="XFC1048559" s="30" t="s">
        <v>594</v>
      </c>
    </row>
    <row r="1048560" spans="16383:16383" x14ac:dyDescent="0.25">
      <c r="XFC1048560" s="16" t="s">
        <v>439</v>
      </c>
    </row>
    <row r="1048561" spans="16383:16383" x14ac:dyDescent="0.25">
      <c r="XFC1048561" s="16" t="s">
        <v>440</v>
      </c>
    </row>
    <row r="1048562" spans="16383:16383" x14ac:dyDescent="0.25">
      <c r="XFC1048562" s="16" t="s">
        <v>441</v>
      </c>
    </row>
  </sheetData>
  <sheetProtection algorithmName="SHA-512" hashValue="WLs1cyKZx6KD7GXpZ3lJ8OuykatRHHpIMVaJCzdJVeWUmTJwSwBxkxGJ7N4lrA3nOt+mCvTLHM7MQ7KJhFXuGg==" saltValue="XcVXocjX2PrHhvcJ18QrTw==" spinCount="100000" sheet="1" formatCells="0" formatColumns="0" formatRows="0"/>
  <mergeCells count="3">
    <mergeCell ref="A3:K3"/>
    <mergeCell ref="A2:K2"/>
    <mergeCell ref="A140:F140"/>
  </mergeCells>
  <phoneticPr fontId="6" type="noConversion"/>
  <printOptions horizontalCentered="1"/>
  <pageMargins left="0" right="0" top="0" bottom="0" header="0.23" footer="0.17"/>
  <pageSetup scale="70" fitToHeight="3" orientation="landscape" r:id="rId1"/>
  <headerFooter alignWithMargins="0"/>
  <rowBreaks count="2" manualBreakCount="2">
    <brk id="70" max="16383" man="1"/>
    <brk id="124" max="16383" man="1"/>
  </rowBreaks>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theme="9" tint="0.39997558519241921"/>
  </sheetPr>
  <dimension ref="A2:G72"/>
  <sheetViews>
    <sheetView workbookViewId="0">
      <selection activeCell="A11" sqref="A11"/>
    </sheetView>
  </sheetViews>
  <sheetFormatPr defaultColWidth="11.44140625" defaultRowHeight="13.2" x14ac:dyDescent="0.25"/>
  <cols>
    <col min="1" max="1" width="54.5546875" style="16" customWidth="1"/>
    <col min="2" max="4" width="13.33203125" style="16" customWidth="1"/>
    <col min="5" max="5" width="2" style="16" customWidth="1"/>
    <col min="6" max="6" width="63.6640625" style="16" customWidth="1"/>
    <col min="7" max="16384" width="11.44140625" style="16"/>
  </cols>
  <sheetData>
    <row r="2" spans="1:6" s="59" customFormat="1" ht="15" customHeight="1" x14ac:dyDescent="0.3">
      <c r="A2" s="1014">
        <f>'Balance Sheet'!A1</f>
        <v>0</v>
      </c>
      <c r="B2" s="1014"/>
      <c r="C2" s="1014"/>
      <c r="D2" s="1014"/>
      <c r="E2" s="58"/>
      <c r="F2" s="58"/>
    </row>
    <row r="3" spans="1:6" s="59" customFormat="1" ht="15" customHeight="1" x14ac:dyDescent="0.3">
      <c r="A3" s="1014" t="s">
        <v>48</v>
      </c>
      <c r="B3" s="1014"/>
      <c r="C3" s="1014"/>
      <c r="D3" s="1014"/>
      <c r="E3" s="58"/>
      <c r="F3" s="58"/>
    </row>
    <row r="4" spans="1:6" s="59" customFormat="1" ht="15" customHeight="1" x14ac:dyDescent="0.3">
      <c r="A4" s="1014" t="str">
        <f>+'Rev &amp; Exp All'!E4</f>
        <v xml:space="preserve">Year To Date Through    </v>
      </c>
      <c r="B4" s="1014"/>
      <c r="C4" s="1014"/>
      <c r="D4" s="1014"/>
      <c r="E4" s="58"/>
      <c r="F4" s="58"/>
    </row>
    <row r="5" spans="1:6" x14ac:dyDescent="0.25">
      <c r="C5" s="26"/>
    </row>
    <row r="6" spans="1:6" x14ac:dyDescent="0.25">
      <c r="D6" s="16" t="s">
        <v>126</v>
      </c>
    </row>
    <row r="7" spans="1:6" x14ac:dyDescent="0.25">
      <c r="B7" s="79" t="s">
        <v>85</v>
      </c>
      <c r="C7" s="79" t="s">
        <v>165</v>
      </c>
      <c r="D7" s="81" t="s">
        <v>4</v>
      </c>
    </row>
    <row r="8" spans="1:6" x14ac:dyDescent="0.25">
      <c r="B8" s="82" t="s">
        <v>38</v>
      </c>
      <c r="C8" s="82" t="s">
        <v>166</v>
      </c>
      <c r="D8" s="100">
        <f>+'MCO ID &amp; Cross Checks'!D13</f>
        <v>0</v>
      </c>
      <c r="F8" s="956" t="s">
        <v>895</v>
      </c>
    </row>
    <row r="9" spans="1:6" x14ac:dyDescent="0.25">
      <c r="A9" s="3" t="s">
        <v>64</v>
      </c>
      <c r="B9" s="69"/>
      <c r="C9" s="69"/>
      <c r="D9" s="69"/>
    </row>
    <row r="10" spans="1:6" x14ac:dyDescent="0.25">
      <c r="A10" s="8" t="s">
        <v>63</v>
      </c>
      <c r="B10" s="98">
        <f>+'Rev &amp; Exp All'!D116</f>
        <v>0</v>
      </c>
      <c r="C10" s="98">
        <f>+'Balance Sheet'!D82</f>
        <v>0</v>
      </c>
      <c r="D10" s="98">
        <f>+'Rev &amp; Exp All'!H116</f>
        <v>0</v>
      </c>
    </row>
    <row r="11" spans="1:6" x14ac:dyDescent="0.25">
      <c r="A11" s="8" t="s">
        <v>65</v>
      </c>
      <c r="B11" s="98">
        <f>+'Rev &amp; Exp All'!D82</f>
        <v>0</v>
      </c>
      <c r="C11" s="224"/>
      <c r="D11" s="224"/>
    </row>
    <row r="12" spans="1:6" s="17" customFormat="1" x14ac:dyDescent="0.25">
      <c r="A12" s="5" t="s">
        <v>387</v>
      </c>
      <c r="B12" s="98">
        <f>+'Rev &amp; Exp All'!D99</f>
        <v>0</v>
      </c>
      <c r="C12" s="224"/>
      <c r="D12" s="224"/>
      <c r="F12" s="57"/>
    </row>
    <row r="13" spans="1:6" x14ac:dyDescent="0.25">
      <c r="A13" s="49" t="s">
        <v>252</v>
      </c>
      <c r="B13" s="67"/>
      <c r="C13" s="227"/>
      <c r="D13" s="227"/>
      <c r="F13" s="957"/>
    </row>
    <row r="14" spans="1:6" x14ac:dyDescent="0.25">
      <c r="A14" s="49" t="s">
        <v>253</v>
      </c>
      <c r="B14" s="67"/>
      <c r="C14" s="227"/>
      <c r="D14" s="227"/>
      <c r="F14" s="957"/>
    </row>
    <row r="15" spans="1:6" x14ac:dyDescent="0.25">
      <c r="A15" s="8" t="s">
        <v>226</v>
      </c>
      <c r="B15" s="98">
        <f>+SUM('Balance Sheet'!E11:E12)-SUM('Balance Sheet'!C11:C12)</f>
        <v>0</v>
      </c>
      <c r="C15" s="224"/>
      <c r="D15" s="224"/>
      <c r="F15" s="69"/>
    </row>
    <row r="16" spans="1:6" x14ac:dyDescent="0.25">
      <c r="A16" s="8" t="s">
        <v>112</v>
      </c>
      <c r="B16" s="99">
        <f>+SUM('Balance Sheet'!E13:E18)-SUM('Balance Sheet'!C13:C18)</f>
        <v>0</v>
      </c>
      <c r="C16" s="224"/>
      <c r="D16" s="224"/>
    </row>
    <row r="17" spans="1:7" x14ac:dyDescent="0.25">
      <c r="A17" s="8" t="s">
        <v>111</v>
      </c>
      <c r="B17" s="98">
        <f>+'Balance Sheet'!E22-'Balance Sheet'!C22</f>
        <v>0</v>
      </c>
      <c r="C17" s="224"/>
      <c r="D17" s="224"/>
    </row>
    <row r="18" spans="1:7" x14ac:dyDescent="0.25">
      <c r="A18" s="8" t="s">
        <v>16</v>
      </c>
      <c r="B18" s="98">
        <f>+'Balance Sheet'!E19-'Balance Sheet'!C19</f>
        <v>0</v>
      </c>
      <c r="C18" s="224"/>
      <c r="D18" s="224"/>
      <c r="G18" s="15"/>
    </row>
    <row r="19" spans="1:7" x14ac:dyDescent="0.25">
      <c r="A19" s="8" t="s">
        <v>227</v>
      </c>
      <c r="B19" s="98">
        <f>+SUM('Balance Sheet'!E20:E21)-SUM('Balance Sheet'!C20:C21)</f>
        <v>0</v>
      </c>
      <c r="C19" s="224"/>
      <c r="D19" s="224"/>
      <c r="G19" s="15"/>
    </row>
    <row r="20" spans="1:7" x14ac:dyDescent="0.25">
      <c r="A20" s="8" t="s">
        <v>17</v>
      </c>
      <c r="B20" s="98">
        <f>+'Balance Sheet'!E23-'Balance Sheet'!C23</f>
        <v>0</v>
      </c>
      <c r="C20" s="224"/>
      <c r="D20" s="224"/>
    </row>
    <row r="21" spans="1:7" x14ac:dyDescent="0.25">
      <c r="A21" s="8" t="s">
        <v>18</v>
      </c>
      <c r="B21" s="95">
        <f>+'Balance Sheet'!C62-'Balance Sheet'!E62</f>
        <v>0</v>
      </c>
      <c r="C21" s="228"/>
      <c r="D21" s="228"/>
    </row>
    <row r="22" spans="1:7" x14ac:dyDescent="0.25">
      <c r="A22" s="8" t="s">
        <v>205</v>
      </c>
      <c r="B22" s="95">
        <f>+SUM('Balance Sheet'!C54:C56)-SUM('Balance Sheet'!E54:E56)</f>
        <v>0</v>
      </c>
      <c r="C22" s="228"/>
      <c r="D22" s="228"/>
    </row>
    <row r="23" spans="1:7" x14ac:dyDescent="0.25">
      <c r="A23" s="8" t="s">
        <v>19</v>
      </c>
      <c r="B23" s="95">
        <f>+SUM('Balance Sheet'!C57:C59)-SUM('Balance Sheet'!E57:E59)</f>
        <v>0</v>
      </c>
      <c r="C23" s="228"/>
      <c r="D23" s="228"/>
    </row>
    <row r="24" spans="1:7" x14ac:dyDescent="0.25">
      <c r="A24" s="8" t="s">
        <v>109</v>
      </c>
      <c r="B24" s="95">
        <f>+SUM('Balance Sheet'!C52:C53)-SUM('Balance Sheet'!E52:E53)+('Balance Sheet'!C69-'Balance Sheet'!E69)</f>
        <v>0</v>
      </c>
      <c r="C24" s="228"/>
      <c r="D24" s="228"/>
    </row>
    <row r="25" spans="1:7" x14ac:dyDescent="0.25">
      <c r="A25" s="8" t="s">
        <v>229</v>
      </c>
      <c r="B25" s="95">
        <f>+SUM('Balance Sheet'!C60:C61)-SUM('Balance Sheet'!E60:E61)</f>
        <v>0</v>
      </c>
      <c r="C25" s="228"/>
      <c r="D25" s="228"/>
    </row>
    <row r="26" spans="1:7" x14ac:dyDescent="0.25">
      <c r="A26" s="8" t="s">
        <v>20</v>
      </c>
      <c r="B26" s="95">
        <f>+'Balance Sheet'!C63-'Balance Sheet'!E63</f>
        <v>0</v>
      </c>
      <c r="C26" s="228"/>
      <c r="D26" s="228"/>
    </row>
    <row r="27" spans="1:7" s="17" customFormat="1" x14ac:dyDescent="0.25">
      <c r="A27" s="5" t="s">
        <v>593</v>
      </c>
      <c r="B27" s="95">
        <f>+SUM('Balance Sheet'!C48:C51)-SUM('Balance Sheet'!E48:E51)</f>
        <v>0</v>
      </c>
      <c r="C27" s="228"/>
      <c r="D27" s="228"/>
    </row>
    <row r="28" spans="1:7" x14ac:dyDescent="0.25">
      <c r="A28" s="8" t="s">
        <v>21</v>
      </c>
      <c r="B28" s="95">
        <f>+'Balance Sheet'!C65+'Balance Sheet'!C64-'Balance Sheet'!E65-'Balance Sheet'!E64</f>
        <v>0</v>
      </c>
      <c r="C28" s="228"/>
      <c r="D28" s="228"/>
    </row>
    <row r="29" spans="1:7" x14ac:dyDescent="0.25">
      <c r="A29" s="5" t="s">
        <v>230</v>
      </c>
      <c r="B29" s="68"/>
      <c r="C29" s="68"/>
      <c r="D29" s="68"/>
      <c r="F29" s="957"/>
    </row>
    <row r="30" spans="1:7" x14ac:dyDescent="0.25">
      <c r="A30" s="93" t="s">
        <v>81</v>
      </c>
      <c r="B30" s="97">
        <f>SUM(B10:B29)</f>
        <v>0</v>
      </c>
      <c r="C30" s="97">
        <f>SUM(C10:C29)</f>
        <v>0</v>
      </c>
      <c r="D30" s="97">
        <f>SUM(D10:D29)</f>
        <v>0</v>
      </c>
    </row>
    <row r="31" spans="1:7" x14ac:dyDescent="0.25">
      <c r="B31" s="19"/>
      <c r="C31" s="19"/>
      <c r="D31" s="19"/>
    </row>
    <row r="32" spans="1:7" x14ac:dyDescent="0.25">
      <c r="A32" s="3" t="s">
        <v>66</v>
      </c>
      <c r="B32" s="19"/>
      <c r="C32" s="19"/>
      <c r="D32" s="19"/>
    </row>
    <row r="33" spans="1:6" x14ac:dyDescent="0.25">
      <c r="A33" s="4" t="s">
        <v>22</v>
      </c>
      <c r="B33" s="19"/>
      <c r="C33" s="19"/>
      <c r="D33" s="19"/>
    </row>
    <row r="34" spans="1:6" x14ac:dyDescent="0.25">
      <c r="A34" s="4" t="s">
        <v>388</v>
      </c>
      <c r="B34" s="67"/>
      <c r="C34" s="67"/>
      <c r="D34" s="67"/>
      <c r="F34" s="957"/>
    </row>
    <row r="35" spans="1:6" x14ac:dyDescent="0.25">
      <c r="A35" s="5" t="s">
        <v>768</v>
      </c>
      <c r="B35" s="67"/>
      <c r="C35" s="67"/>
      <c r="D35" s="67"/>
      <c r="F35" s="957"/>
    </row>
    <row r="36" spans="1:6" x14ac:dyDescent="0.25">
      <c r="A36" s="8" t="s">
        <v>67</v>
      </c>
      <c r="B36" s="98">
        <f>+SUM('Balance Sheet'!E29:E33)-SUM('Balance Sheet'!C29:C33)</f>
        <v>0</v>
      </c>
      <c r="C36" s="224"/>
      <c r="D36" s="224"/>
      <c r="F36" s="15"/>
    </row>
    <row r="37" spans="1:6" x14ac:dyDescent="0.25">
      <c r="A37" s="8" t="s">
        <v>68</v>
      </c>
      <c r="B37" s="67"/>
      <c r="C37" s="67"/>
      <c r="D37" s="67"/>
      <c r="F37" s="957"/>
    </row>
    <row r="38" spans="1:6" x14ac:dyDescent="0.25">
      <c r="A38" s="8" t="s">
        <v>233</v>
      </c>
      <c r="B38" s="98">
        <f>+'Balance Sheet'!E41-'Balance Sheet'!C41</f>
        <v>0</v>
      </c>
      <c r="C38" s="19"/>
      <c r="D38" s="19"/>
      <c r="F38" s="15"/>
    </row>
    <row r="39" spans="1:6" x14ac:dyDescent="0.25">
      <c r="A39" s="207" t="s">
        <v>386</v>
      </c>
      <c r="B39" s="67"/>
      <c r="C39" s="67"/>
      <c r="D39" s="67"/>
      <c r="F39" s="957"/>
    </row>
    <row r="40" spans="1:6" x14ac:dyDescent="0.25">
      <c r="A40" s="93" t="s">
        <v>80</v>
      </c>
      <c r="B40" s="97">
        <f>SUM(B33:B39)</f>
        <v>0</v>
      </c>
      <c r="C40" s="97">
        <f>SUM(C33:C39)</f>
        <v>0</v>
      </c>
      <c r="D40" s="97">
        <f>SUM(D33:D39)</f>
        <v>0</v>
      </c>
    </row>
    <row r="41" spans="1:6" x14ac:dyDescent="0.25">
      <c r="B41" s="19"/>
      <c r="C41" s="19"/>
      <c r="D41" s="19"/>
    </row>
    <row r="42" spans="1:6" x14ac:dyDescent="0.25">
      <c r="A42" s="3" t="s">
        <v>78</v>
      </c>
      <c r="B42" s="19"/>
      <c r="C42" s="19"/>
      <c r="D42" s="19"/>
    </row>
    <row r="43" spans="1:6" x14ac:dyDescent="0.25">
      <c r="A43" s="8" t="s">
        <v>113</v>
      </c>
      <c r="B43" s="19"/>
      <c r="C43" s="224"/>
      <c r="D43" s="224"/>
    </row>
    <row r="44" spans="1:6" x14ac:dyDescent="0.25">
      <c r="A44" s="49" t="s">
        <v>15</v>
      </c>
      <c r="B44" s="19"/>
      <c r="C44" s="19"/>
      <c r="D44" s="19"/>
    </row>
    <row r="45" spans="1:6" x14ac:dyDescent="0.25">
      <c r="A45" s="49" t="s">
        <v>769</v>
      </c>
      <c r="B45" s="67"/>
      <c r="C45" s="67"/>
      <c r="D45" s="67"/>
      <c r="F45" s="957"/>
    </row>
    <row r="46" spans="1:6" x14ac:dyDescent="0.25">
      <c r="A46" s="49" t="s">
        <v>231</v>
      </c>
      <c r="B46" s="67"/>
      <c r="C46" s="67"/>
      <c r="D46" s="67"/>
      <c r="F46" s="957"/>
    </row>
    <row r="47" spans="1:6" x14ac:dyDescent="0.25">
      <c r="A47" s="49" t="s">
        <v>232</v>
      </c>
      <c r="B47" s="67"/>
      <c r="C47" s="67"/>
      <c r="D47" s="67"/>
      <c r="F47" s="957"/>
    </row>
    <row r="48" spans="1:6" x14ac:dyDescent="0.25">
      <c r="A48" s="3" t="s">
        <v>79</v>
      </c>
      <c r="B48" s="97">
        <f>SUM(B43:B47)</f>
        <v>0</v>
      </c>
      <c r="C48" s="97">
        <f>SUM(C43:C47)</f>
        <v>0</v>
      </c>
      <c r="D48" s="97">
        <f>SUM(D43:D47)</f>
        <v>0</v>
      </c>
    </row>
    <row r="49" spans="1:4" x14ac:dyDescent="0.25">
      <c r="A49" s="15"/>
      <c r="B49" s="29"/>
      <c r="C49" s="29"/>
      <c r="D49" s="29"/>
    </row>
    <row r="50" spans="1:4" x14ac:dyDescent="0.25">
      <c r="A50" s="3" t="s">
        <v>84</v>
      </c>
      <c r="B50" s="96">
        <f>+B30+B40+B48</f>
        <v>0</v>
      </c>
      <c r="C50" s="96">
        <f>+C30+C40+C48</f>
        <v>0</v>
      </c>
      <c r="D50" s="96">
        <f>+D30+D40+D48</f>
        <v>0</v>
      </c>
    </row>
    <row r="51" spans="1:4" x14ac:dyDescent="0.25">
      <c r="A51" s="15"/>
      <c r="B51" s="19"/>
      <c r="C51" s="19"/>
      <c r="D51" s="19"/>
    </row>
    <row r="52" spans="1:4" s="17" customFormat="1" x14ac:dyDescent="0.25">
      <c r="A52" s="94" t="s">
        <v>82</v>
      </c>
      <c r="B52" s="95">
        <f>+SUM('Balance Sheet'!E8:E10)</f>
        <v>0</v>
      </c>
      <c r="C52" s="95">
        <f>IF('MCO ID &amp; Cross Checks'!E9="Yes",D52,SUM('Balance Sheet'!E8:E10))</f>
        <v>0</v>
      </c>
      <c r="D52" s="229"/>
    </row>
    <row r="53" spans="1:4" x14ac:dyDescent="0.25">
      <c r="A53" s="3" t="s">
        <v>83</v>
      </c>
      <c r="B53" s="202">
        <f>+B50+B52</f>
        <v>0</v>
      </c>
      <c r="C53" s="202">
        <f>+C50+C52</f>
        <v>0</v>
      </c>
      <c r="D53" s="202">
        <f>+D50+D52</f>
        <v>0</v>
      </c>
    </row>
    <row r="54" spans="1:4" ht="66.75" customHeight="1" x14ac:dyDescent="0.25">
      <c r="A54" s="92"/>
      <c r="B54" s="65" t="str">
        <f>IF(ABS(B53-((SUM('Balance Sheet'!C8:C10))))&lt;5,"","Error, ending cash does not equal the Balance Sheet")</f>
        <v/>
      </c>
      <c r="C54" s="65" t="str">
        <f>IF(ABS(C53-((SUM('Balance Sheet'!D8:D10))))&lt;5,"","Error, ending cash does not equal the Balance Sheet")</f>
        <v/>
      </c>
      <c r="D54" s="65" t="str">
        <f>IF(ABS(D53-((SUM('Balance Sheet'!E8:E10))))&lt;5,"","Error, ending cash does not equal the Balance Sheet")</f>
        <v/>
      </c>
    </row>
    <row r="55" spans="1:4" x14ac:dyDescent="0.25">
      <c r="A55" s="15"/>
      <c r="D55" s="21"/>
    </row>
    <row r="56" spans="1:4" x14ac:dyDescent="0.25">
      <c r="A56" s="21"/>
      <c r="D56" s="21"/>
    </row>
    <row r="57" spans="1:4" x14ac:dyDescent="0.25">
      <c r="A57" s="21"/>
      <c r="B57" s="26"/>
      <c r="D57" s="21"/>
    </row>
    <row r="58" spans="1:4" x14ac:dyDescent="0.25">
      <c r="A58" s="21"/>
      <c r="B58" s="26"/>
      <c r="D58" s="21"/>
    </row>
    <row r="59" spans="1:4" x14ac:dyDescent="0.25">
      <c r="D59" s="21"/>
    </row>
    <row r="60" spans="1:4" x14ac:dyDescent="0.25">
      <c r="D60" s="21"/>
    </row>
    <row r="61" spans="1:4" x14ac:dyDescent="0.25">
      <c r="D61" s="21"/>
    </row>
    <row r="62" spans="1:4" x14ac:dyDescent="0.25">
      <c r="D62" s="21"/>
    </row>
    <row r="63" spans="1:4" x14ac:dyDescent="0.25">
      <c r="D63" s="21"/>
    </row>
    <row r="64" spans="1:4" x14ac:dyDescent="0.25">
      <c r="D64" s="21"/>
    </row>
    <row r="65" spans="4:4" x14ac:dyDescent="0.25">
      <c r="D65" s="21"/>
    </row>
    <row r="66" spans="4:4" x14ac:dyDescent="0.25">
      <c r="D66" s="21"/>
    </row>
    <row r="67" spans="4:4" x14ac:dyDescent="0.25">
      <c r="D67" s="21"/>
    </row>
    <row r="68" spans="4:4" x14ac:dyDescent="0.25">
      <c r="D68" s="21"/>
    </row>
    <row r="69" spans="4:4" x14ac:dyDescent="0.25">
      <c r="D69" s="21"/>
    </row>
    <row r="70" spans="4:4" x14ac:dyDescent="0.25">
      <c r="D70" s="21"/>
    </row>
    <row r="71" spans="4:4" x14ac:dyDescent="0.25">
      <c r="D71" s="21"/>
    </row>
    <row r="72" spans="4:4" x14ac:dyDescent="0.25">
      <c r="D72" s="21"/>
    </row>
  </sheetData>
  <sheetProtection algorithmName="SHA-512" hashValue="e1HRgBXBRfoyTt7bmyh5I6szyablb9jm+iwEB2K3o061q/X1ef1qJNqYpx6x5kiffr2a55NDmR/UEcB/mCyQ5w==" saltValue="BwceRz5wLhlwLXq4vuTP/g==" spinCount="100000" sheet="1" formatCells="0" formatColumns="0" formatRows="0"/>
  <mergeCells count="3">
    <mergeCell ref="A2:D2"/>
    <mergeCell ref="A3:D3"/>
    <mergeCell ref="A4:D4"/>
  </mergeCells>
  <phoneticPr fontId="6" type="noConversion"/>
  <printOptions horizontalCentered="1"/>
  <pageMargins left="0" right="0" top="1" bottom="1" header="0.5" footer="0.5"/>
  <pageSetup orientation="portrait"/>
  <headerFooter alignWithMargins="0"/>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theme="9" tint="0.39997558519241921"/>
  </sheetPr>
  <dimension ref="A1:XFD180"/>
  <sheetViews>
    <sheetView topLeftCell="A121" zoomScale="130" zoomScaleNormal="130" workbookViewId="0">
      <selection activeCell="D129" sqref="D129"/>
    </sheetView>
  </sheetViews>
  <sheetFormatPr defaultColWidth="11.44140625" defaultRowHeight="13.2" x14ac:dyDescent="0.25"/>
  <cols>
    <col min="1" max="1" width="74.6640625" style="16" bestFit="1" customWidth="1"/>
    <col min="2" max="2" width="20.88671875" style="16" customWidth="1"/>
    <col min="3" max="3" width="7.6640625" style="16" bestFit="1" customWidth="1"/>
    <col min="4" max="6" width="9.33203125" style="16" bestFit="1" customWidth="1"/>
    <col min="7" max="7" width="13.109375" style="16" customWidth="1"/>
    <col min="8" max="11" width="11.44140625" style="16"/>
    <col min="12" max="16384" width="11.44140625" style="17"/>
  </cols>
  <sheetData>
    <row r="1" spans="1:26" ht="15" customHeight="1" thickBot="1" x14ac:dyDescent="0.3">
      <c r="A1" s="14">
        <f>+'Rev &amp; Exp All'!A2</f>
        <v>0</v>
      </c>
      <c r="B1" s="837" t="s">
        <v>906</v>
      </c>
      <c r="C1" s="837"/>
      <c r="D1" s="837"/>
      <c r="E1" s="837"/>
      <c r="F1" s="837"/>
      <c r="G1" s="837"/>
      <c r="H1" s="837"/>
      <c r="I1" s="837"/>
      <c r="J1" s="17"/>
      <c r="K1" s="17"/>
    </row>
    <row r="2" spans="1:26" ht="15" customHeight="1" x14ac:dyDescent="0.25">
      <c r="A2" s="48" t="s">
        <v>5</v>
      </c>
    </row>
    <row r="3" spans="1:26" ht="15" customHeight="1" x14ac:dyDescent="0.25">
      <c r="A3" s="14" t="str">
        <f>+'Cash Flow'!A4:F4</f>
        <v xml:space="preserve">Year To Date Through    </v>
      </c>
    </row>
    <row r="4" spans="1:26" x14ac:dyDescent="0.25">
      <c r="A4" s="47"/>
    </row>
    <row r="5" spans="1:26" ht="24.75" customHeight="1" x14ac:dyDescent="0.25">
      <c r="A5" s="1034" t="s">
        <v>211</v>
      </c>
      <c r="B5" s="1034"/>
      <c r="C5" s="1034"/>
      <c r="D5" s="1034"/>
    </row>
    <row r="6" spans="1:26" x14ac:dyDescent="0.25">
      <c r="A6" s="102" t="s">
        <v>210</v>
      </c>
      <c r="B6" s="4"/>
      <c r="C6" s="4"/>
      <c r="D6" s="4"/>
    </row>
    <row r="7" spans="1:26" x14ac:dyDescent="0.25">
      <c r="A7" s="13" t="s">
        <v>6</v>
      </c>
    </row>
    <row r="8" spans="1:26" x14ac:dyDescent="0.25">
      <c r="A8" s="3" t="s">
        <v>49</v>
      </c>
    </row>
    <row r="9" spans="1:26" x14ac:dyDescent="0.25">
      <c r="A9" s="4" t="s">
        <v>108</v>
      </c>
      <c r="B9" s="1037"/>
      <c r="C9" s="1037"/>
      <c r="D9" s="1037"/>
      <c r="E9" s="1037"/>
      <c r="F9" s="1037"/>
    </row>
    <row r="10" spans="1:26" ht="14.25" customHeight="1" x14ac:dyDescent="0.25">
      <c r="A10" s="16" t="s">
        <v>126</v>
      </c>
      <c r="C10" s="55"/>
      <c r="D10" s="55"/>
      <c r="E10" s="55"/>
      <c r="F10" s="55"/>
    </row>
    <row r="11" spans="1:26" x14ac:dyDescent="0.25">
      <c r="A11" s="4" t="s">
        <v>138</v>
      </c>
      <c r="B11" s="1030"/>
      <c r="C11" s="1030"/>
      <c r="D11" s="1030"/>
      <c r="E11" s="1030"/>
      <c r="F11" s="1030"/>
    </row>
    <row r="12" spans="1:26" x14ac:dyDescent="0.25">
      <c r="B12" s="30" t="s">
        <v>807</v>
      </c>
      <c r="C12" s="1038" t="str">
        <f>+'MCO ID &amp; Cross Checks'!D5</f>
        <v>Select Prog</v>
      </c>
      <c r="D12" s="1038"/>
      <c r="E12" s="1038"/>
      <c r="F12" s="1038"/>
      <c r="J12" s="30" t="s">
        <v>807</v>
      </c>
      <c r="K12" s="1038" t="str">
        <f>+'MCO ID &amp; Cross Checks'!D6</f>
        <v>Select Prog</v>
      </c>
      <c r="L12" s="1038"/>
      <c r="M12" s="1038"/>
      <c r="N12" s="1038"/>
      <c r="P12" s="30" t="s">
        <v>807</v>
      </c>
      <c r="Q12" s="1038" t="str">
        <f>+'MCO ID &amp; Cross Checks'!D7</f>
        <v>Select Prog</v>
      </c>
      <c r="R12" s="1038"/>
      <c r="S12" s="1038"/>
      <c r="T12" s="1038"/>
      <c r="V12" s="30" t="s">
        <v>807</v>
      </c>
      <c r="W12" s="1040" t="s">
        <v>803</v>
      </c>
      <c r="X12" s="1038"/>
      <c r="Y12" s="1038"/>
      <c r="Z12" s="1038"/>
    </row>
    <row r="13" spans="1:26" ht="16.5" customHeight="1" x14ac:dyDescent="0.25">
      <c r="A13" s="4" t="s">
        <v>188</v>
      </c>
      <c r="B13" s="49"/>
      <c r="C13" s="282">
        <f>+'MCO ID &amp; Cross Checks'!G11</f>
        <v>0</v>
      </c>
      <c r="D13" s="454">
        <f>+C13-1</f>
        <v>-1</v>
      </c>
      <c r="E13" s="454">
        <f>+C13-2</f>
        <v>-2</v>
      </c>
      <c r="F13" s="204" t="s">
        <v>127</v>
      </c>
      <c r="J13" s="4"/>
      <c r="K13" s="282">
        <f>+'MCO ID &amp; Cross Checks'!G11</f>
        <v>0</v>
      </c>
      <c r="L13" s="283">
        <f>+K13-1</f>
        <v>-1</v>
      </c>
      <c r="M13" s="283">
        <f>+K13-2</f>
        <v>-2</v>
      </c>
      <c r="N13" s="204" t="s">
        <v>127</v>
      </c>
      <c r="O13" s="946"/>
      <c r="P13" s="4"/>
      <c r="Q13" s="282">
        <f>+'MCO ID &amp; Cross Checks'!G11</f>
        <v>0</v>
      </c>
      <c r="R13" s="283">
        <f>+Q13-1</f>
        <v>-1</v>
      </c>
      <c r="S13" s="283">
        <f>+Q13-2</f>
        <v>-2</v>
      </c>
      <c r="T13" s="204" t="s">
        <v>127</v>
      </c>
      <c r="V13" s="4"/>
      <c r="W13" s="282">
        <f>+'MCO ID &amp; Cross Checks'!G11</f>
        <v>0</v>
      </c>
      <c r="X13" s="283">
        <f>+W13-1</f>
        <v>-1</v>
      </c>
      <c r="Y13" s="283">
        <f>+W13-2</f>
        <v>-2</v>
      </c>
      <c r="Z13" s="204" t="s">
        <v>127</v>
      </c>
    </row>
    <row r="14" spans="1:26" ht="12.75" customHeight="1" x14ac:dyDescent="0.25">
      <c r="B14" s="4" t="s">
        <v>134</v>
      </c>
      <c r="C14" s="211"/>
      <c r="D14" s="211"/>
      <c r="E14" s="211"/>
      <c r="F14" s="212">
        <f t="shared" ref="F14:F18" si="0">SUM(C14:E14)</f>
        <v>0</v>
      </c>
      <c r="J14" s="4" t="s">
        <v>134</v>
      </c>
      <c r="K14" s="211"/>
      <c r="L14" s="211"/>
      <c r="M14" s="211"/>
      <c r="N14" s="212">
        <f t="shared" ref="N14:N18" si="1">SUM(K14:M14)</f>
        <v>0</v>
      </c>
      <c r="O14" s="212"/>
      <c r="P14" s="4" t="s">
        <v>134</v>
      </c>
      <c r="Q14" s="211"/>
      <c r="R14" s="211"/>
      <c r="S14" s="211"/>
      <c r="T14" s="212">
        <f t="shared" ref="T14:T18" si="2">SUM(Q14:S14)</f>
        <v>0</v>
      </c>
      <c r="V14" s="4" t="s">
        <v>134</v>
      </c>
      <c r="W14" s="211"/>
      <c r="X14" s="211"/>
      <c r="Y14" s="211"/>
      <c r="Z14" s="212">
        <f t="shared" ref="Z14:Z18" si="3">SUM(W14:Y14)</f>
        <v>0</v>
      </c>
    </row>
    <row r="15" spans="1:26" ht="12.75" customHeight="1" x14ac:dyDescent="0.25">
      <c r="B15" s="4" t="s">
        <v>140</v>
      </c>
      <c r="C15" s="211"/>
      <c r="D15" s="211"/>
      <c r="E15" s="211"/>
      <c r="F15" s="212">
        <f t="shared" si="0"/>
        <v>0</v>
      </c>
      <c r="J15" s="4" t="s">
        <v>140</v>
      </c>
      <c r="K15" s="211"/>
      <c r="L15" s="211"/>
      <c r="M15" s="211"/>
      <c r="N15" s="212">
        <f t="shared" si="1"/>
        <v>0</v>
      </c>
      <c r="O15" s="212"/>
      <c r="P15" s="4" t="s">
        <v>140</v>
      </c>
      <c r="Q15" s="211"/>
      <c r="R15" s="211"/>
      <c r="S15" s="211"/>
      <c r="T15" s="212">
        <f t="shared" si="2"/>
        <v>0</v>
      </c>
      <c r="V15" s="4" t="s">
        <v>140</v>
      </c>
      <c r="W15" s="211"/>
      <c r="X15" s="211"/>
      <c r="Y15" s="211"/>
      <c r="Z15" s="212">
        <f t="shared" si="3"/>
        <v>0</v>
      </c>
    </row>
    <row r="16" spans="1:26" ht="12.75" customHeight="1" x14ac:dyDescent="0.25">
      <c r="B16" s="4" t="s">
        <v>141</v>
      </c>
      <c r="C16" s="211"/>
      <c r="D16" s="211"/>
      <c r="E16" s="211"/>
      <c r="F16" s="212">
        <f t="shared" si="0"/>
        <v>0</v>
      </c>
      <c r="J16" s="4" t="s">
        <v>141</v>
      </c>
      <c r="K16" s="211"/>
      <c r="L16" s="211"/>
      <c r="M16" s="211"/>
      <c r="N16" s="212">
        <f t="shared" si="1"/>
        <v>0</v>
      </c>
      <c r="O16" s="212"/>
      <c r="P16" s="4" t="s">
        <v>141</v>
      </c>
      <c r="Q16" s="211"/>
      <c r="R16" s="211"/>
      <c r="S16" s="211"/>
      <c r="T16" s="212">
        <f t="shared" si="2"/>
        <v>0</v>
      </c>
      <c r="V16" s="4" t="s">
        <v>141</v>
      </c>
      <c r="W16" s="211"/>
      <c r="X16" s="211"/>
      <c r="Y16" s="211"/>
      <c r="Z16" s="212">
        <f t="shared" si="3"/>
        <v>0</v>
      </c>
    </row>
    <row r="17" spans="1:26" ht="12.75" customHeight="1" x14ac:dyDescent="0.25">
      <c r="B17" s="4" t="s">
        <v>415</v>
      </c>
      <c r="C17" s="211"/>
      <c r="D17" s="211"/>
      <c r="E17" s="211"/>
      <c r="F17" s="212">
        <f t="shared" si="0"/>
        <v>0</v>
      </c>
      <c r="J17" s="4" t="s">
        <v>415</v>
      </c>
      <c r="K17" s="211"/>
      <c r="L17" s="211"/>
      <c r="M17" s="211"/>
      <c r="N17" s="212">
        <f t="shared" si="1"/>
        <v>0</v>
      </c>
      <c r="O17" s="212"/>
      <c r="P17" s="4" t="s">
        <v>415</v>
      </c>
      <c r="Q17" s="211"/>
      <c r="R17" s="211"/>
      <c r="S17" s="211"/>
      <c r="T17" s="212">
        <f t="shared" si="2"/>
        <v>0</v>
      </c>
      <c r="V17" s="4" t="s">
        <v>415</v>
      </c>
      <c r="W17" s="211"/>
      <c r="X17" s="211"/>
      <c r="Y17" s="211"/>
      <c r="Z17" s="212">
        <f t="shared" si="3"/>
        <v>0</v>
      </c>
    </row>
    <row r="18" spans="1:26" ht="12.75" customHeight="1" x14ac:dyDescent="0.25">
      <c r="B18" s="16" t="s">
        <v>237</v>
      </c>
      <c r="C18" s="213"/>
      <c r="D18" s="213"/>
      <c r="E18" s="213"/>
      <c r="F18" s="214">
        <f t="shared" si="0"/>
        <v>0</v>
      </c>
      <c r="J18" s="16" t="s">
        <v>237</v>
      </c>
      <c r="K18" s="213"/>
      <c r="L18" s="213"/>
      <c r="M18" s="213"/>
      <c r="N18" s="214">
        <f t="shared" si="1"/>
        <v>0</v>
      </c>
      <c r="O18" s="767"/>
      <c r="P18" s="16" t="s">
        <v>237</v>
      </c>
      <c r="Q18" s="213"/>
      <c r="R18" s="213"/>
      <c r="S18" s="213"/>
      <c r="T18" s="214">
        <f t="shared" si="2"/>
        <v>0</v>
      </c>
      <c r="V18" s="16" t="s">
        <v>237</v>
      </c>
      <c r="W18" s="213"/>
      <c r="X18" s="213"/>
      <c r="Y18" s="213"/>
      <c r="Z18" s="214">
        <f t="shared" si="3"/>
        <v>0</v>
      </c>
    </row>
    <row r="19" spans="1:26" ht="24.75" customHeight="1" x14ac:dyDescent="0.25">
      <c r="B19" s="4" t="s">
        <v>127</v>
      </c>
      <c r="C19" s="212">
        <f>SUM(C14:C18)</f>
        <v>0</v>
      </c>
      <c r="D19" s="212">
        <f>SUM(D14:D18)</f>
        <v>0</v>
      </c>
      <c r="E19" s="212">
        <f>SUM(E14:E18)</f>
        <v>0</v>
      </c>
      <c r="F19" s="212">
        <f>SUM(F14:F18)</f>
        <v>0</v>
      </c>
      <c r="G19" s="1035" t="str">
        <f>+IF(ABS((F19+N19+T19+Z19)-'Balance Sheet'!C12)&lt;5," ","ERROR-Total does not equal the Balance Sheet")</f>
        <v xml:space="preserve"> </v>
      </c>
      <c r="H19" s="1036"/>
      <c r="J19" s="4" t="s">
        <v>127</v>
      </c>
      <c r="K19" s="212">
        <f>SUM(K14:K18)</f>
        <v>0</v>
      </c>
      <c r="L19" s="212">
        <f>SUM(L14:L18)</f>
        <v>0</v>
      </c>
      <c r="M19" s="212">
        <f>SUM(M14:M18)</f>
        <v>0</v>
      </c>
      <c r="N19" s="212">
        <f>SUM(N14:N18)</f>
        <v>0</v>
      </c>
      <c r="O19" s="212"/>
      <c r="P19" s="4" t="s">
        <v>127</v>
      </c>
      <c r="Q19" s="212">
        <f>SUM(Q14:Q18)</f>
        <v>0</v>
      </c>
      <c r="R19" s="212">
        <f>SUM(R14:R18)</f>
        <v>0</v>
      </c>
      <c r="S19" s="212">
        <f>SUM(S14:S18)</f>
        <v>0</v>
      </c>
      <c r="T19" s="212">
        <f>SUM(T14:T18)</f>
        <v>0</v>
      </c>
      <c r="V19" s="4" t="s">
        <v>127</v>
      </c>
      <c r="W19" s="212">
        <f>SUM(W14:W18)</f>
        <v>0</v>
      </c>
      <c r="X19" s="212">
        <f>SUM(X14:X18)</f>
        <v>0</v>
      </c>
      <c r="Y19" s="212">
        <f>SUM(Y14:Y18)</f>
        <v>0</v>
      </c>
      <c r="Z19" s="212">
        <f>SUM(Z14:Z18)</f>
        <v>0</v>
      </c>
    </row>
    <row r="20" spans="1:26" ht="12.75" customHeight="1" x14ac:dyDescent="0.25"/>
    <row r="21" spans="1:26" ht="12.75" customHeight="1" x14ac:dyDescent="0.25">
      <c r="A21" s="354" t="s">
        <v>416</v>
      </c>
      <c r="B21" s="1030"/>
      <c r="C21" s="1030"/>
      <c r="D21" s="1030"/>
      <c r="E21" s="1030"/>
      <c r="F21" s="1030"/>
    </row>
    <row r="22" spans="1:26" ht="7.5" customHeight="1" x14ac:dyDescent="0.25"/>
    <row r="23" spans="1:26" x14ac:dyDescent="0.25">
      <c r="A23" s="4" t="s">
        <v>238</v>
      </c>
      <c r="B23" s="1030"/>
      <c r="C23" s="1030"/>
      <c r="D23" s="1030"/>
      <c r="E23" s="1030"/>
      <c r="F23" s="1030"/>
    </row>
    <row r="25" spans="1:26" ht="7.5" customHeight="1" x14ac:dyDescent="0.25"/>
    <row r="26" spans="1:26" x14ac:dyDescent="0.25">
      <c r="A26" s="4" t="s">
        <v>310</v>
      </c>
      <c r="B26" s="1030"/>
      <c r="C26" s="1030"/>
      <c r="D26" s="1030"/>
      <c r="E26" s="1030"/>
      <c r="F26" s="1030"/>
    </row>
    <row r="27" spans="1:26" ht="7.5" customHeight="1" x14ac:dyDescent="0.25"/>
    <row r="28" spans="1:26" x14ac:dyDescent="0.25">
      <c r="A28" s="4" t="s">
        <v>142</v>
      </c>
      <c r="B28" s="1030"/>
      <c r="C28" s="1030"/>
      <c r="D28" s="1030"/>
      <c r="E28" s="1030"/>
      <c r="F28" s="1030"/>
    </row>
    <row r="29" spans="1:26" x14ac:dyDescent="0.25">
      <c r="B29" s="680" t="s">
        <v>807</v>
      </c>
      <c r="C29" s="1038" t="str">
        <f>+'MCO ID &amp; Cross Checks'!D5</f>
        <v>Select Prog</v>
      </c>
      <c r="D29" s="1038"/>
      <c r="E29" s="1038"/>
      <c r="F29" s="1038"/>
      <c r="J29" s="30" t="s">
        <v>807</v>
      </c>
      <c r="K29" s="1038" t="str">
        <f>+'MCO ID &amp; Cross Checks'!D6</f>
        <v>Select Prog</v>
      </c>
      <c r="L29" s="1038"/>
      <c r="M29" s="1038"/>
      <c r="O29" s="30" t="s">
        <v>807</v>
      </c>
      <c r="P29" s="1038" t="str">
        <f>+'MCO ID &amp; Cross Checks'!D7</f>
        <v>Select Prog</v>
      </c>
      <c r="Q29" s="1038"/>
      <c r="R29" s="1038"/>
      <c r="T29" s="30" t="s">
        <v>807</v>
      </c>
      <c r="U29" s="1038" t="s">
        <v>803</v>
      </c>
      <c r="V29" s="1038"/>
      <c r="W29" s="1038"/>
    </row>
    <row r="30" spans="1:26" ht="15" customHeight="1" x14ac:dyDescent="0.25">
      <c r="A30" s="49" t="s">
        <v>819</v>
      </c>
      <c r="C30" s="282">
        <f>+'MCO ID &amp; Cross Checks'!G11</f>
        <v>0</v>
      </c>
      <c r="D30" s="283">
        <f>+C30-1</f>
        <v>-1</v>
      </c>
      <c r="E30" s="283">
        <f>+C30-2</f>
        <v>-2</v>
      </c>
      <c r="F30" s="204" t="s">
        <v>127</v>
      </c>
      <c r="J30" s="282">
        <f>+'MCO ID &amp; Cross Checks'!G11</f>
        <v>0</v>
      </c>
      <c r="K30" s="283">
        <f>+J30-1</f>
        <v>-1</v>
      </c>
      <c r="L30" s="283">
        <f>+J30-2</f>
        <v>-2</v>
      </c>
      <c r="M30" s="204" t="s">
        <v>127</v>
      </c>
      <c r="O30" s="282">
        <f>+'MCO ID &amp; Cross Checks'!G11</f>
        <v>0</v>
      </c>
      <c r="P30" s="283">
        <f>+O30-1</f>
        <v>-1</v>
      </c>
      <c r="Q30" s="283">
        <f>+O30-2</f>
        <v>-2</v>
      </c>
      <c r="R30" s="204" t="s">
        <v>127</v>
      </c>
      <c r="T30" s="282">
        <f>+'MCO ID &amp; Cross Checks'!G11</f>
        <v>0</v>
      </c>
      <c r="U30" s="283">
        <f>+T30-1</f>
        <v>-1</v>
      </c>
      <c r="V30" s="283">
        <f>+T30-2</f>
        <v>-2</v>
      </c>
      <c r="W30" s="204" t="s">
        <v>127</v>
      </c>
    </row>
    <row r="31" spans="1:26" ht="30.6" customHeight="1" x14ac:dyDescent="0.25">
      <c r="C31" s="211"/>
      <c r="D31" s="211"/>
      <c r="E31" s="211"/>
      <c r="F31" s="212">
        <f>SUM(C31:E31)</f>
        <v>0</v>
      </c>
      <c r="G31" s="1041" t="str">
        <f>+IF(ABS(F31+M31+R31+W31-'Balance Sheet'!C23)&lt;5," ","ERROR-Total does not equal the Balance Sheet")</f>
        <v xml:space="preserve"> </v>
      </c>
      <c r="H31" s="1041"/>
      <c r="I31" s="1041"/>
      <c r="J31" s="211"/>
      <c r="K31" s="211"/>
      <c r="L31" s="211"/>
      <c r="M31" s="212">
        <f>SUM(J31:L31)</f>
        <v>0</v>
      </c>
      <c r="O31" s="211"/>
      <c r="P31" s="211"/>
      <c r="Q31" s="211"/>
      <c r="R31" s="212">
        <f>SUM(O31:Q31)</f>
        <v>0</v>
      </c>
      <c r="S31" s="212"/>
    </row>
    <row r="32" spans="1:26" ht="12" customHeight="1" x14ac:dyDescent="0.25">
      <c r="A32" s="4" t="s">
        <v>311</v>
      </c>
      <c r="B32" s="1030"/>
      <c r="C32" s="1030"/>
      <c r="D32" s="1030"/>
      <c r="E32" s="1030"/>
      <c r="F32" s="1030"/>
      <c r="G32" s="353"/>
      <c r="H32" s="353"/>
    </row>
    <row r="33" spans="1:10 16384:16384" ht="12" customHeight="1" x14ac:dyDescent="0.25">
      <c r="A33" s="4" t="s">
        <v>312</v>
      </c>
      <c r="B33" s="1030"/>
      <c r="C33" s="1030"/>
      <c r="D33" s="1030"/>
      <c r="E33" s="1030"/>
      <c r="F33" s="1030"/>
      <c r="G33" s="353"/>
      <c r="H33" s="353"/>
    </row>
    <row r="34" spans="1:10 16384:16384" ht="12" customHeight="1" x14ac:dyDescent="0.25">
      <c r="A34" s="4"/>
      <c r="C34" s="211"/>
      <c r="D34" s="211"/>
      <c r="E34" s="211"/>
      <c r="F34" s="212"/>
      <c r="G34" s="353"/>
      <c r="H34" s="353"/>
    </row>
    <row r="35" spans="1:10 16384:16384" x14ac:dyDescent="0.25">
      <c r="A35" s="207" t="s">
        <v>425</v>
      </c>
      <c r="C35" s="282">
        <f>+'MCO ID &amp; Cross Checks'!G11</f>
        <v>0</v>
      </c>
      <c r="D35" s="283">
        <f>+C35-1</f>
        <v>-1</v>
      </c>
    </row>
    <row r="36" spans="1:10 16384:16384" ht="15.9" customHeight="1" x14ac:dyDescent="0.25">
      <c r="A36" s="207" t="s">
        <v>419</v>
      </c>
    </row>
    <row r="37" spans="1:10 16384:16384" ht="12" customHeight="1" x14ac:dyDescent="0.25">
      <c r="A37" s="356" t="s">
        <v>420</v>
      </c>
      <c r="C37" s="355"/>
      <c r="D37" s="355"/>
    </row>
    <row r="38" spans="1:10 16384:16384" ht="12" customHeight="1" x14ac:dyDescent="0.25">
      <c r="A38" s="356" t="s">
        <v>421</v>
      </c>
      <c r="C38" s="355"/>
      <c r="D38" s="355"/>
    </row>
    <row r="39" spans="1:10 16384:16384" ht="12" customHeight="1" x14ac:dyDescent="0.25">
      <c r="A39" s="356" t="s">
        <v>422</v>
      </c>
      <c r="C39" s="355"/>
      <c r="D39" s="355"/>
    </row>
    <row r="40" spans="1:10 16384:16384" ht="12" customHeight="1" x14ac:dyDescent="0.25">
      <c r="A40" s="356" t="s">
        <v>423</v>
      </c>
      <c r="C40" s="355"/>
      <c r="D40" s="355"/>
    </row>
    <row r="41" spans="1:10 16384:16384" ht="12" customHeight="1" x14ac:dyDescent="0.25">
      <c r="A41" s="356" t="s">
        <v>424</v>
      </c>
      <c r="C41" s="355"/>
      <c r="D41" s="355"/>
    </row>
    <row r="42" spans="1:10 16384:16384" ht="21" customHeight="1" thickBot="1" x14ac:dyDescent="0.3">
      <c r="A42" s="30"/>
      <c r="C42" s="357">
        <f>SUM(C37:C41)</f>
        <v>0</v>
      </c>
      <c r="D42" s="357">
        <f>SUM(D37:D41)</f>
        <v>0</v>
      </c>
    </row>
    <row r="43" spans="1:10 16384:16384" ht="13.8" thickTop="1" x14ac:dyDescent="0.25">
      <c r="B43" s="1039"/>
      <c r="C43" s="1039"/>
      <c r="D43" s="1039"/>
      <c r="E43" s="1039"/>
      <c r="F43" s="1039"/>
    </row>
    <row r="44" spans="1:10 16384:16384" x14ac:dyDescent="0.25">
      <c r="A44" s="17"/>
      <c r="B44" s="1039"/>
      <c r="C44" s="1039"/>
      <c r="D44" s="1039"/>
      <c r="E44" s="1039"/>
      <c r="F44" s="1039"/>
    </row>
    <row r="45" spans="1:10 16384:16384" x14ac:dyDescent="0.25">
      <c r="A45" s="30" t="s">
        <v>760</v>
      </c>
      <c r="B45" s="667"/>
      <c r="C45" s="667"/>
      <c r="D45" s="667"/>
      <c r="E45" s="667"/>
      <c r="F45" s="667"/>
    </row>
    <row r="46" spans="1:10 16384:16384" x14ac:dyDescent="0.25">
      <c r="A46" s="680" t="s">
        <v>761</v>
      </c>
      <c r="B46" s="865"/>
      <c r="C46" s="865"/>
      <c r="D46" s="865"/>
      <c r="E46" s="865"/>
      <c r="F46" s="865"/>
    </row>
    <row r="47" spans="1:10 16384:16384" ht="13.8" thickBot="1" x14ac:dyDescent="0.3">
      <c r="A47" s="804"/>
      <c r="B47" s="667"/>
      <c r="C47" s="676"/>
      <c r="G47" s="1041" t="str">
        <f>+IF(ABS(C47-'Balance Sheet'!C40)&lt;1," ","ERROR-Total does not equal the Balance Sheet")</f>
        <v xml:space="preserve"> </v>
      </c>
      <c r="H47" s="1041"/>
      <c r="I47" s="1041"/>
      <c r="J47" s="1041"/>
    </row>
    <row r="48" spans="1:10 16384:16384" ht="13.8" thickTop="1" x14ac:dyDescent="0.25">
      <c r="A48" s="17"/>
      <c r="B48" s="667"/>
      <c r="XFD48" s="17">
        <f>SUM(G80)</f>
        <v>0</v>
      </c>
    </row>
    <row r="49" spans="1:26" x14ac:dyDescent="0.25">
      <c r="A49" s="17"/>
      <c r="B49" s="667"/>
    </row>
    <row r="50" spans="1:26" x14ac:dyDescent="0.25">
      <c r="C50" s="670"/>
      <c r="D50" s="671"/>
      <c r="E50" s="671"/>
      <c r="F50" s="55"/>
    </row>
    <row r="51" spans="1:26" x14ac:dyDescent="0.25">
      <c r="A51" s="15" t="s">
        <v>77</v>
      </c>
      <c r="B51" s="30" t="s">
        <v>807</v>
      </c>
      <c r="C51" s="1038" t="str">
        <f>+'MCO ID &amp; Cross Checks'!D5</f>
        <v>Select Prog</v>
      </c>
      <c r="D51" s="1038"/>
      <c r="E51" s="1038"/>
      <c r="F51" s="1038"/>
      <c r="J51" s="30" t="s">
        <v>807</v>
      </c>
      <c r="K51" s="1038" t="str">
        <f>+'MCO ID &amp; Cross Checks'!D6</f>
        <v>Select Prog</v>
      </c>
      <c r="L51" s="1038"/>
      <c r="M51" s="1038"/>
      <c r="N51" s="1038"/>
      <c r="P51" s="30" t="s">
        <v>807</v>
      </c>
      <c r="Q51" s="1038" t="str">
        <f>+'MCO ID &amp; Cross Checks'!D7</f>
        <v>Select Prog</v>
      </c>
      <c r="R51" s="1038"/>
      <c r="S51" s="1038"/>
      <c r="T51" s="1038"/>
      <c r="V51" s="30" t="s">
        <v>807</v>
      </c>
      <c r="W51" s="1040" t="s">
        <v>803</v>
      </c>
      <c r="X51" s="1038"/>
      <c r="Y51" s="1038"/>
      <c r="Z51" s="1038"/>
    </row>
    <row r="52" spans="1:26" x14ac:dyDescent="0.25">
      <c r="C52" s="282">
        <f>+'MCO ID &amp; Cross Checks'!G11</f>
        <v>0</v>
      </c>
      <c r="D52" s="283">
        <f>+C52-1</f>
        <v>-1</v>
      </c>
      <c r="E52" s="283">
        <f>+C52-2</f>
        <v>-2</v>
      </c>
      <c r="F52" s="204" t="s">
        <v>127</v>
      </c>
      <c r="K52" s="282">
        <f>+'MCO ID &amp; Cross Checks'!G11</f>
        <v>0</v>
      </c>
      <c r="L52" s="283">
        <f>+K52-1</f>
        <v>-1</v>
      </c>
      <c r="M52" s="283">
        <f>+K52-2</f>
        <v>-2</v>
      </c>
      <c r="N52" s="204" t="s">
        <v>127</v>
      </c>
      <c r="P52" s="16"/>
      <c r="Q52" s="282">
        <f>+'MCO ID &amp; Cross Checks'!G11</f>
        <v>0</v>
      </c>
      <c r="R52" s="283">
        <f>+Q52-1</f>
        <v>-1</v>
      </c>
      <c r="S52" s="283">
        <f>+Q52-2</f>
        <v>-2</v>
      </c>
      <c r="T52" s="204" t="s">
        <v>127</v>
      </c>
      <c r="W52" s="282">
        <f>+'MCO ID &amp; Cross Checks'!G11</f>
        <v>0</v>
      </c>
      <c r="X52" s="283">
        <f>+W52-1</f>
        <v>-1</v>
      </c>
      <c r="Y52" s="283">
        <f>+W52-2</f>
        <v>-2</v>
      </c>
      <c r="Z52" s="204" t="s">
        <v>127</v>
      </c>
    </row>
    <row r="53" spans="1:26" ht="13.5" customHeight="1" x14ac:dyDescent="0.25">
      <c r="A53" s="215" t="s">
        <v>42</v>
      </c>
      <c r="C53" s="211"/>
      <c r="D53" s="211"/>
      <c r="E53" s="211"/>
      <c r="F53" s="212">
        <f>SUM(C53:E53)</f>
        <v>0</v>
      </c>
      <c r="G53" s="1041" t="str">
        <f>+IF(ABS(F53+N53+T53+Z53-'Balance Sheet'!C48)&lt;1," ","ERROR-Total does not equal the Balance Sheet")</f>
        <v xml:space="preserve"> </v>
      </c>
      <c r="H53" s="1041"/>
      <c r="I53" s="1041"/>
      <c r="J53" s="947"/>
      <c r="K53" s="211"/>
      <c r="L53" s="211"/>
      <c r="M53" s="211"/>
      <c r="N53" s="212">
        <f>SUM(K53:M53)</f>
        <v>0</v>
      </c>
      <c r="Q53" s="212"/>
      <c r="R53" s="212"/>
      <c r="S53" s="212"/>
      <c r="T53" s="212">
        <f>SUM(Q53:S53)</f>
        <v>0</v>
      </c>
      <c r="W53" s="211"/>
      <c r="X53" s="211"/>
      <c r="Y53" s="211"/>
      <c r="Z53" s="212">
        <f>SUM(W53:Y53)</f>
        <v>0</v>
      </c>
    </row>
    <row r="54" spans="1:26" ht="13.5" customHeight="1" x14ac:dyDescent="0.25">
      <c r="A54" s="6" t="s">
        <v>851</v>
      </c>
      <c r="C54" s="211"/>
      <c r="D54" s="211"/>
      <c r="E54" s="211"/>
      <c r="F54" s="212">
        <f>SUM(C54:E54)</f>
        <v>0</v>
      </c>
      <c r="G54" s="1041" t="str">
        <f>+IF(ABS(F55+N55+T55+Z55+F54+N54+T54+Z54-'Balance Sheet'!C49)&lt;1," ","ERROR-Unearned Totals do not equal the Balance Sheet")</f>
        <v xml:space="preserve"> </v>
      </c>
      <c r="H54" s="1041"/>
      <c r="I54" s="1041"/>
      <c r="J54" s="906"/>
      <c r="K54" s="211"/>
      <c r="L54" s="211"/>
      <c r="M54" s="211"/>
      <c r="N54" s="212">
        <f>SUM(K54:M54)</f>
        <v>0</v>
      </c>
      <c r="Q54" s="212"/>
      <c r="R54" s="212"/>
      <c r="S54" s="212"/>
      <c r="T54" s="212">
        <f>SUM(Q54:S54)</f>
        <v>0</v>
      </c>
      <c r="W54" s="211"/>
      <c r="X54" s="211"/>
      <c r="Y54" s="211"/>
      <c r="Z54" s="212">
        <f>SUM(W54:Y54)</f>
        <v>0</v>
      </c>
    </row>
    <row r="55" spans="1:26" ht="13.5" customHeight="1" x14ac:dyDescent="0.25">
      <c r="A55" s="5" t="s">
        <v>900</v>
      </c>
      <c r="B55" s="21"/>
      <c r="C55" s="211"/>
      <c r="D55" s="211"/>
      <c r="E55" s="211"/>
      <c r="F55" s="212">
        <f>SUM(C55:E55)</f>
        <v>0</v>
      </c>
      <c r="G55" s="1041"/>
      <c r="H55" s="1041"/>
      <c r="I55" s="1041"/>
      <c r="J55" s="947"/>
      <c r="K55" s="211"/>
      <c r="L55" s="211"/>
      <c r="M55" s="211"/>
      <c r="N55" s="212">
        <f>SUM(K55:M55)</f>
        <v>0</v>
      </c>
      <c r="Q55" s="212"/>
      <c r="R55" s="212"/>
      <c r="S55" s="212"/>
      <c r="T55" s="212">
        <f>SUM(Q55:S55)</f>
        <v>0</v>
      </c>
      <c r="W55" s="211"/>
      <c r="X55" s="211"/>
      <c r="Y55" s="211"/>
      <c r="Z55" s="212">
        <f>SUM(W55:Y55)</f>
        <v>0</v>
      </c>
    </row>
    <row r="56" spans="1:26" ht="13.5" customHeight="1" x14ac:dyDescent="0.25">
      <c r="A56" s="6" t="s">
        <v>361</v>
      </c>
      <c r="C56" s="211"/>
      <c r="D56" s="211"/>
      <c r="E56" s="211"/>
      <c r="F56" s="212">
        <f>SUM(C56:E56)</f>
        <v>0</v>
      </c>
      <c r="G56" s="1041" t="str">
        <f>+IF(ABS(F56+N56+T56+Z56-'Balance Sheet'!C50)&lt;1," ","ERROR-Total does not equal the Balance Sheet")</f>
        <v xml:space="preserve"> </v>
      </c>
      <c r="H56" s="1041"/>
      <c r="I56" s="1041"/>
      <c r="J56" s="947"/>
      <c r="K56" s="211"/>
      <c r="L56" s="211"/>
      <c r="M56" s="211"/>
      <c r="N56" s="212">
        <f>SUM(K56:M56)</f>
        <v>0</v>
      </c>
      <c r="Q56" s="212"/>
      <c r="R56" s="212"/>
      <c r="S56" s="212"/>
      <c r="T56" s="212">
        <f>SUM(Q56:S56)</f>
        <v>0</v>
      </c>
      <c r="W56" s="211"/>
      <c r="X56" s="211"/>
      <c r="Y56" s="211"/>
      <c r="Z56" s="212">
        <f>SUM(W56:Y56)</f>
        <v>0</v>
      </c>
    </row>
    <row r="57" spans="1:26" ht="13.5" customHeight="1" x14ac:dyDescent="0.25">
      <c r="A57" s="6"/>
      <c r="C57" s="211"/>
      <c r="D57" s="211"/>
      <c r="E57" s="211"/>
      <c r="F57" s="212"/>
      <c r="G57" s="423"/>
      <c r="H57" s="423"/>
      <c r="I57" s="17"/>
      <c r="J57" s="17"/>
      <c r="K57" s="211"/>
      <c r="L57" s="211"/>
      <c r="M57" s="211"/>
      <c r="N57" s="212"/>
      <c r="Q57" s="212"/>
      <c r="R57" s="212"/>
      <c r="S57" s="212"/>
      <c r="T57" s="212"/>
      <c r="W57" s="211"/>
      <c r="X57" s="211"/>
      <c r="Y57" s="211"/>
      <c r="Z57" s="212"/>
    </row>
    <row r="58" spans="1:26" ht="13.5" customHeight="1" x14ac:dyDescent="0.25">
      <c r="A58" s="6"/>
      <c r="B58" s="30" t="s">
        <v>807</v>
      </c>
      <c r="C58" s="1038" t="str">
        <f>+'MCO ID &amp; Cross Checks'!D5</f>
        <v>Select Prog</v>
      </c>
      <c r="D58" s="1038"/>
      <c r="E58" s="1038"/>
      <c r="F58" s="1038"/>
      <c r="G58" s="423"/>
      <c r="H58" s="423"/>
      <c r="J58" s="30" t="s">
        <v>807</v>
      </c>
      <c r="K58" s="1038" t="str">
        <f>+'MCO ID &amp; Cross Checks'!D6</f>
        <v>Select Prog</v>
      </c>
      <c r="L58" s="1038"/>
      <c r="M58" s="1038"/>
      <c r="N58" s="1038"/>
      <c r="P58" s="30" t="s">
        <v>807</v>
      </c>
      <c r="Q58" s="1038" t="str">
        <f>+'MCO ID &amp; Cross Checks'!D7</f>
        <v>Select Prog</v>
      </c>
      <c r="R58" s="1038"/>
      <c r="S58" s="1038"/>
      <c r="T58" s="1038"/>
      <c r="V58" s="30" t="s">
        <v>807</v>
      </c>
      <c r="W58" s="1040" t="s">
        <v>803</v>
      </c>
      <c r="X58" s="1038"/>
      <c r="Y58" s="1038"/>
      <c r="Z58" s="1038"/>
    </row>
    <row r="59" spans="1:26" x14ac:dyDescent="0.25">
      <c r="A59" s="5" t="s">
        <v>818</v>
      </c>
      <c r="B59" s="6"/>
      <c r="C59" s="282">
        <f>+'MCO ID &amp; Cross Checks'!G11</f>
        <v>0</v>
      </c>
      <c r="D59" s="454">
        <f>+C59-1</f>
        <v>-1</v>
      </c>
      <c r="E59" s="454">
        <f>+C59-2</f>
        <v>-2</v>
      </c>
      <c r="F59" s="204" t="s">
        <v>127</v>
      </c>
      <c r="K59" s="282">
        <f>+'MCO ID &amp; Cross Checks'!G11</f>
        <v>0</v>
      </c>
      <c r="L59" s="454">
        <f>+K59-1</f>
        <v>-1</v>
      </c>
      <c r="M59" s="454">
        <f>+K59-2</f>
        <v>-2</v>
      </c>
      <c r="N59" s="204" t="s">
        <v>127</v>
      </c>
      <c r="P59" s="16"/>
      <c r="Q59" s="282">
        <f>+'MCO ID &amp; Cross Checks'!G11</f>
        <v>0</v>
      </c>
      <c r="R59" s="283">
        <f>+Q59-1</f>
        <v>-1</v>
      </c>
      <c r="S59" s="283">
        <f>+Q59-2</f>
        <v>-2</v>
      </c>
      <c r="T59" s="204" t="s">
        <v>127</v>
      </c>
      <c r="W59" s="282">
        <f>+'MCO ID &amp; Cross Checks'!G11</f>
        <v>0</v>
      </c>
      <c r="X59" s="454">
        <f>+W59-1</f>
        <v>-1</v>
      </c>
      <c r="Y59" s="454">
        <f>+W59-2</f>
        <v>-2</v>
      </c>
      <c r="Z59" s="204" t="s">
        <v>127</v>
      </c>
    </row>
    <row r="60" spans="1:26" x14ac:dyDescent="0.25">
      <c r="A60" s="5"/>
      <c r="B60" s="6" t="s">
        <v>134</v>
      </c>
      <c r="C60" s="211"/>
      <c r="D60" s="211"/>
      <c r="E60" s="211"/>
      <c r="F60" s="212">
        <f>SUM(C60:E60)</f>
        <v>0</v>
      </c>
      <c r="K60" s="211"/>
      <c r="L60" s="211"/>
      <c r="M60" s="211"/>
      <c r="N60" s="212">
        <f>SUM(K60:M60)</f>
        <v>0</v>
      </c>
      <c r="P60" s="212"/>
      <c r="Q60" s="211"/>
      <c r="R60" s="211"/>
      <c r="S60" s="211"/>
      <c r="T60" s="212">
        <f>SUM(Q60:S60)</f>
        <v>0</v>
      </c>
      <c r="W60" s="211"/>
      <c r="X60" s="211"/>
      <c r="Y60" s="211"/>
      <c r="Z60" s="212">
        <f>SUM(W60:Y60)</f>
        <v>0</v>
      </c>
    </row>
    <row r="61" spans="1:26" x14ac:dyDescent="0.25">
      <c r="A61" s="5"/>
      <c r="B61" s="5" t="s">
        <v>835</v>
      </c>
      <c r="C61" s="211"/>
      <c r="D61" s="211"/>
      <c r="E61" s="211"/>
      <c r="F61" s="212">
        <f t="shared" ref="F61:F63" si="4">SUM(C61:E61)</f>
        <v>0</v>
      </c>
      <c r="K61" s="211"/>
      <c r="L61" s="211"/>
      <c r="M61" s="211"/>
      <c r="N61" s="212">
        <f t="shared" ref="N61:N63" si="5">SUM(K61:M61)</f>
        <v>0</v>
      </c>
      <c r="O61" s="212"/>
      <c r="P61" s="212"/>
      <c r="Q61" s="211"/>
      <c r="R61" s="211"/>
      <c r="S61" s="211"/>
      <c r="T61" s="212">
        <f t="shared" ref="T61:T63" si="6">SUM(Q61:S61)</f>
        <v>0</v>
      </c>
      <c r="W61" s="211"/>
      <c r="X61" s="211"/>
      <c r="Y61" s="211"/>
      <c r="Z61" s="212">
        <f t="shared" ref="Z61:Z63" si="7">SUM(W61:Y61)</f>
        <v>0</v>
      </c>
    </row>
    <row r="62" spans="1:26" x14ac:dyDescent="0.25">
      <c r="A62" s="5"/>
      <c r="B62" s="17" t="s">
        <v>415</v>
      </c>
      <c r="C62" s="211"/>
      <c r="D62" s="211"/>
      <c r="E62" s="211"/>
      <c r="F62" s="212">
        <f t="shared" si="4"/>
        <v>0</v>
      </c>
      <c r="K62" s="211"/>
      <c r="L62" s="211"/>
      <c r="M62" s="211"/>
      <c r="N62" s="212">
        <f t="shared" si="5"/>
        <v>0</v>
      </c>
      <c r="O62" s="212"/>
      <c r="P62" s="212"/>
      <c r="Q62" s="211"/>
      <c r="R62" s="211"/>
      <c r="S62" s="211"/>
      <c r="T62" s="212">
        <f t="shared" si="6"/>
        <v>0</v>
      </c>
      <c r="W62" s="211"/>
      <c r="X62" s="211"/>
      <c r="Y62" s="211"/>
      <c r="Z62" s="212">
        <f t="shared" si="7"/>
        <v>0</v>
      </c>
    </row>
    <row r="63" spans="1:26" x14ac:dyDescent="0.25">
      <c r="A63" s="5"/>
      <c r="B63" s="17" t="s">
        <v>237</v>
      </c>
      <c r="C63" s="213"/>
      <c r="D63" s="213"/>
      <c r="E63" s="213"/>
      <c r="F63" s="214">
        <f t="shared" si="4"/>
        <v>0</v>
      </c>
      <c r="K63" s="213"/>
      <c r="L63" s="213"/>
      <c r="M63" s="213"/>
      <c r="N63" s="214">
        <f t="shared" si="5"/>
        <v>0</v>
      </c>
      <c r="O63" s="767"/>
      <c r="P63" s="767"/>
      <c r="Q63" s="213"/>
      <c r="R63" s="213"/>
      <c r="S63" s="213"/>
      <c r="T63" s="214">
        <f t="shared" si="6"/>
        <v>0</v>
      </c>
      <c r="W63" s="213"/>
      <c r="X63" s="213"/>
      <c r="Y63" s="213"/>
      <c r="Z63" s="214">
        <f t="shared" si="7"/>
        <v>0</v>
      </c>
    </row>
    <row r="64" spans="1:26" ht="28.2" customHeight="1" x14ac:dyDescent="0.25">
      <c r="A64" s="5"/>
      <c r="B64" s="6" t="s">
        <v>127</v>
      </c>
      <c r="C64" s="212">
        <f>SUM(C60:C63)</f>
        <v>0</v>
      </c>
      <c r="D64" s="212">
        <f>SUM(D60:D63)</f>
        <v>0</v>
      </c>
      <c r="E64" s="212">
        <f>SUM(E60:E63)</f>
        <v>0</v>
      </c>
      <c r="F64" s="212">
        <f>SUM(F60:F63)</f>
        <v>0</v>
      </c>
      <c r="G64" s="1042" t="str">
        <f>+IF(ABS(F64+N64+T64+Z64-'Balance Sheet'!C51)&lt;5," ","ERROR-Total does not equal the Balance Sheet")</f>
        <v xml:space="preserve"> </v>
      </c>
      <c r="H64" s="1042"/>
      <c r="I64" s="1042"/>
      <c r="J64" s="948"/>
      <c r="K64" s="212">
        <f>SUM(K60:K63)</f>
        <v>0</v>
      </c>
      <c r="L64" s="212">
        <f>SUM(L60:L63)</f>
        <v>0</v>
      </c>
      <c r="M64" s="212">
        <f>SUM(M60:M63)</f>
        <v>0</v>
      </c>
      <c r="N64" s="212">
        <f>SUM(N60:N63)</f>
        <v>0</v>
      </c>
      <c r="O64" s="212"/>
      <c r="P64" s="212"/>
      <c r="Q64" s="212">
        <f>SUM(Q60:Q63)</f>
        <v>0</v>
      </c>
      <c r="R64" s="212">
        <f>SUM(R60:R63)</f>
        <v>0</v>
      </c>
      <c r="S64" s="212">
        <f>SUM(S60:S63)</f>
        <v>0</v>
      </c>
      <c r="T64" s="212">
        <f>SUM(T60:T63)</f>
        <v>0</v>
      </c>
      <c r="W64" s="212">
        <f>SUM(W60:W63)</f>
        <v>0</v>
      </c>
      <c r="X64" s="212">
        <f>SUM(X60:X63)</f>
        <v>0</v>
      </c>
      <c r="Y64" s="212">
        <f>SUM(Y60:Y63)</f>
        <v>0</v>
      </c>
      <c r="Z64" s="212">
        <f>SUM(Z60:Z63)</f>
        <v>0</v>
      </c>
    </row>
    <row r="65" spans="1:16" x14ac:dyDescent="0.25">
      <c r="A65" s="5"/>
      <c r="B65" s="6"/>
      <c r="C65" s="212"/>
      <c r="D65" s="212"/>
      <c r="E65" s="212"/>
      <c r="F65" s="212"/>
      <c r="O65" s="16"/>
    </row>
    <row r="66" spans="1:16" x14ac:dyDescent="0.25">
      <c r="A66" s="17"/>
      <c r="B66" s="6"/>
      <c r="C66" s="212"/>
      <c r="D66" s="212"/>
      <c r="E66" s="212"/>
      <c r="F66" s="212"/>
      <c r="O66" s="16"/>
    </row>
    <row r="67" spans="1:16" x14ac:dyDescent="0.25">
      <c r="A67" s="30" t="s">
        <v>764</v>
      </c>
      <c r="B67" s="6"/>
      <c r="D67" s="212"/>
      <c r="E67" s="212"/>
      <c r="F67" s="212"/>
      <c r="I67" s="678"/>
      <c r="J67" s="678"/>
      <c r="O67" s="16"/>
    </row>
    <row r="68" spans="1:16" x14ac:dyDescent="0.25">
      <c r="A68" s="30" t="s">
        <v>761</v>
      </c>
      <c r="B68" s="431"/>
      <c r="D68" s="431"/>
      <c r="E68" s="431"/>
      <c r="F68" s="431"/>
      <c r="O68" s="16"/>
    </row>
    <row r="69" spans="1:16" ht="13.8" thickBot="1" x14ac:dyDescent="0.3">
      <c r="A69" s="896"/>
      <c r="B69" s="431"/>
      <c r="C69" s="683"/>
      <c r="D69" s="431"/>
      <c r="E69" s="431"/>
      <c r="F69" s="431"/>
      <c r="G69" s="1042" t="str">
        <f>+IF(ABS(C69-'Balance Sheet'!C64)&lt;1," ","ERROR-Total does not equal the Balance Sheet")</f>
        <v xml:space="preserve"> </v>
      </c>
      <c r="H69" s="1042"/>
      <c r="I69" s="1042"/>
      <c r="J69" s="1042"/>
      <c r="O69" s="16"/>
    </row>
    <row r="70" spans="1:16" ht="13.8" thickTop="1" x14ac:dyDescent="0.25">
      <c r="A70" s="5"/>
      <c r="B70" s="431"/>
      <c r="C70" s="431"/>
      <c r="D70" s="431"/>
      <c r="E70" s="431"/>
      <c r="F70" s="431"/>
      <c r="O70" s="16"/>
    </row>
    <row r="71" spans="1:16" ht="7.5" customHeight="1" x14ac:dyDescent="0.25">
      <c r="A71" s="21"/>
      <c r="O71" s="16"/>
    </row>
    <row r="72" spans="1:16" x14ac:dyDescent="0.25">
      <c r="A72" s="4" t="s">
        <v>239</v>
      </c>
      <c r="B72" s="1030"/>
      <c r="C72" s="1030"/>
      <c r="D72" s="1030"/>
      <c r="E72" s="1030"/>
      <c r="F72" s="1030"/>
      <c r="O72" s="836"/>
    </row>
    <row r="73" spans="1:16" ht="7.5" customHeight="1" x14ac:dyDescent="0.25"/>
    <row r="74" spans="1:16" ht="17.399999999999999" customHeight="1" x14ac:dyDescent="0.25">
      <c r="A74" s="4" t="s">
        <v>240</v>
      </c>
      <c r="B74" s="1030"/>
      <c r="C74" s="1030"/>
      <c r="D74" s="1030"/>
      <c r="E74" s="1030"/>
      <c r="F74" s="1030"/>
    </row>
    <row r="75" spans="1:16" ht="12.75" customHeight="1" x14ac:dyDescent="0.25">
      <c r="A75" s="4"/>
      <c r="B75" s="666"/>
      <c r="C75" s="666"/>
      <c r="D75" s="666"/>
      <c r="E75" s="666"/>
      <c r="F75" s="666"/>
    </row>
    <row r="76" spans="1:16" ht="12.75" customHeight="1" x14ac:dyDescent="0.25">
      <c r="A76" s="4"/>
      <c r="B76" s="666"/>
      <c r="C76" s="666"/>
      <c r="D76" s="666"/>
      <c r="E76" s="666"/>
      <c r="F76" s="666"/>
    </row>
    <row r="77" spans="1:16" ht="12.75" customHeight="1" x14ac:dyDescent="0.25">
      <c r="A77" s="17"/>
      <c r="B77" s="666"/>
      <c r="C77" s="666"/>
      <c r="D77" s="666"/>
      <c r="E77" s="666"/>
      <c r="F77" s="666"/>
    </row>
    <row r="78" spans="1:16" ht="12.75" customHeight="1" x14ac:dyDescent="0.25">
      <c r="A78" s="30" t="s">
        <v>763</v>
      </c>
    </row>
    <row r="79" spans="1:16" ht="12.75" customHeight="1" x14ac:dyDescent="0.25">
      <c r="A79" s="30" t="s">
        <v>761</v>
      </c>
      <c r="C79" s="669">
        <f>+'MCO ID &amp; Cross Checks'!G11</f>
        <v>0</v>
      </c>
      <c r="D79" s="283">
        <f>+C79-1</f>
        <v>-1</v>
      </c>
      <c r="E79" s="283">
        <f>+C79-2</f>
        <v>-2</v>
      </c>
      <c r="F79" s="672" t="s">
        <v>762</v>
      </c>
      <c r="G79" s="668" t="s">
        <v>127</v>
      </c>
      <c r="K79" s="90"/>
      <c r="P79" s="90"/>
    </row>
    <row r="80" spans="1:16" ht="12.75" customHeight="1" x14ac:dyDescent="0.25">
      <c r="A80" s="804"/>
      <c r="C80" s="670"/>
      <c r="D80" s="671"/>
      <c r="E80" s="671"/>
      <c r="F80" s="55"/>
      <c r="G80" s="4">
        <f>SUM(C80:F80)</f>
        <v>0</v>
      </c>
      <c r="K80" s="17"/>
    </row>
    <row r="81" spans="1:11" ht="12.75" customHeight="1" x14ac:dyDescent="0.25">
      <c r="A81" s="804"/>
      <c r="C81" s="670"/>
      <c r="D81" s="671"/>
      <c r="E81" s="671"/>
      <c r="F81" s="55"/>
      <c r="G81" s="4">
        <f t="shared" ref="G81:G85" si="8">SUM(C81:F81)</f>
        <v>0</v>
      </c>
    </row>
    <row r="82" spans="1:11" ht="12.75" customHeight="1" x14ac:dyDescent="0.25">
      <c r="A82" s="804"/>
      <c r="C82" s="670"/>
      <c r="D82" s="671"/>
      <c r="E82" s="671"/>
      <c r="F82" s="55"/>
      <c r="G82" s="4">
        <f t="shared" si="8"/>
        <v>0</v>
      </c>
    </row>
    <row r="83" spans="1:11" ht="12.75" customHeight="1" x14ac:dyDescent="0.25">
      <c r="A83" s="804"/>
      <c r="C83" s="670"/>
      <c r="D83" s="671"/>
      <c r="E83" s="671"/>
      <c r="F83" s="55"/>
      <c r="G83" s="4">
        <f t="shared" si="8"/>
        <v>0</v>
      </c>
    </row>
    <row r="84" spans="1:11" ht="12.75" customHeight="1" x14ac:dyDescent="0.25">
      <c r="A84" s="804"/>
      <c r="C84" s="670"/>
      <c r="D84" s="671"/>
      <c r="E84" s="671"/>
      <c r="F84" s="55"/>
      <c r="G84" s="4">
        <f t="shared" si="8"/>
        <v>0</v>
      </c>
    </row>
    <row r="85" spans="1:11" ht="12.75" customHeight="1" x14ac:dyDescent="0.25">
      <c r="A85" s="804"/>
      <c r="C85" s="670"/>
      <c r="D85" s="671"/>
      <c r="E85" s="671"/>
      <c r="F85" s="55"/>
      <c r="G85" s="4">
        <f t="shared" si="8"/>
        <v>0</v>
      </c>
    </row>
    <row r="86" spans="1:11" ht="12.75" customHeight="1" x14ac:dyDescent="0.25">
      <c r="A86" s="804"/>
      <c r="C86" s="670"/>
      <c r="D86" s="671"/>
      <c r="E86" s="671"/>
      <c r="F86" s="55"/>
      <c r="G86" s="4">
        <f>SUM(C86:F86)</f>
        <v>0</v>
      </c>
    </row>
    <row r="87" spans="1:11" ht="12.75" customHeight="1" thickBot="1" x14ac:dyDescent="0.3">
      <c r="A87" s="30" t="s">
        <v>656</v>
      </c>
      <c r="B87" s="666"/>
      <c r="C87" s="673"/>
      <c r="D87" s="674"/>
      <c r="E87" s="674"/>
      <c r="F87" s="675"/>
      <c r="G87" s="677">
        <f>SUM(G80:G86)</f>
        <v>0</v>
      </c>
      <c r="H87" s="901" t="str">
        <f>+IF(ABS(G87-'Balance Sheet'!C72)&lt;1," ","ERROR-Total does not equal the Balance Sheet")</f>
        <v xml:space="preserve"> </v>
      </c>
      <c r="I87" s="679"/>
      <c r="J87" s="679"/>
      <c r="K87" s="679"/>
    </row>
    <row r="88" spans="1:11" ht="12.75" customHeight="1" thickTop="1" x14ac:dyDescent="0.25">
      <c r="H88" s="17"/>
    </row>
    <row r="89" spans="1:11" ht="12.75" customHeight="1" x14ac:dyDescent="0.25"/>
    <row r="90" spans="1:11" ht="12.75" customHeight="1" x14ac:dyDescent="0.25"/>
    <row r="91" spans="1:11" ht="12.75" customHeight="1" x14ac:dyDescent="0.25">
      <c r="A91" s="4" t="s">
        <v>143</v>
      </c>
    </row>
    <row r="92" spans="1:11" ht="12.75" customHeight="1" x14ac:dyDescent="0.25">
      <c r="A92" s="31"/>
    </row>
    <row r="93" spans="1:11" x14ac:dyDescent="0.25">
      <c r="A93" s="50" t="s">
        <v>206</v>
      </c>
      <c r="B93" s="1030"/>
      <c r="C93" s="1030"/>
      <c r="D93" s="1030"/>
      <c r="E93" s="1030"/>
      <c r="F93" s="1030"/>
    </row>
    <row r="94" spans="1:11" x14ac:dyDescent="0.25">
      <c r="A94" s="21"/>
    </row>
    <row r="95" spans="1:11" x14ac:dyDescent="0.25">
      <c r="A95" s="205" t="s">
        <v>325</v>
      </c>
      <c r="B95" s="4"/>
    </row>
    <row r="96" spans="1:11" ht="26.4" x14ac:dyDescent="0.25">
      <c r="A96" s="359" t="s">
        <v>428</v>
      </c>
      <c r="B96" s="4"/>
    </row>
    <row r="97" spans="1:11" x14ac:dyDescent="0.25">
      <c r="A97" s="240" t="s">
        <v>207</v>
      </c>
      <c r="B97" s="16" t="s">
        <v>208</v>
      </c>
    </row>
    <row r="98" spans="1:11" x14ac:dyDescent="0.25">
      <c r="A98" s="32"/>
      <c r="B98" s="16" t="s">
        <v>208</v>
      </c>
    </row>
    <row r="99" spans="1:11" x14ac:dyDescent="0.25">
      <c r="A99" s="32"/>
      <c r="B99" s="16" t="s">
        <v>208</v>
      </c>
    </row>
    <row r="100" spans="1:11" x14ac:dyDescent="0.25">
      <c r="A100" s="32"/>
      <c r="B100" s="241" t="s">
        <v>237</v>
      </c>
    </row>
    <row r="101" spans="1:11" ht="13.8" thickBot="1" x14ac:dyDescent="0.3">
      <c r="A101" s="206"/>
      <c r="B101" s="240" t="s">
        <v>326</v>
      </c>
      <c r="C101" s="633">
        <f>SUM(C97:C100)</f>
        <v>0</v>
      </c>
      <c r="D101" s="1018" t="str">
        <f>IF((C101='Balance Sheet'!C80),"","ERROR, Total does not equal Balance Sheet")</f>
        <v/>
      </c>
      <c r="E101" s="1018"/>
      <c r="F101" s="1018"/>
      <c r="G101" s="1018"/>
      <c r="H101" s="1018"/>
    </row>
    <row r="102" spans="1:11" ht="13.8" thickTop="1" x14ac:dyDescent="0.25">
      <c r="A102" s="51" t="s">
        <v>189</v>
      </c>
    </row>
    <row r="103" spans="1:11" ht="24.75" customHeight="1" x14ac:dyDescent="0.25">
      <c r="A103" s="50" t="s">
        <v>303</v>
      </c>
      <c r="B103" s="1043"/>
      <c r="C103" s="1043"/>
      <c r="D103" s="1043"/>
      <c r="E103" s="1043"/>
      <c r="F103" s="1043"/>
      <c r="G103" s="360"/>
      <c r="H103" s="361"/>
      <c r="I103" s="33"/>
      <c r="J103" s="33"/>
      <c r="K103" s="33"/>
    </row>
    <row r="104" spans="1:11" ht="25.5" customHeight="1" x14ac:dyDescent="0.25">
      <c r="A104" s="31"/>
      <c r="B104" s="1030"/>
      <c r="C104" s="1030"/>
      <c r="D104" s="1030"/>
      <c r="E104" s="1030"/>
      <c r="F104" s="1030"/>
      <c r="G104" s="225"/>
      <c r="H104" s="225"/>
      <c r="I104" s="200"/>
      <c r="J104" s="200"/>
      <c r="K104" s="200"/>
    </row>
    <row r="105" spans="1:11" x14ac:dyDescent="0.25">
      <c r="A105" s="13" t="s">
        <v>8</v>
      </c>
    </row>
    <row r="106" spans="1:11" x14ac:dyDescent="0.25">
      <c r="A106" s="50" t="s">
        <v>298</v>
      </c>
      <c r="B106" s="1030"/>
      <c r="C106" s="1030"/>
      <c r="D106" s="1030"/>
      <c r="E106" s="1030"/>
      <c r="F106" s="1030"/>
    </row>
    <row r="107" spans="1:11" x14ac:dyDescent="0.25">
      <c r="A107" s="101"/>
    </row>
    <row r="108" spans="1:11" x14ac:dyDescent="0.25">
      <c r="A108" s="49" t="s">
        <v>144</v>
      </c>
      <c r="B108" s="1030"/>
      <c r="C108" s="1030"/>
      <c r="D108" s="1030"/>
      <c r="E108" s="1030"/>
      <c r="F108" s="1030"/>
    </row>
    <row r="109" spans="1:11" x14ac:dyDescent="0.25">
      <c r="A109" s="49"/>
      <c r="B109" s="905"/>
      <c r="C109" s="905"/>
      <c r="D109" s="905"/>
      <c r="E109" s="905"/>
      <c r="F109" s="905"/>
    </row>
    <row r="110" spans="1:11" x14ac:dyDescent="0.25">
      <c r="A110" s="49"/>
      <c r="B110" s="905"/>
      <c r="C110" s="905"/>
      <c r="D110" s="905"/>
      <c r="E110" s="905"/>
      <c r="F110" s="905"/>
    </row>
    <row r="111" spans="1:11" x14ac:dyDescent="0.25">
      <c r="A111" s="49"/>
      <c r="B111" s="905"/>
      <c r="C111" s="905"/>
      <c r="D111" s="905"/>
      <c r="E111" s="905"/>
      <c r="F111" s="905"/>
    </row>
    <row r="113" spans="1:6" x14ac:dyDescent="0.25">
      <c r="A113" s="4" t="s">
        <v>145</v>
      </c>
      <c r="B113" s="1030"/>
      <c r="C113" s="1030"/>
      <c r="D113" s="1030"/>
      <c r="E113" s="1030"/>
      <c r="F113" s="1030"/>
    </row>
    <row r="114" spans="1:6" ht="7.5" customHeight="1" x14ac:dyDescent="0.25">
      <c r="A114" s="16" t="s">
        <v>126</v>
      </c>
    </row>
    <row r="115" spans="1:6" x14ac:dyDescent="0.25">
      <c r="A115" s="4" t="s">
        <v>146</v>
      </c>
      <c r="B115" s="1030" t="s">
        <v>126</v>
      </c>
      <c r="C115" s="1030"/>
      <c r="D115" s="1030"/>
      <c r="E115" s="1030"/>
      <c r="F115" s="1030"/>
    </row>
    <row r="116" spans="1:6" x14ac:dyDescent="0.25">
      <c r="A116" s="4"/>
      <c r="B116" s="687"/>
      <c r="C116" s="687"/>
      <c r="D116" s="687"/>
      <c r="E116" s="687"/>
      <c r="F116" s="687"/>
    </row>
    <row r="117" spans="1:6" x14ac:dyDescent="0.25">
      <c r="A117" s="13" t="s">
        <v>775</v>
      </c>
      <c r="B117" s="687"/>
      <c r="C117" s="687"/>
      <c r="D117" s="687"/>
      <c r="E117" s="687"/>
      <c r="F117" s="687"/>
    </row>
    <row r="118" spans="1:6" x14ac:dyDescent="0.25">
      <c r="A118" s="49" t="s">
        <v>780</v>
      </c>
      <c r="B118" s="687"/>
      <c r="C118" s="687"/>
      <c r="D118" s="687"/>
      <c r="E118" s="687"/>
      <c r="F118" s="687"/>
    </row>
    <row r="119" spans="1:6" x14ac:dyDescent="0.25">
      <c r="A119" s="680" t="s">
        <v>781</v>
      </c>
      <c r="B119" s="690"/>
      <c r="C119" s="687"/>
      <c r="D119" s="687"/>
      <c r="E119" s="687"/>
      <c r="F119" s="687"/>
    </row>
    <row r="120" spans="1:6" x14ac:dyDescent="0.25">
      <c r="A120" s="241" t="s">
        <v>237</v>
      </c>
      <c r="B120" s="690"/>
      <c r="C120" s="687"/>
      <c r="D120" s="687"/>
      <c r="E120" s="687"/>
      <c r="F120" s="687"/>
    </row>
    <row r="121" spans="1:6" x14ac:dyDescent="0.25">
      <c r="A121" s="241" t="s">
        <v>237</v>
      </c>
      <c r="B121" s="690"/>
      <c r="C121" s="687"/>
      <c r="D121" s="687"/>
      <c r="E121" s="687"/>
      <c r="F121" s="687"/>
    </row>
    <row r="122" spans="1:6" x14ac:dyDescent="0.25">
      <c r="A122" s="241" t="s">
        <v>237</v>
      </c>
      <c r="B122" s="690"/>
      <c r="C122" s="687"/>
      <c r="D122" s="687"/>
      <c r="E122" s="687"/>
      <c r="F122" s="687"/>
    </row>
    <row r="123" spans="1:6" ht="16.95" customHeight="1" thickBot="1" x14ac:dyDescent="0.3">
      <c r="A123" s="16" t="s">
        <v>126</v>
      </c>
      <c r="B123" s="691">
        <f>SUM(B119:B122)</f>
        <v>0</v>
      </c>
      <c r="D123" s="435" t="str">
        <f>IF((B123='Rev &amp; Exp All'!C69),"","ERROR, Total does not equal Rev &amp; Exp All")</f>
        <v/>
      </c>
    </row>
    <row r="124" spans="1:6" ht="13.8" thickTop="1" x14ac:dyDescent="0.25">
      <c r="A124" s="51" t="s">
        <v>219</v>
      </c>
    </row>
    <row r="125" spans="1:6" x14ac:dyDescent="0.25">
      <c r="C125" s="33"/>
    </row>
    <row r="126" spans="1:6" x14ac:dyDescent="0.25">
      <c r="A126" s="4" t="s">
        <v>209</v>
      </c>
      <c r="B126" s="57"/>
      <c r="C126" s="926"/>
      <c r="D126" s="926"/>
      <c r="E126" s="924"/>
      <c r="F126" s="924"/>
    </row>
    <row r="127" spans="1:6" x14ac:dyDescent="0.25">
      <c r="A127" s="4"/>
      <c r="B127" s="57"/>
      <c r="C127" s="926"/>
      <c r="D127" s="926"/>
      <c r="E127" s="924"/>
      <c r="F127" s="924"/>
    </row>
    <row r="128" spans="1:6" x14ac:dyDescent="0.25">
      <c r="A128" s="4"/>
      <c r="B128" s="1044" t="s">
        <v>857</v>
      </c>
      <c r="C128" s="1044"/>
      <c r="D128" s="1044"/>
      <c r="E128" s="924"/>
      <c r="F128" s="924"/>
    </row>
    <row r="129" spans="1:8" x14ac:dyDescent="0.25">
      <c r="A129" s="3" t="s">
        <v>854</v>
      </c>
      <c r="B129" s="927">
        <f>+'MCO ID &amp; Cross Checks'!G11-1</f>
        <v>-1</v>
      </c>
      <c r="C129" s="927">
        <f>+B129-1</f>
        <v>-2</v>
      </c>
      <c r="D129" s="927">
        <f>+C129-1</f>
        <v>-3</v>
      </c>
      <c r="E129" s="1029" t="s">
        <v>855</v>
      </c>
      <c r="F129" s="1029"/>
      <c r="G129" s="1029"/>
      <c r="H129" s="1029"/>
    </row>
    <row r="130" spans="1:8" x14ac:dyDescent="0.25">
      <c r="A130" s="638" t="s">
        <v>856</v>
      </c>
      <c r="B130" s="925"/>
      <c r="C130" s="925"/>
      <c r="D130" s="925"/>
      <c r="E130" s="1029"/>
      <c r="F130" s="1029"/>
      <c r="G130" s="1029"/>
      <c r="H130" s="1029"/>
    </row>
    <row r="131" spans="1:8" x14ac:dyDescent="0.25">
      <c r="A131" s="638" t="s">
        <v>858</v>
      </c>
      <c r="B131" s="925"/>
      <c r="C131" s="925"/>
      <c r="D131" s="925"/>
      <c r="E131" s="1029"/>
      <c r="F131" s="1029"/>
      <c r="G131" s="1029"/>
      <c r="H131" s="1029"/>
    </row>
    <row r="132" spans="1:8" x14ac:dyDescent="0.25">
      <c r="A132" s="638" t="s">
        <v>859</v>
      </c>
      <c r="B132" s="925"/>
      <c r="C132" s="925"/>
      <c r="D132" s="925"/>
      <c r="E132" s="1029"/>
      <c r="F132" s="1029"/>
      <c r="G132" s="1029"/>
      <c r="H132" s="1029"/>
    </row>
    <row r="133" spans="1:8" x14ac:dyDescent="0.25">
      <c r="A133" s="638" t="s">
        <v>860</v>
      </c>
      <c r="B133" s="925"/>
      <c r="C133" s="925"/>
      <c r="D133" s="925"/>
      <c r="E133" s="1029"/>
      <c r="F133" s="1029"/>
      <c r="G133" s="1029"/>
      <c r="H133" s="1029"/>
    </row>
    <row r="134" spans="1:8" x14ac:dyDescent="0.25">
      <c r="A134" s="638" t="s">
        <v>861</v>
      </c>
      <c r="B134" s="925"/>
      <c r="C134" s="925"/>
      <c r="D134" s="925"/>
      <c r="E134" s="1029"/>
      <c r="F134" s="1029"/>
      <c r="G134" s="1029"/>
      <c r="H134" s="1029"/>
    </row>
    <row r="135" spans="1:8" x14ac:dyDescent="0.25">
      <c r="A135" s="4"/>
      <c r="B135" s="923"/>
      <c r="C135" s="923"/>
      <c r="D135" s="923"/>
      <c r="E135" s="923"/>
      <c r="F135" s="923"/>
    </row>
    <row r="136" spans="1:8" x14ac:dyDescent="0.25">
      <c r="A136" s="49" t="s">
        <v>391</v>
      </c>
      <c r="B136" s="498"/>
      <c r="C136" s="249"/>
      <c r="D136" s="17"/>
      <c r="E136" s="17"/>
      <c r="F136" s="17"/>
    </row>
    <row r="137" spans="1:8" x14ac:dyDescent="0.25">
      <c r="A137" s="49" t="s">
        <v>390</v>
      </c>
      <c r="B137" s="498"/>
      <c r="C137" s="249"/>
      <c r="D137" s="17"/>
      <c r="E137" s="17"/>
      <c r="F137" s="17"/>
    </row>
    <row r="138" spans="1:8" x14ac:dyDescent="0.25">
      <c r="A138" s="4" t="s">
        <v>389</v>
      </c>
      <c r="B138" s="498"/>
      <c r="C138" s="249"/>
      <c r="D138" s="17"/>
      <c r="E138" s="17"/>
      <c r="F138" s="17"/>
    </row>
    <row r="139" spans="1:8" x14ac:dyDescent="0.25">
      <c r="A139" s="49" t="s">
        <v>392</v>
      </c>
      <c r="B139" s="498"/>
      <c r="C139" s="249"/>
      <c r="D139" s="17"/>
      <c r="E139" s="17"/>
      <c r="F139" s="17"/>
    </row>
    <row r="140" spans="1:8" x14ac:dyDescent="0.25">
      <c r="A140" s="4" t="s">
        <v>393</v>
      </c>
      <c r="B140" s="498"/>
      <c r="C140" s="249"/>
      <c r="D140" s="17"/>
      <c r="E140" s="17"/>
      <c r="F140" s="17"/>
    </row>
    <row r="141" spans="1:8" x14ac:dyDescent="0.25">
      <c r="B141" s="498"/>
      <c r="C141" s="249"/>
      <c r="D141" s="17"/>
      <c r="E141" s="17"/>
      <c r="F141" s="17"/>
    </row>
    <row r="142" spans="1:8" x14ac:dyDescent="0.25">
      <c r="A142" s="51" t="s">
        <v>433</v>
      </c>
    </row>
    <row r="143" spans="1:8" x14ac:dyDescent="0.25">
      <c r="A143" s="207" t="s">
        <v>241</v>
      </c>
      <c r="B143" s="1030"/>
      <c r="C143" s="1030"/>
      <c r="D143" s="1030"/>
      <c r="E143" s="1030"/>
      <c r="F143" s="1030"/>
    </row>
    <row r="144" spans="1:8" x14ac:dyDescent="0.25">
      <c r="A144" s="70"/>
    </row>
    <row r="146" spans="1:11" x14ac:dyDescent="0.25">
      <c r="A146" s="350" t="s">
        <v>427</v>
      </c>
      <c r="B146" s="6"/>
      <c r="C146" s="6"/>
    </row>
    <row r="147" spans="1:11" ht="26.25" customHeight="1" x14ac:dyDescent="0.25">
      <c r="A147" s="1033" t="s">
        <v>412</v>
      </c>
      <c r="B147" s="1033"/>
      <c r="C147" s="1033"/>
      <c r="D147" s="17"/>
      <c r="E147" s="17"/>
      <c r="F147" s="17"/>
    </row>
    <row r="148" spans="1:11" ht="60" customHeight="1" x14ac:dyDescent="0.25">
      <c r="A148" s="1031"/>
      <c r="B148" s="1031"/>
      <c r="C148" s="1031"/>
      <c r="D148" s="1031"/>
      <c r="E148" s="1031"/>
      <c r="F148" s="1031"/>
      <c r="G148" s="435"/>
      <c r="H148" s="17"/>
      <c r="I148" s="17"/>
      <c r="J148" s="17"/>
      <c r="K148" s="17"/>
    </row>
    <row r="150" spans="1:11" x14ac:dyDescent="0.25">
      <c r="A150" s="51" t="s">
        <v>190</v>
      </c>
    </row>
    <row r="151" spans="1:11" x14ac:dyDescent="0.25">
      <c r="A151" s="358"/>
      <c r="B151" s="1030"/>
      <c r="C151" s="1030"/>
      <c r="D151" s="1030"/>
      <c r="E151" s="1030"/>
      <c r="F151" s="1030"/>
    </row>
    <row r="152" spans="1:11" x14ac:dyDescent="0.25">
      <c r="A152" s="646"/>
      <c r="B152" s="646"/>
      <c r="C152" s="646"/>
      <c r="D152" s="646"/>
      <c r="E152" s="646"/>
      <c r="F152" s="646"/>
    </row>
    <row r="153" spans="1:11" x14ac:dyDescent="0.25">
      <c r="A153" s="656" t="s">
        <v>743</v>
      </c>
      <c r="B153" s="646"/>
      <c r="C153" s="646"/>
      <c r="D153" s="646"/>
      <c r="E153" s="646"/>
      <c r="F153" s="646"/>
    </row>
    <row r="154" spans="1:11" x14ac:dyDescent="0.25">
      <c r="A154" s="655" t="s">
        <v>742</v>
      </c>
      <c r="B154" s="646"/>
      <c r="C154" s="646"/>
      <c r="D154" s="646"/>
      <c r="E154" s="646"/>
      <c r="F154" s="646"/>
    </row>
    <row r="155" spans="1:11" ht="58.5" customHeight="1" x14ac:dyDescent="0.25">
      <c r="A155" s="1030"/>
      <c r="B155" s="1030"/>
      <c r="C155" s="1030"/>
      <c r="D155" s="1030"/>
      <c r="E155" s="1030"/>
      <c r="F155" s="1030"/>
    </row>
    <row r="156" spans="1:11" x14ac:dyDescent="0.25">
      <c r="A156" s="1030"/>
      <c r="B156" s="1030"/>
      <c r="C156" s="1030"/>
      <c r="D156" s="1030"/>
      <c r="E156" s="1030"/>
      <c r="F156" s="1030"/>
    </row>
    <row r="157" spans="1:11" x14ac:dyDescent="0.25">
      <c r="A157" s="13" t="s">
        <v>7</v>
      </c>
    </row>
    <row r="158" spans="1:11" x14ac:dyDescent="0.25">
      <c r="A158" s="4" t="s">
        <v>69</v>
      </c>
      <c r="B158" s="1030"/>
      <c r="C158" s="1030"/>
      <c r="D158" s="1030"/>
      <c r="E158" s="1030"/>
      <c r="F158" s="1030"/>
    </row>
    <row r="159" spans="1:11" x14ac:dyDescent="0.25">
      <c r="A159" s="1030"/>
      <c r="B159" s="1030"/>
      <c r="C159" s="1030"/>
      <c r="D159" s="1030"/>
      <c r="E159" s="1030"/>
      <c r="F159" s="1030"/>
    </row>
    <row r="160" spans="1:11" x14ac:dyDescent="0.25">
      <c r="A160" s="13" t="s">
        <v>71</v>
      </c>
      <c r="B160" s="4"/>
      <c r="C160" s="4"/>
    </row>
    <row r="161" spans="1:11" x14ac:dyDescent="0.25">
      <c r="A161" s="3" t="s">
        <v>70</v>
      </c>
      <c r="B161" s="4"/>
      <c r="C161" s="4"/>
    </row>
    <row r="162" spans="1:11" ht="24.75" customHeight="1" x14ac:dyDescent="0.25">
      <c r="A162" s="1032" t="s">
        <v>202</v>
      </c>
      <c r="B162" s="1032"/>
      <c r="C162" s="1032"/>
    </row>
    <row r="163" spans="1:11" x14ac:dyDescent="0.25">
      <c r="A163" s="1030"/>
      <c r="B163" s="1030"/>
      <c r="C163" s="1030"/>
      <c r="D163" s="1030"/>
      <c r="E163" s="1030"/>
      <c r="F163" s="1030"/>
    </row>
    <row r="164" spans="1:11" x14ac:dyDescent="0.25">
      <c r="A164" s="1030"/>
      <c r="B164" s="1030"/>
      <c r="C164" s="1030"/>
      <c r="D164" s="1030"/>
      <c r="E164" s="1030"/>
      <c r="F164" s="1030"/>
    </row>
    <row r="165" spans="1:11" x14ac:dyDescent="0.25">
      <c r="A165" s="1030"/>
      <c r="B165" s="1030"/>
      <c r="C165" s="1030"/>
      <c r="D165" s="1030"/>
      <c r="E165" s="1030"/>
      <c r="F165" s="1030"/>
    </row>
    <row r="166" spans="1:11" x14ac:dyDescent="0.25">
      <c r="A166" s="1030"/>
      <c r="B166" s="1030"/>
      <c r="C166" s="1030"/>
      <c r="D166" s="1030"/>
      <c r="E166" s="1030"/>
      <c r="F166" s="1030"/>
    </row>
    <row r="167" spans="1:11" x14ac:dyDescent="0.25">
      <c r="A167" s="1030"/>
      <c r="B167" s="1030"/>
      <c r="C167" s="1030"/>
      <c r="D167" s="1030"/>
      <c r="E167" s="1030"/>
      <c r="F167" s="1030"/>
    </row>
    <row r="169" spans="1:11" x14ac:dyDescent="0.25">
      <c r="A169" s="550" t="s">
        <v>825</v>
      </c>
      <c r="B169" s="895"/>
    </row>
    <row r="170" spans="1:11" x14ac:dyDescent="0.25">
      <c r="A170" s="1030"/>
      <c r="B170" s="1030"/>
      <c r="C170" s="1030"/>
      <c r="D170" s="1030"/>
      <c r="E170" s="1030"/>
      <c r="F170" s="1030"/>
    </row>
    <row r="171" spans="1:11" x14ac:dyDescent="0.25">
      <c r="A171" s="1030"/>
      <c r="B171" s="1030"/>
      <c r="C171" s="1030"/>
      <c r="D171" s="1030"/>
      <c r="E171" s="1030"/>
      <c r="F171" s="1030"/>
    </row>
    <row r="172" spans="1:11" x14ac:dyDescent="0.25">
      <c r="A172" s="1030"/>
      <c r="B172" s="1030"/>
      <c r="C172" s="1030"/>
      <c r="D172" s="1030"/>
      <c r="E172" s="1030"/>
      <c r="F172" s="1030"/>
    </row>
    <row r="173" spans="1:11" x14ac:dyDescent="0.25">
      <c r="A173" s="1030"/>
      <c r="B173" s="1030"/>
      <c r="C173" s="1030"/>
      <c r="D173" s="1030"/>
      <c r="E173" s="1030"/>
      <c r="F173" s="1030"/>
    </row>
    <row r="174" spans="1:11" x14ac:dyDescent="0.25">
      <c r="A174" s="1030"/>
      <c r="B174" s="1030"/>
      <c r="C174" s="1030"/>
      <c r="D174" s="1030"/>
      <c r="E174" s="1030"/>
      <c r="F174" s="1030"/>
    </row>
    <row r="175" spans="1:11" x14ac:dyDescent="0.25">
      <c r="A175" s="17"/>
      <c r="B175" s="17"/>
      <c r="C175" s="17"/>
      <c r="D175" s="17"/>
      <c r="E175" s="17"/>
      <c r="F175" s="17"/>
      <c r="G175" s="17"/>
      <c r="H175" s="17"/>
      <c r="I175" s="17"/>
      <c r="J175" s="17"/>
      <c r="K175" s="17"/>
    </row>
    <row r="176" spans="1:11" x14ac:dyDescent="0.25">
      <c r="A176" s="17"/>
      <c r="B176" s="17"/>
      <c r="C176" s="17"/>
      <c r="D176" s="17"/>
      <c r="E176" s="17"/>
      <c r="F176" s="17"/>
      <c r="G176" s="90" t="s">
        <v>126</v>
      </c>
      <c r="H176" s="17"/>
      <c r="I176" s="17"/>
      <c r="J176" s="17"/>
      <c r="K176" s="17"/>
    </row>
    <row r="177" spans="1:11" x14ac:dyDescent="0.25">
      <c r="A177" s="17"/>
      <c r="B177" s="17"/>
      <c r="C177" s="17"/>
      <c r="D177" s="17"/>
      <c r="E177" s="17"/>
      <c r="F177" s="17"/>
      <c r="G177" s="17"/>
      <c r="H177" s="17"/>
      <c r="I177" s="17"/>
      <c r="J177" s="17"/>
      <c r="K177" s="17"/>
    </row>
    <row r="178" spans="1:11" x14ac:dyDescent="0.25">
      <c r="A178" s="57"/>
      <c r="B178" s="775"/>
      <c r="C178" s="17"/>
      <c r="D178" s="17"/>
      <c r="E178" s="17"/>
      <c r="F178" s="17"/>
      <c r="G178" s="17"/>
      <c r="H178" s="17"/>
      <c r="I178" s="17"/>
      <c r="J178" s="17"/>
      <c r="K178" s="17"/>
    </row>
    <row r="179" spans="1:11" x14ac:dyDescent="0.25">
      <c r="A179" s="30"/>
    </row>
    <row r="180" spans="1:11" x14ac:dyDescent="0.25">
      <c r="A180" s="30"/>
    </row>
  </sheetData>
  <sheetProtection algorithmName="SHA-512" hashValue="1dA30b43cUbjbPnskO5qIm9XUUZRwf0HoEmYb/Fvj7bISSQKDP6rRCJMK80seD7RWvuqyTyMoP0A9UmaTm3fxg==" saltValue="N1D5qht1CCUxaJrczvVd5Q==" spinCount="100000" sheet="1" formatCells="0" formatColumns="0" formatRows="0" insertColumns="0" insertRows="0"/>
  <mergeCells count="63">
    <mergeCell ref="E131:H131"/>
    <mergeCell ref="B128:D128"/>
    <mergeCell ref="B108:F108"/>
    <mergeCell ref="B113:F113"/>
    <mergeCell ref="B115:F115"/>
    <mergeCell ref="E129:H129"/>
    <mergeCell ref="E130:H130"/>
    <mergeCell ref="G64:I64"/>
    <mergeCell ref="B106:F106"/>
    <mergeCell ref="B104:F104"/>
    <mergeCell ref="G69:J69"/>
    <mergeCell ref="D101:H101"/>
    <mergeCell ref="B72:F72"/>
    <mergeCell ref="B74:F74"/>
    <mergeCell ref="B103:F103"/>
    <mergeCell ref="B93:F93"/>
    <mergeCell ref="W51:Z51"/>
    <mergeCell ref="W58:Z58"/>
    <mergeCell ref="K58:N58"/>
    <mergeCell ref="Q51:T51"/>
    <mergeCell ref="Q58:T58"/>
    <mergeCell ref="C58:F58"/>
    <mergeCell ref="C51:F51"/>
    <mergeCell ref="C29:F29"/>
    <mergeCell ref="K29:M29"/>
    <mergeCell ref="G47:J47"/>
    <mergeCell ref="G31:I31"/>
    <mergeCell ref="G53:I53"/>
    <mergeCell ref="G56:I56"/>
    <mergeCell ref="K51:N51"/>
    <mergeCell ref="G54:I55"/>
    <mergeCell ref="U29:W29"/>
    <mergeCell ref="B44:F44"/>
    <mergeCell ref="B32:F32"/>
    <mergeCell ref="B33:F33"/>
    <mergeCell ref="K12:N12"/>
    <mergeCell ref="W12:Z12"/>
    <mergeCell ref="B43:F43"/>
    <mergeCell ref="Q12:T12"/>
    <mergeCell ref="P29:R29"/>
    <mergeCell ref="A5:D5"/>
    <mergeCell ref="G19:H19"/>
    <mergeCell ref="B26:F26"/>
    <mergeCell ref="B28:F28"/>
    <mergeCell ref="B11:F11"/>
    <mergeCell ref="B9:F9"/>
    <mergeCell ref="B21:F21"/>
    <mergeCell ref="C12:F12"/>
    <mergeCell ref="B23:F23"/>
    <mergeCell ref="E132:H132"/>
    <mergeCell ref="E134:H134"/>
    <mergeCell ref="E133:H133"/>
    <mergeCell ref="A170:F174"/>
    <mergeCell ref="B143:F143"/>
    <mergeCell ref="A148:F148"/>
    <mergeCell ref="B151:F151"/>
    <mergeCell ref="B158:F158"/>
    <mergeCell ref="A163:F167"/>
    <mergeCell ref="A162:C162"/>
    <mergeCell ref="A156:F156"/>
    <mergeCell ref="A159:F159"/>
    <mergeCell ref="A155:F155"/>
    <mergeCell ref="A147:C147"/>
  </mergeCells>
  <phoneticPr fontId="6" type="noConversion"/>
  <printOptions horizontalCentered="1"/>
  <pageMargins left="0" right="0" top="0" bottom="0" header="0.28000000000000003" footer="0.35"/>
  <pageSetup scale="71" orientation="portrait" r:id="rId1"/>
  <headerFooter alignWithMargins="0"/>
  <rowBreaks count="1" manualBreakCount="1">
    <brk id="140" max="16383" man="1"/>
  </rowBreaks>
  <ignoredErrors>
    <ignoredError sqref="G47 D123 G69 C55:D56 O108:O112 O104:O106 C53:D53 F53 V53:Z53 F56 V55:Z56 C57:N59 V57:Z59 C51:N52 V51:Z52 J53:N53 F55 J55:N55 J56:N56" unlockedFormula="1"/>
  </ignoredError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35</vt:i4>
      </vt:variant>
      <vt:variant>
        <vt:lpstr>Named Ranges</vt:lpstr>
      </vt:variant>
      <vt:variant>
        <vt:i4>32</vt:i4>
      </vt:variant>
    </vt:vector>
  </HeadingPairs>
  <TitlesOfParts>
    <vt:vector size="67" baseType="lpstr">
      <vt:lpstr> Instructions</vt:lpstr>
      <vt:lpstr>MCO ID &amp; Cross Checks</vt:lpstr>
      <vt:lpstr>Consol. Bal Sheet</vt:lpstr>
      <vt:lpstr>Consol. Rev &amp; Exp</vt:lpstr>
      <vt:lpstr>Balance Sheet</vt:lpstr>
      <vt:lpstr>Rev &amp; Exp All Mult Prog</vt:lpstr>
      <vt:lpstr>Rev &amp; Exp All</vt:lpstr>
      <vt:lpstr>Cash Flow</vt:lpstr>
      <vt:lpstr>Notes</vt:lpstr>
      <vt:lpstr>Sch. of Serv Pmts</vt:lpstr>
      <vt:lpstr> Aging Schedules</vt:lpstr>
      <vt:lpstr>Encounter to Finan Rec- Prog 1</vt:lpstr>
      <vt:lpstr>Encounter to Finan Rec- Prog 2</vt:lpstr>
      <vt:lpstr>Encounter to Finan Rec- Prog 3</vt:lpstr>
      <vt:lpstr>Rev Exp Region GSR A</vt:lpstr>
      <vt:lpstr>Rev Exp Region B </vt:lpstr>
      <vt:lpstr>Rev Exp Region C  </vt:lpstr>
      <vt:lpstr>Rev Exp Region D</vt:lpstr>
      <vt:lpstr>Rev Exp Region E</vt:lpstr>
      <vt:lpstr>Rev Exp Region F</vt:lpstr>
      <vt:lpstr>Rev Exp Region G</vt:lpstr>
      <vt:lpstr>Rev Exp Region H</vt:lpstr>
      <vt:lpstr>Rev Exp Region I</vt:lpstr>
      <vt:lpstr>Rev Exp Region J</vt:lpstr>
      <vt:lpstr>Rev Exp Region K</vt:lpstr>
      <vt:lpstr>Rev Exp Region L</vt:lpstr>
      <vt:lpstr>Rev Exp Region M</vt:lpstr>
      <vt:lpstr>Rev Exp Region N</vt:lpstr>
      <vt:lpstr>Rev Exp Region O</vt:lpstr>
      <vt:lpstr>MLR</vt:lpstr>
      <vt:lpstr>MLR Instructions</vt:lpstr>
      <vt:lpstr>dropdown</vt:lpstr>
      <vt:lpstr>MLR Certification</vt:lpstr>
      <vt:lpstr>Crediblity Adjustment </vt:lpstr>
      <vt:lpstr>PY Closing Adj</vt:lpstr>
      <vt:lpstr>Initial</vt:lpstr>
      <vt:lpstr>' Aging Schedules'!Print_Area</vt:lpstr>
      <vt:lpstr>' Instructions'!Print_Area</vt:lpstr>
      <vt:lpstr>'Balance Sheet'!Print_Area</vt:lpstr>
      <vt:lpstr>'Consol. Rev &amp; Exp'!Print_Area</vt:lpstr>
      <vt:lpstr>MLR!Print_Area</vt:lpstr>
      <vt:lpstr>'Rev Exp Region D'!Print_Area</vt:lpstr>
      <vt:lpstr>'Rev Exp Region G'!Print_Area</vt:lpstr>
      <vt:lpstr>'Rev Exp Region GSR A'!Print_Area</vt:lpstr>
      <vt:lpstr>'Rev Exp Region J'!Print_Area</vt:lpstr>
      <vt:lpstr>'Balance Sheet'!Print_Titles</vt:lpstr>
      <vt:lpstr>'Consol. Bal Sheet'!Print_Titles</vt:lpstr>
      <vt:lpstr>'Consol. Rev &amp; Exp'!Print_Titles</vt:lpstr>
      <vt:lpstr>'Rev &amp; Exp All'!Print_Titles</vt:lpstr>
      <vt:lpstr>'Rev &amp; Exp All Mult Prog'!Print_Titles</vt:lpstr>
      <vt:lpstr>'Rev Exp Region B '!Print_Titles</vt:lpstr>
      <vt:lpstr>'Rev Exp Region C  '!Print_Titles</vt:lpstr>
      <vt:lpstr>'Rev Exp Region D'!Print_Titles</vt:lpstr>
      <vt:lpstr>'Rev Exp Region E'!Print_Titles</vt:lpstr>
      <vt:lpstr>'Rev Exp Region F'!Print_Titles</vt:lpstr>
      <vt:lpstr>'Rev Exp Region G'!Print_Titles</vt:lpstr>
      <vt:lpstr>'Rev Exp Region GSR A'!Print_Titles</vt:lpstr>
      <vt:lpstr>'Rev Exp Region H'!Print_Titles</vt:lpstr>
      <vt:lpstr>'Rev Exp Region I'!Print_Titles</vt:lpstr>
      <vt:lpstr>'Rev Exp Region J'!Print_Titles</vt:lpstr>
      <vt:lpstr>'Rev Exp Region K'!Print_Titles</vt:lpstr>
      <vt:lpstr>'Rev Exp Region L'!Print_Titles</vt:lpstr>
      <vt:lpstr>'Rev Exp Region M'!Print_Titles</vt:lpstr>
      <vt:lpstr>'Rev Exp Region N'!Print_Titles</vt:lpstr>
      <vt:lpstr>'Rev Exp Region O'!Print_Titles</vt:lpstr>
      <vt:lpstr>Submission</vt:lpstr>
      <vt:lpstr>Year</vt:lpstr>
    </vt:vector>
  </TitlesOfParts>
  <Company>DHS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MCO Financial Reporting Template</dc:title>
  <dc:creator>Marci Katz</dc:creator>
  <cp:lastModifiedBy>Ward, Abigail M - DHS</cp:lastModifiedBy>
  <cp:lastPrinted>2019-01-23T18:55:29Z</cp:lastPrinted>
  <dcterms:created xsi:type="dcterms:W3CDTF">2005-06-27T20:17:35Z</dcterms:created>
  <dcterms:modified xsi:type="dcterms:W3CDTF">2025-04-23T17:28:01Z</dcterms:modified>
</cp:coreProperties>
</file>