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B-3\Web Pages\"/>
    </mc:Choice>
  </mc:AlternateContent>
  <xr:revisionPtr revIDLastSave="0" documentId="14_{7D6CE09B-B4C9-4DB1-9D78-2DFBB4A5200C}" xr6:coauthVersionLast="47" xr6:coauthVersionMax="47" xr10:uidLastSave="{00000000-0000-0000-0000-000000000000}"/>
  <bookViews>
    <workbookView xWindow="1056" yWindow="2184" windowWidth="17280" windowHeight="8964" xr2:uid="{00000000-000D-0000-FFFF-FFFF00000000}"/>
  </bookViews>
  <sheets>
    <sheet name="Dashboard" sheetId="2" r:id="rId1"/>
    <sheet name="20-21 Indicator Data" sheetId="1" state="hidden" r:id="rId2"/>
    <sheet name="20-21 Exit Reason Data"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3" l="1"/>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B80" i="2" l="1"/>
  <c r="B79" i="2"/>
  <c r="B78" i="2"/>
  <c r="B77" i="2"/>
  <c r="B76" i="2"/>
  <c r="B75" i="2"/>
  <c r="B74" i="2"/>
  <c r="B73" i="2"/>
  <c r="B72" i="2"/>
  <c r="B71" i="2"/>
  <c r="B70" i="2"/>
  <c r="B69" i="2"/>
  <c r="B68" i="2"/>
  <c r="B67" i="2"/>
  <c r="B66" i="2"/>
  <c r="B81" i="2" l="1"/>
  <c r="C73" i="2" s="1"/>
  <c r="C71" i="2" l="1"/>
  <c r="C77" i="2"/>
  <c r="C76" i="2"/>
  <c r="C66" i="2"/>
  <c r="C79" i="2"/>
  <c r="C69" i="2"/>
  <c r="C68" i="2"/>
  <c r="C74" i="2"/>
  <c r="C80" i="2"/>
  <c r="C70" i="2"/>
  <c r="C67" i="2"/>
  <c r="C75" i="2"/>
  <c r="C78" i="2"/>
  <c r="C72" i="2"/>
  <c r="B57" i="2" l="1"/>
  <c r="B56" i="2"/>
  <c r="B55" i="2"/>
  <c r="B54" i="2"/>
  <c r="B53" i="2"/>
  <c r="B52" i="2"/>
  <c r="B51" i="2"/>
  <c r="B50" i="2"/>
  <c r="B49" i="2"/>
  <c r="B48" i="2"/>
  <c r="B47" i="2"/>
  <c r="B46" i="2"/>
  <c r="B45" i="2"/>
  <c r="B44" i="2"/>
  <c r="B43" i="2"/>
  <c r="B42" i="2"/>
  <c r="B41" i="2"/>
  <c r="B15" i="2"/>
  <c r="B31" i="2"/>
  <c r="B30" i="2"/>
  <c r="B29" i="2"/>
  <c r="B28" i="2"/>
  <c r="B27" i="2"/>
  <c r="B26" i="2"/>
  <c r="B25" i="2"/>
  <c r="B24" i="2"/>
  <c r="B23" i="2"/>
  <c r="B22" i="2"/>
  <c r="B21" i="2"/>
  <c r="B19" i="2"/>
  <c r="B18" i="2"/>
  <c r="B17" i="2"/>
  <c r="B16" i="2"/>
  <c r="B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Rundle, Matthew G</author>
  </authors>
  <commentList>
    <comment ref="A15" authorId="0" shapeId="0" xr:uid="{00000000-0006-0000-0000-000001000000}">
      <text>
        <r>
          <rPr>
            <sz val="10"/>
            <color indexed="81"/>
            <rFont val="Calibri Light"/>
            <family val="2"/>
            <scheme val="major"/>
          </rPr>
          <t>Percent of infants and toddlers with Individual Family Service Plans (IFSP) who receive the early intervention services on their IFSPs in a timely manner</t>
        </r>
      </text>
    </comment>
    <comment ref="A16" authorId="0" shapeId="0" xr:uid="{00000000-0006-0000-0000-000002000000}">
      <text>
        <r>
          <rPr>
            <sz val="10"/>
            <color indexed="81"/>
            <rFont val="Calibri Light"/>
            <family val="2"/>
            <scheme val="major"/>
          </rPr>
          <t>Percent of infants and toddlers with IFSPs who primarily receive early intervention services in the home or programs for typically developing children</t>
        </r>
      </text>
    </comment>
    <comment ref="A17" authorId="0" shapeId="0" xr:uid="{00000000-0006-0000-0000-00000300000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18" authorId="0" shapeId="0" xr:uid="{00000000-0006-0000-0000-000004000000}">
      <text>
        <r>
          <rPr>
            <sz val="10"/>
            <color indexed="81"/>
            <rFont val="Calibri Light"/>
            <family val="2"/>
            <scheme val="major"/>
          </rPr>
          <t>The percent of children who were functioning within age expectations in each Outcome by the time they exited the program</t>
        </r>
      </text>
    </comment>
    <comment ref="A19" authorId="0" shapeId="0" xr:uid="{00000000-0006-0000-0000-00000500000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20" authorId="0" shapeId="0" xr:uid="{00000000-0006-0000-0000-000006000000}">
      <text>
        <r>
          <rPr>
            <sz val="10"/>
            <color indexed="81"/>
            <rFont val="Calibri Light"/>
            <family val="2"/>
            <scheme val="major"/>
          </rPr>
          <t>The percent of children who were functioning within age expectations in each Outcome by the time they exited the program</t>
        </r>
      </text>
    </comment>
    <comment ref="A21" authorId="0" shapeId="0" xr:uid="{00000000-0006-0000-0000-00000700000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22" authorId="0" shapeId="0" xr:uid="{00000000-0006-0000-0000-000008000000}">
      <text>
        <r>
          <rPr>
            <sz val="10"/>
            <color indexed="81"/>
            <rFont val="Calibri Light"/>
            <family val="2"/>
            <scheme val="major"/>
          </rPr>
          <t>The percent of children who were functioning within age expectations in each Outcome by the time they exited the program</t>
        </r>
      </text>
    </comment>
    <comment ref="A23" authorId="0" shapeId="0" xr:uid="{00000000-0006-0000-0000-000009000000}">
      <text>
        <r>
          <rPr>
            <sz val="10"/>
            <color indexed="81"/>
            <rFont val="Calibri Light"/>
            <family val="2"/>
            <scheme val="major"/>
          </rPr>
          <t xml:space="preserve">Percent of families reporting early intervention services have helped the family know their rights. </t>
        </r>
        <r>
          <rPr>
            <b/>
            <sz val="9"/>
            <color indexed="81"/>
            <rFont val="Tahoma"/>
            <family val="2"/>
          </rPr>
          <t xml:space="preserve"> </t>
        </r>
      </text>
    </comment>
    <comment ref="A24" authorId="0" shapeId="0" xr:uid="{00000000-0006-0000-0000-00000A000000}">
      <text>
        <r>
          <rPr>
            <sz val="10"/>
            <color indexed="81"/>
            <rFont val="Calibri Light"/>
            <family val="2"/>
            <scheme val="major"/>
          </rPr>
          <t>Percent of families reporting early intervention services have helped the family effectively communicate their child's needs.</t>
        </r>
      </text>
    </comment>
    <comment ref="A25" authorId="0" shapeId="0" xr:uid="{00000000-0006-0000-0000-00000B000000}">
      <text>
        <r>
          <rPr>
            <sz val="10"/>
            <color indexed="81"/>
            <rFont val="Calibri Light"/>
            <family val="2"/>
            <scheme val="major"/>
          </rPr>
          <t>Percent of families reporting early intervention services have helped the family help their child develop and learn.</t>
        </r>
      </text>
    </comment>
    <comment ref="A26" authorId="0" shapeId="0" xr:uid="{00000000-0006-0000-0000-00000C000000}">
      <text>
        <r>
          <rPr>
            <sz val="10"/>
            <color indexed="81"/>
            <rFont val="Calibri Light"/>
            <family val="2"/>
            <scheme val="major"/>
          </rPr>
          <t>Percent of infants and toddlers birth to 1 with IFSPs</t>
        </r>
      </text>
    </comment>
    <comment ref="A27" authorId="0" shapeId="0" xr:uid="{00000000-0006-0000-0000-00000D000000}">
      <text>
        <r>
          <rPr>
            <sz val="10"/>
            <color indexed="81"/>
            <rFont val="Calibri Light"/>
            <family val="2"/>
            <scheme val="major"/>
          </rPr>
          <t>Percent of infants and toddlers birth to 3 with IFSPs</t>
        </r>
      </text>
    </comment>
    <comment ref="A28" authorId="0" shapeId="0" xr:uid="{00000000-0006-0000-0000-00000E000000}">
      <text>
        <r>
          <rPr>
            <sz val="10"/>
            <color indexed="81"/>
            <rFont val="Calibri Light"/>
            <family val="2"/>
            <scheme val="major"/>
          </rPr>
          <t>Percent of eligible infants and toddlers with IFSPs for whom an evaluation and assessment and  initial IFSP meeting were conducted in a timely manner</t>
        </r>
      </text>
    </comment>
    <comment ref="A29" authorId="0" shapeId="0" xr:uid="{00000000-0006-0000-0000-00000F00000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IFSPs with transition steps and services. </t>
        </r>
      </text>
    </comment>
    <comment ref="A30" authorId="0" shapeId="0" xr:uid="{00000000-0006-0000-0000-000010000000}">
      <text>
        <r>
          <rPr>
            <sz val="10"/>
            <color indexed="81"/>
            <rFont val="Calibri Light"/>
            <family val="2"/>
            <scheme val="major"/>
          </rPr>
          <t>Percent of all children exiting Part C who received timely transition planning to support the child's transition to preschool and other appropriate community services by their third birthday including: Notification to LEA, if child potentially eligible for Part B</t>
        </r>
      </text>
    </comment>
    <comment ref="A31" authorId="0" shapeId="0" xr:uid="{00000000-0006-0000-0000-00001100000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transition planning conference, if child potentially eligible for Part B </t>
        </r>
        <r>
          <rPr>
            <b/>
            <sz val="9"/>
            <color indexed="81"/>
            <rFont val="Tahoma"/>
            <family val="2"/>
          </rPr>
          <t xml:space="preserve">   </t>
        </r>
      </text>
    </comment>
    <comment ref="A66" authorId="0" shapeId="0" xr:uid="{00000000-0006-0000-0000-000012000000}">
      <text>
        <r>
          <rPr>
            <sz val="10"/>
            <color indexed="81"/>
            <rFont val="Calibri Light"/>
            <family val="2"/>
            <scheme val="major"/>
          </rPr>
          <t>Child turned 3; referred to LEA; LEA found child eligible for special education</t>
        </r>
      </text>
    </comment>
    <comment ref="A67" authorId="0" shapeId="0" xr:uid="{00000000-0006-0000-0000-000013000000}">
      <text>
        <r>
          <rPr>
            <sz val="10"/>
            <color indexed="81"/>
            <rFont val="Calibri Light"/>
            <family val="2"/>
            <scheme val="major"/>
          </rPr>
          <t>Child turned 3; referred to LEA but ineligible; referred to other programs</t>
        </r>
      </text>
    </comment>
    <comment ref="A68" authorId="0" shapeId="0" xr:uid="{00000000-0006-0000-0000-000014000000}">
      <text>
        <r>
          <rPr>
            <sz val="10"/>
            <color indexed="81"/>
            <rFont val="Calibri Light"/>
            <family val="2"/>
            <scheme val="major"/>
          </rPr>
          <t>Child turned 3; referred to LEA but ineligible; not referred to other programs</t>
        </r>
      </text>
    </comment>
    <comment ref="A69" authorId="0" shapeId="0" xr:uid="{00000000-0006-0000-0000-000015000000}">
      <text>
        <r>
          <rPr>
            <sz val="10"/>
            <color indexed="81"/>
            <rFont val="Calibri Light"/>
            <family val="2"/>
            <scheme val="major"/>
          </rPr>
          <t>Child turned 3; referred to LEA; eligibility pending for special education</t>
        </r>
      </text>
    </comment>
    <comment ref="A70" authorId="0" shapeId="0" xr:uid="{00000000-0006-0000-0000-000016000000}">
      <text>
        <r>
          <rPr>
            <sz val="10"/>
            <color indexed="81"/>
            <rFont val="Calibri Light"/>
            <family val="2"/>
            <scheme val="major"/>
          </rPr>
          <t>Child is no longer in need of services. Successful completion of the IFSP</t>
        </r>
      </text>
    </comment>
    <comment ref="A71" authorId="0" shapeId="0" xr:uid="{00000000-0006-0000-0000-000017000000}">
      <text>
        <r>
          <rPr>
            <sz val="10"/>
            <color indexed="81"/>
            <rFont val="Calibri Light"/>
            <family val="2"/>
            <scheme val="major"/>
          </rPr>
          <t>Family chose to discontinue services</t>
        </r>
      </text>
    </comment>
    <comment ref="A72" authorId="0" shapeId="0" xr:uid="{00000000-0006-0000-0000-000018000000}">
      <text>
        <r>
          <rPr>
            <sz val="10"/>
            <color indexed="81"/>
            <rFont val="Calibri Light"/>
            <family val="2"/>
            <scheme val="major"/>
          </rPr>
          <t>Child moved within the state</t>
        </r>
      </text>
    </comment>
    <comment ref="A73" authorId="0" shapeId="0" xr:uid="{00000000-0006-0000-0000-000019000000}">
      <text>
        <r>
          <rPr>
            <sz val="10"/>
            <color indexed="81"/>
            <rFont val="Calibri Light"/>
            <family val="2"/>
            <scheme val="major"/>
          </rPr>
          <t>Child moved out of the state</t>
        </r>
      </text>
    </comment>
    <comment ref="A74" authorId="0" shapeId="0" xr:uid="{00000000-0006-0000-0000-00001A000000}">
      <text>
        <r>
          <rPr>
            <sz val="10"/>
            <color indexed="81"/>
            <rFont val="Calibri Light"/>
            <family val="2"/>
            <scheme val="major"/>
          </rPr>
          <t>Death of child</t>
        </r>
      </text>
    </comment>
    <comment ref="A75" authorId="0" shapeId="0" xr:uid="{00000000-0006-0000-0000-00001B000000}">
      <text>
        <r>
          <rPr>
            <sz val="10"/>
            <color indexed="81"/>
            <rFont val="Calibri Light"/>
            <family val="2"/>
            <scheme val="major"/>
          </rPr>
          <t>Child under 3; Birth to 3 unable to locate family after many attempts</t>
        </r>
      </text>
    </comment>
    <comment ref="A76" authorId="0" shapeId="0" xr:uid="{00000000-0006-0000-0000-00001C000000}">
      <text>
        <r>
          <rPr>
            <sz val="10"/>
            <color indexed="81"/>
            <rFont val="Calibri Light"/>
            <family val="2"/>
            <scheme val="major"/>
          </rPr>
          <t>Child turned 3, parents did not consent to LEA referral and/or LEA evaluation</t>
        </r>
      </text>
    </comment>
    <comment ref="A77" authorId="0" shapeId="0" xr:uid="{00000000-0006-0000-0000-00001D000000}">
      <text>
        <r>
          <rPr>
            <sz val="10"/>
            <color indexed="81"/>
            <rFont val="Calibri Light"/>
            <family val="2"/>
            <scheme val="major"/>
          </rPr>
          <t>Child turned 3; not referred to LEA as not believed to be eligible</t>
        </r>
      </text>
    </comment>
    <comment ref="A78" authorId="0" shapeId="0" xr:uid="{00000000-0006-0000-0000-00001E000000}">
      <text>
        <r>
          <rPr>
            <sz val="10"/>
            <color indexed="81"/>
            <rFont val="Calibri Light"/>
            <family val="2"/>
            <scheme val="major"/>
          </rPr>
          <t>Child did not qualify for Birth to 3</t>
        </r>
      </text>
    </comment>
    <comment ref="A79" authorId="0" shapeId="0" xr:uid="{00000000-0006-0000-0000-00001F000000}">
      <text>
        <r>
          <rPr>
            <sz val="10"/>
            <color indexed="81"/>
            <rFont val="Calibri Light"/>
            <family val="2"/>
            <scheme val="major"/>
          </rPr>
          <t>Parents chose not to enroll in Birth to 3</t>
        </r>
      </text>
    </comment>
    <comment ref="A80" authorId="0" shapeId="0" xr:uid="{00000000-0006-0000-0000-000020000000}">
      <text>
        <r>
          <rPr>
            <sz val="10"/>
            <color indexed="81"/>
            <rFont val="Calibri Light"/>
            <family val="2"/>
            <scheme val="major"/>
          </rPr>
          <t>Child turned 3; referred to LEA prior to transfer to current B-3 program</t>
        </r>
      </text>
    </comment>
  </commentList>
</comments>
</file>

<file path=xl/sharedStrings.xml><?xml version="1.0" encoding="utf-8"?>
<sst xmlns="http://schemas.openxmlformats.org/spreadsheetml/2006/main" count="257" uniqueCount="153">
  <si>
    <t>COUNTY</t>
  </si>
  <si>
    <r>
      <t>Indicator 1</t>
    </r>
    <r>
      <rPr>
        <sz val="8"/>
        <rFont val="Univers Condensed"/>
      </rPr>
      <t xml:space="preserve"> - Percent of infants and toddlers with Individual Family Service Plans (IFSP) who receive the early intervention services on their IFSPs in a timely manner. </t>
    </r>
  </si>
  <si>
    <r>
      <t>Indicator 2</t>
    </r>
    <r>
      <rPr>
        <sz val="8"/>
        <rFont val="Univers Condensed"/>
      </rPr>
      <t xml:space="preserve"> - Percent of infants and toddlers with IFSPs who primarily receive early intervention services in the home or programs for typically developing children.   </t>
    </r>
  </si>
  <si>
    <r>
      <t xml:space="preserve">Indicator 3 Outcome 1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</si>
  <si>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1 Summary Statement 2            </t>
    </r>
    <r>
      <rPr>
        <b/>
        <sz val="8"/>
        <rFont val="Univers Condensed"/>
        <family val="2"/>
      </rPr>
      <t>The percent of children who were functioning within age expectations in each Outcome by the time they exited the program</t>
    </r>
  </si>
  <si>
    <r>
      <t xml:space="preserve">Indicator 3  Outcome 2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</si>
  <si>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2  Summary Statement 2       </t>
    </r>
    <r>
      <rPr>
        <b/>
        <sz val="8"/>
        <rFont val="Univers Condensed"/>
        <family val="2"/>
      </rPr>
      <t>The percent of children who were functioning within age expectations in each Outcome by the time they exited the program</t>
    </r>
  </si>
  <si>
    <r>
      <t xml:space="preserve">Indicator 3  Outcome 3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</si>
  <si>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3          Summary          Statement 2                 </t>
    </r>
    <r>
      <rPr>
        <b/>
        <sz val="8"/>
        <rFont val="Univers Condensed"/>
        <family val="2"/>
      </rPr>
      <t>The percent of children who were functioning within age expectations in each Outcome by the time they exited the program</t>
    </r>
  </si>
  <si>
    <r>
      <t xml:space="preserve">Indicator 4A - </t>
    </r>
    <r>
      <rPr>
        <sz val="8"/>
        <rFont val="Univers Condensed"/>
      </rPr>
      <t xml:space="preserve">Percent of families reporting early intervention services have helped the family know their rights.  </t>
    </r>
  </si>
  <si>
    <r>
      <t>Indicator 4B -</t>
    </r>
    <r>
      <rPr>
        <sz val="8"/>
        <rFont val="Univers Condensed"/>
      </rPr>
      <t xml:space="preserve"> Percent of families reporting early intervention services have helped the family effectively communicate their child's needs.</t>
    </r>
  </si>
  <si>
    <r>
      <t xml:space="preserve">Indicator 4C - </t>
    </r>
    <r>
      <rPr>
        <sz val="8"/>
        <rFont val="Univers Condensed"/>
      </rPr>
      <t>Percent of families reporting early intervention services have helped the family help their child develop and learn.</t>
    </r>
  </si>
  <si>
    <r>
      <t>Indicator 5-</t>
    </r>
    <r>
      <rPr>
        <sz val="8"/>
        <rFont val="Univers Condensed"/>
      </rPr>
      <t xml:space="preserve"> Percent of infants and toddlers birth to 1 with IFSPs.</t>
    </r>
    <r>
      <rPr>
        <b/>
        <sz val="8"/>
        <rFont val="Univers Condensed"/>
      </rPr>
      <t/>
    </r>
  </si>
  <si>
    <r>
      <t xml:space="preserve">Indicator 6 - </t>
    </r>
    <r>
      <rPr>
        <sz val="8"/>
        <rFont val="Univers Condensed"/>
      </rPr>
      <t xml:space="preserve">Percent of infants and toddlers birth to 3 with IFSPs. </t>
    </r>
  </si>
  <si>
    <r>
      <t>Indicator 7-</t>
    </r>
    <r>
      <rPr>
        <sz val="8"/>
        <rFont val="Arial"/>
        <family val="2"/>
      </rPr>
      <t xml:space="preserve"> Percent of eligible infants and toddlers with IFSPs for whom an evaluation and assessment and  initial IFSP meeting were conducted in a timely manner. </t>
    </r>
  </si>
  <si>
    <r>
      <t xml:space="preserve">Indicator 8A - </t>
    </r>
    <r>
      <rPr>
        <sz val="8"/>
        <rFont val="Arial"/>
        <family val="2"/>
      </rPr>
      <t xml:space="preserve">Percent of all children exiting Part C who received timely transition planning to support the child's transition to preschool and other appropriate community services by their third birthday including: IFSPs with transition steps and services. </t>
    </r>
  </si>
  <si>
    <r>
      <t xml:space="preserve">Indicator 8B - </t>
    </r>
    <r>
      <rPr>
        <sz val="8"/>
        <rFont val="Arial"/>
        <family val="2"/>
      </rPr>
      <t>Percent of all children exiting Part C who received timely transition planning to support the child's transition to preschool and other appropriate community services by their third birthday including: Notification to LEA, if child potentially eligible for Part B.</t>
    </r>
  </si>
  <si>
    <r>
      <t>Indicator 8C -</t>
    </r>
    <r>
      <rPr>
        <sz val="8"/>
        <rFont val="Arial"/>
        <family val="2"/>
      </rPr>
      <t xml:space="preserve"> Percent of all children exiting Part C who received timely transition planning to support the child's transition to preschool and other appropriate community services by their third birthday including transition planning conference, if child potentially eligible for Part B.                              </t>
    </r>
  </si>
  <si>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</si>
  <si>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</si>
  <si>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</si>
  <si>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</si>
  <si>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</si>
  <si>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</si>
  <si>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</si>
  <si>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</si>
  <si>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</si>
  <si>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</si>
  <si>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</si>
  <si>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</si>
  <si>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</si>
  <si>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</si>
  <si>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</si>
  <si>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</si>
  <si>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</si>
  <si>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</si>
  <si>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</si>
  <si>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</si>
  <si>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</si>
  <si>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</si>
  <si>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</si>
  <si>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</si>
  <si>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</si>
  <si>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</si>
  <si>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</si>
  <si>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</si>
  <si>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</si>
  <si>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</si>
  <si>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</si>
  <si>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</si>
  <si>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</si>
  <si>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</si>
  <si>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</si>
  <si>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</si>
  <si>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</si>
  <si>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</si>
  <si>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</si>
  <si>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</si>
  <si>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</si>
  <si>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</si>
  <si>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</si>
  <si>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</si>
  <si>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</si>
  <si>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</si>
  <si>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</si>
  <si>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</si>
  <si>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</si>
  <si>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</si>
  <si>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</si>
  <si>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</si>
  <si>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</si>
  <si>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</si>
  <si>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</si>
  <si>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</si>
  <si>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</si>
  <si>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</si>
  <si>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</si>
  <si>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</si>
  <si>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</si>
  <si>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</si>
  <si>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</si>
  <si>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</si>
  <si>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</si>
  <si>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</si>
  <si>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</si>
  <si>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</si>
  <si>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</si>
  <si>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</si>
  <si>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</si>
  <si>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</si>
  <si>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 xml:space="preserve">Instructions
Step one: Click on a county name (Adams County (A2) or Ashland County (A25))  
Step two: Click on the arrow to the right of the cell, a drop down menu will appear then select the County that would you like to observe.
                                                                                                                                                                                                                              For the description of indicators hover mouse over red tags in the top right corner in cells A3 to A20. 
</t>
  </si>
  <si>
    <t>Dashboard APR Data</t>
  </si>
  <si>
    <t>State Targets</t>
  </si>
  <si>
    <t>Overall State Results</t>
  </si>
  <si>
    <t xml:space="preserve">Indicator 1 </t>
  </si>
  <si>
    <t>Indicator 2</t>
  </si>
  <si>
    <t>Indicator 3 O1 SS1</t>
  </si>
  <si>
    <t xml:space="preserve">Indicator 3 O1 SS2    </t>
  </si>
  <si>
    <t xml:space="preserve">Indicator 3 O2 SS1   </t>
  </si>
  <si>
    <t xml:space="preserve">Indicator 3 O2 SS2     </t>
  </si>
  <si>
    <t xml:space="preserve">Indicator 3 O3 SS1    </t>
  </si>
  <si>
    <t xml:space="preserve">Indicator 3 O3 SS2   </t>
  </si>
  <si>
    <t>Indicator 4A</t>
  </si>
  <si>
    <t>Indicator 4B</t>
  </si>
  <si>
    <t xml:space="preserve">Indicator 4C </t>
  </si>
  <si>
    <t>Indicator 5</t>
  </si>
  <si>
    <t>Indicator 6</t>
  </si>
  <si>
    <t>Indicator 7</t>
  </si>
  <si>
    <t xml:space="preserve">Indicator 8A </t>
  </si>
  <si>
    <t xml:space="preserve">Indicator 8B </t>
  </si>
  <si>
    <t xml:space="preserve">Indicator 8C </t>
  </si>
  <si>
    <t>APR Indicators: County vs. State Targets</t>
  </si>
  <si>
    <t>APR Indicators: County vs. County</t>
  </si>
  <si>
    <t>County</t>
  </si>
  <si>
    <t>001: turned 3, ref, elig</t>
  </si>
  <si>
    <t>002: turned 3, ref, not elig, ref</t>
  </si>
  <si>
    <t xml:space="preserve">003: turned 3, ref, not elig, not ref
</t>
  </si>
  <si>
    <t>004: turned 3, ref, elig not determ</t>
  </si>
  <si>
    <t>005: successful IFSP compl</t>
  </si>
  <si>
    <t>006: family chose to end</t>
  </si>
  <si>
    <t>007: move in state</t>
  </si>
  <si>
    <t>008: move out of state</t>
  </si>
  <si>
    <t xml:space="preserve">009: death
</t>
  </si>
  <si>
    <t xml:space="preserve">010: unable to locate fam
</t>
  </si>
  <si>
    <t xml:space="preserve">011: turned 3, no consent to ref
</t>
  </si>
  <si>
    <t xml:space="preserve">012: turned 3, not potent. Elig
</t>
  </si>
  <si>
    <t xml:space="preserve">013: not elig for B-3
</t>
  </si>
  <si>
    <t xml:space="preserve">014: fam chose not to take B-3
</t>
  </si>
  <si>
    <t>015: turned 3, referred to LEA prior to transfer</t>
  </si>
  <si>
    <t>Total</t>
  </si>
  <si>
    <t>All Counties</t>
  </si>
  <si>
    <t>001: Child turned 3; referred to LEA; LEA found child eligible for special education
002: Child turned 3; referred to LEA but ineligible; referred to other programs
003: Child turned 3; referred to LEA but ineligible; not referred to other programs
004: Child turned 3; referred to LEA; eligibility pending for special education
005: Child is no longer in need of services. Successful completion of the IFSP
006: Family chose to discontinue services
007: Child moved within the state
008: Child moved out of the state
009: Death of child
010: Child under 3; Birth to 3 unable to locate family after many attempts
011: Child turned 3, parents did not consent to LEA referral and/or LEA evaluation
012: Child turned 3; not referred to LEA as not believed to be eligible
013: Child did not qualify for Birth to 3
014: Parents chose not to enroll in Birth to 3
015: Child turned 3; referred to LEA prior to transfer to current B-3 program</t>
  </si>
  <si>
    <t>Exit Reason by County</t>
  </si>
  <si>
    <t>Totals</t>
  </si>
  <si>
    <t>County Percentages</t>
  </si>
  <si>
    <t>State Percentages</t>
  </si>
  <si>
    <t>Exit Reason 1</t>
  </si>
  <si>
    <t>Exit Reason 2</t>
  </si>
  <si>
    <t>Exit Reason 3</t>
  </si>
  <si>
    <t>Exit Reason 4</t>
  </si>
  <si>
    <t>Exit Reason 5</t>
  </si>
  <si>
    <t>Exit Reason 6</t>
  </si>
  <si>
    <t>Exit Reason 7</t>
  </si>
  <si>
    <t>Exit Reason 8</t>
  </si>
  <si>
    <t>Exit Reason 9</t>
  </si>
  <si>
    <t>Exit Reason 10</t>
  </si>
  <si>
    <t>Exit Reason 11</t>
  </si>
  <si>
    <t>Exit Reason 12</t>
  </si>
  <si>
    <t>Exit Reason 13</t>
  </si>
  <si>
    <t>Exit Reason 14</t>
  </si>
  <si>
    <t>Exit Reason 15</t>
  </si>
  <si>
    <t>Total Exits</t>
  </si>
  <si>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Step one: Click on a county name in cells A14, A40, or A65.
Step two: Click on the arrow to the right of the cell. A drop down menu will appear. Then select the county that would you like to observe.
                                                                                                                                                                                                                              For the description of indicators hover mouse over red tags in the top right corner in cells.</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</si>
</sst>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8"/>
      <name val="Univers Condensed"/>
    </font>
    <font>
      <sz val="8"/>
      <name val="Univers Condensed"/>
    </font>
    <font>
      <b/>
      <sz val="8"/>
      <color indexed="12"/>
      <name val="Univers Condensed"/>
    </font>
    <font>
      <b/>
      <sz val="8"/>
      <name val="Univers Condensed"/>
      <family val="2"/>
    </font>
    <font>
      <b/>
      <sz val="8"/>
      <color indexed="10"/>
      <name val="Univers Condensed"/>
    </font>
    <font>
      <b/>
      <sz val="8"/>
      <color indexed="17"/>
      <name val="Univers Condensed"/>
    </font>
    <font>
      <b/>
      <sz val="8"/>
      <name val="Arial"/>
      <family val="2"/>
    </font>
    <font>
      <sz val="8"/>
      <name val="Arial"/>
      <family val="2"/>
    </font>
    <font>
      <sz val="10"/>
      <color rgb="FF000000"/>
      <name val="Arial"/>
      <family val="2"/>
    </font>
    <font>
      <b/>
      <sz val="14"/>
      <color theme="1"/>
      <name val="Calibri"/>
      <family val="2"/>
      <scheme val="minor"/>
    </font>
    <font>
      <sz val="14"/>
      <color theme="1"/>
      <name val="Calibri"/>
      <family val="2"/>
      <scheme val="minor"/>
    </font>
    <font>
      <b/>
      <sz val="16"/>
      <color theme="1"/>
      <name val="Calibri"/>
      <family val="2"/>
      <scheme val="minor"/>
    </font>
    <font>
      <sz val="10"/>
      <color indexed="81"/>
      <name val="Calibri Light"/>
      <family val="2"/>
      <scheme val="major"/>
    </font>
    <font>
      <b/>
      <sz val="9"/>
      <color indexed="81"/>
      <name val="Tahoma"/>
      <family val="2"/>
    </font>
    <font>
      <b/>
      <sz val="11"/>
      <name val="Calibri"/>
      <family val="2"/>
      <scheme val="minor"/>
    </font>
  </fonts>
  <fills count="5">
    <fill>
      <patternFill patternType="none"/>
    </fill>
    <fill>
      <patternFill patternType="gray125"/>
    </fill>
    <fill>
      <patternFill patternType="solid">
        <fgColor rgb="FF003366"/>
        <bgColor indexed="64"/>
      </patternFill>
    </fill>
    <fill>
      <patternFill patternType="solid">
        <fgColor indexed="65"/>
        <bgColor indexed="8"/>
      </patternFill>
    </fill>
    <fill>
      <patternFill patternType="solid">
        <fgColor indexed="6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0" fontId="13" fillId="0" borderId="0"/>
    <xf numFmtId="0" fontId="4" fillId="0" borderId="0"/>
  </cellStyleXfs>
  <cellXfs count="62">
    <xf numFmtId="0" fontId="0" fillId="0" borderId="0" xfId="0"/>
    <xf numFmtId="0" fontId="5" fillId="0" borderId="1" xfId="2" applyFont="1" applyFill="1" applyBorder="1" applyAlignment="1" applyProtection="1">
      <alignment horizontal="left" vertical="top"/>
    </xf>
    <xf numFmtId="0" fontId="5" fillId="0" borderId="2" xfId="2" applyFont="1" applyFill="1" applyBorder="1" applyAlignment="1" applyProtection="1">
      <alignment horizontal="left" vertical="top" wrapText="1"/>
    </xf>
    <xf numFmtId="0" fontId="5" fillId="0" borderId="1" xfId="2" applyFont="1" applyFill="1" applyBorder="1" applyAlignment="1" applyProtection="1">
      <alignment horizontal="left" vertical="top" wrapText="1"/>
    </xf>
    <xf numFmtId="0" fontId="7" fillId="0" borderId="1" xfId="2" applyFont="1" applyFill="1" applyBorder="1" applyAlignment="1" applyProtection="1">
      <alignment horizontal="left" vertical="top" wrapText="1"/>
    </xf>
    <xf numFmtId="0" fontId="9" fillId="0" borderId="1" xfId="2" applyFont="1" applyFill="1" applyBorder="1" applyAlignment="1" applyProtection="1">
      <alignment horizontal="left" vertical="top" wrapText="1"/>
    </xf>
    <xf numFmtId="0" fontId="10" fillId="0" borderId="1" xfId="2" applyFont="1" applyFill="1" applyBorder="1" applyAlignment="1" applyProtection="1">
      <alignment horizontal="left" vertical="top" wrapText="1"/>
    </xf>
    <xf numFmtId="0" fontId="5" fillId="0" borderId="3" xfId="2" applyFont="1" applyFill="1" applyBorder="1" applyAlignment="1" applyProtection="1">
      <alignment horizontal="left" vertical="top" wrapText="1"/>
    </xf>
    <xf numFmtId="0" fontId="11" fillId="0" borderId="1" xfId="2" applyFont="1" applyFill="1" applyBorder="1" applyAlignment="1">
      <alignment vertical="top" wrapText="1"/>
    </xf>
    <xf numFmtId="0" fontId="11" fillId="0" borderId="2" xfId="2" applyFont="1" applyFill="1" applyBorder="1" applyAlignment="1">
      <alignment vertical="top" wrapText="1"/>
    </xf>
    <xf numFmtId="0" fontId="11" fillId="0" borderId="0" xfId="2" applyFont="1" applyFill="1" applyBorder="1" applyAlignment="1">
      <alignment vertical="top" wrapText="1"/>
    </xf>
    <xf numFmtId="0" fontId="0" fillId="0" borderId="4" xfId="0" applyBorder="1"/>
    <xf numFmtId="0" fontId="0" fillId="0" borderId="0" xfId="0" applyBorder="1" applyAlignment="1">
      <alignment horizontal="left" vertical="top" wrapText="1"/>
    </xf>
    <xf numFmtId="0" fontId="2" fillId="2" borderId="5" xfId="0" applyFont="1" applyFill="1" applyBorder="1" applyAlignment="1">
      <alignment horizontal="center"/>
    </xf>
    <xf numFmtId="0" fontId="3" fillId="0" borderId="5" xfId="0" applyFont="1" applyBorder="1"/>
    <xf numFmtId="0" fontId="3" fillId="0" borderId="5" xfId="0" applyFont="1" applyBorder="1" applyAlignment="1">
      <alignment horizontal="center"/>
    </xf>
    <xf numFmtId="0" fontId="3" fillId="0" borderId="5" xfId="0" applyFont="1" applyFill="1" applyBorder="1" applyAlignment="1">
      <alignment horizontal="center"/>
    </xf>
    <xf numFmtId="0" fontId="0" fillId="0" borderId="6" xfId="0" applyBorder="1"/>
    <xf numFmtId="10" fontId="0" fillId="0" borderId="6" xfId="1" applyNumberFormat="1" applyFont="1" applyBorder="1"/>
    <xf numFmtId="0" fontId="0" fillId="0" borderId="0" xfId="0" applyBorder="1"/>
    <xf numFmtId="0" fontId="0" fillId="0" borderId="1" xfId="0" applyBorder="1"/>
    <xf numFmtId="10" fontId="0" fillId="0" borderId="1" xfId="1" applyNumberFormat="1" applyFont="1" applyBorder="1"/>
    <xf numFmtId="10" fontId="4" fillId="3" borderId="0" xfId="2" applyNumberFormat="1" applyFont="1" applyFill="1" applyBorder="1" applyAlignment="1">
      <alignment horizontal="right" vertical="center"/>
    </xf>
    <xf numFmtId="10" fontId="0" fillId="0" borderId="0" xfId="0" applyNumberFormat="1" applyFont="1" applyBorder="1"/>
    <xf numFmtId="10" fontId="4" fillId="0" borderId="0" xfId="2" applyNumberFormat="1" applyFont="1" applyFill="1" applyBorder="1" applyAlignment="1">
      <alignment horizontal="right" vertical="center"/>
    </xf>
    <xf numFmtId="10" fontId="0" fillId="0" borderId="1" xfId="0" applyNumberFormat="1" applyBorder="1"/>
    <xf numFmtId="0" fontId="3" fillId="0" borderId="5" xfId="0" applyFont="1" applyBorder="1" applyAlignment="1">
      <alignment horizontal="center" vertical="center" wrapText="1"/>
    </xf>
    <xf numFmtId="0" fontId="0" fillId="0" borderId="6" xfId="0" applyFont="1" applyBorder="1" applyAlignment="1">
      <alignment horizontal="right" vertical="center" wrapText="1"/>
    </xf>
    <xf numFmtId="0" fontId="0" fillId="0" borderId="6" xfId="0" applyFont="1" applyBorder="1" applyAlignment="1">
      <alignment horizontal="right"/>
    </xf>
    <xf numFmtId="0" fontId="3" fillId="0" borderId="6" xfId="0" applyFont="1" applyBorder="1" applyAlignment="1">
      <alignment horizontal="left"/>
    </xf>
    <xf numFmtId="0" fontId="3" fillId="0" borderId="1" xfId="0" applyFont="1" applyBorder="1" applyAlignment="1">
      <alignment horizontal="left"/>
    </xf>
    <xf numFmtId="0" fontId="2" fillId="2" borderId="14" xfId="0" applyFont="1" applyFill="1" applyBorder="1" applyAlignment="1">
      <alignment horizontal="center"/>
    </xf>
    <xf numFmtId="0" fontId="0" fillId="0" borderId="16" xfId="0" applyBorder="1"/>
    <xf numFmtId="0" fontId="0" fillId="0" borderId="3" xfId="0" applyBorder="1"/>
    <xf numFmtId="0" fontId="0" fillId="0" borderId="17" xfId="0" applyBorder="1"/>
    <xf numFmtId="0" fontId="0" fillId="0" borderId="5" xfId="0" applyBorder="1"/>
    <xf numFmtId="10" fontId="0" fillId="0" borderId="5" xfId="1" applyNumberFormat="1" applyFont="1" applyBorder="1"/>
    <xf numFmtId="9" fontId="0" fillId="0" borderId="6" xfId="1" applyFont="1" applyBorder="1"/>
    <xf numFmtId="0" fontId="3" fillId="0" borderId="18" xfId="0" applyFont="1" applyBorder="1" applyAlignment="1">
      <alignment horizontal="center"/>
    </xf>
    <xf numFmtId="164" fontId="0" fillId="0" borderId="1" xfId="1" applyNumberFormat="1" applyFont="1" applyBorder="1"/>
    <xf numFmtId="0" fontId="19" fillId="0" borderId="1" xfId="2" applyFont="1" applyFill="1" applyBorder="1" applyAlignment="1" applyProtection="1">
      <alignment horizontal="left" vertical="top"/>
    </xf>
    <xf numFmtId="0" fontId="3" fillId="0" borderId="1" xfId="0" applyFont="1" applyBorder="1"/>
    <xf numFmtId="164" fontId="0" fillId="0" borderId="0" xfId="1" applyNumberFormat="1" applyFont="1"/>
    <xf numFmtId="0" fontId="0" fillId="0" borderId="19" xfId="0" applyFont="1" applyFill="1" applyBorder="1" applyAlignment="1">
      <alignment horizontal="right" vertical="center" wrapText="1"/>
    </xf>
    <xf numFmtId="0" fontId="0" fillId="0" borderId="0" xfId="0" applyFont="1" applyBorder="1" applyAlignment="1">
      <alignment horizontal="right" vertical="center" wrapText="1"/>
    </xf>
    <xf numFmtId="0" fontId="0" fillId="0" borderId="0" xfId="0" applyBorder="1" applyAlignment="1">
      <alignment horizontal="left" vertical="top" wrapText="1"/>
    </xf>
    <xf numFmtId="0" fontId="0" fillId="0" borderId="0" xfId="0" applyBorder="1" applyAlignment="1">
      <alignment horizont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3" xfId="0" applyFont="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4" borderId="9" xfId="0" applyNumberFormat="1" applyFont="1" applyFill="1" applyBorder="1" applyAlignment="1">
      <alignment horizontal="center" vertical="center" wrapText="1"/>
    </xf>
    <xf numFmtId="0" fontId="4" fillId="4" borderId="10" xfId="0" applyNumberFormat="1" applyFont="1" applyFill="1" applyBorder="1" applyAlignment="1">
      <alignment horizontal="center" vertical="center" wrapText="1"/>
    </xf>
    <xf numFmtId="0" fontId="4" fillId="4" borderId="11"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4" fillId="4" borderId="14" xfId="0" applyNumberFormat="1" applyFont="1" applyFill="1" applyBorder="1" applyAlignment="1">
      <alignment horizontal="center" vertical="center" wrapText="1"/>
    </xf>
    <xf numFmtId="0" fontId="4" fillId="4" borderId="15" xfId="0" applyNumberFormat="1" applyFont="1" applyFill="1" applyBorder="1" applyAlignment="1">
      <alignment horizontal="center" vertical="center" wrapText="1"/>
    </xf>
  </cellXfs>
  <cellStyles count="5">
    <cellStyle name="Normal" xfId="0" builtinId="0"/>
    <cellStyle name="Normal 2" xfId="2" xr:uid="{00000000-0005-0000-0000-000001000000}"/>
    <cellStyle name="Normal 2 2" xfId="4" xr:uid="{00000000-0005-0000-0000-000002000000}"/>
    <cellStyle name="Normal 3" xfId="3" xr:uid="{00000000-0005-0000-0000-000003000000}"/>
    <cellStyle name="Percent" xfId="1" builtinId="5"/>
  </cellStyles>
  <dxfs count="0"/>
  <tableStyles count="0" defaultTableStyle="TableStyleMedium2" defaultPivotStyle="PivotStyleLight16"/>
  <colors>
    <mruColors>
      <color rgb="FF00808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Dashboard!$A$14</c:f>
              <c:strCache>
                <c:ptCount val="1"/>
                <c:pt idx="0">
                  <c:v>All Counties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(Dashboard!$B$15:$B$25,Dashboard!$B$28:$B$31)</c:f>
              <c:numCache>
                <c:formatCode>0.00%</c:formatCode>
                <c:ptCount val="15"/>
                <c:pt idx="0">
                  <c:v>0.99980000000000002</c:v>
                </c:pt>
                <c:pt idx="1">
                  <c:v>0.99590000000000001</c:v>
                </c:pt>
                <c:pt idx="2">
                  <c:v>0.55059999999999998</c:v>
                </c:pt>
                <c:pt idx="3">
                  <c:v>0.36259999999999998</c:v>
                </c:pt>
                <c:pt idx="4">
                  <c:v>0.58250000000000002</c:v>
                </c:pt>
                <c:pt idx="5">
                  <c:v>0.26140000000000002</c:v>
                </c:pt>
                <c:pt idx="6">
                  <c:v>0.60250000000000004</c:v>
                </c:pt>
                <c:pt idx="7">
                  <c:v>0.37280000000000002</c:v>
                </c:pt>
                <c:pt idx="8">
                  <c:v>0.74550000000000005</c:v>
                </c:pt>
                <c:pt idx="9">
                  <c:v>0.80800000000000005</c:v>
                </c:pt>
                <c:pt idx="10">
                  <c:v>0.79759999999999998</c:v>
                </c:pt>
                <c:pt idx="11">
                  <c:v>0.99590000000000001</c:v>
                </c:pt>
                <c:pt idx="12">
                  <c:v>0.99829999999999997</c:v>
                </c:pt>
                <c:pt idx="13">
                  <c:v>0.98929999999999996</c:v>
                </c:pt>
                <c:pt idx="14">
                  <c:v>0.99270000000000003</c:v>
                </c:pt>
              </c:numCache>
            </c:numRef>
          </c:val>
          <c:extLst>
            <c:ext xmlns:c16="http://schemas.microsoft.com/office/drawing/2014/chart" uri="{C3380CC4-5D6E-409C-BE32-E72D297353CC}">
              <c16:uniqueId val="{00000001-F989-41C8-92AE-9581E983CB3E}"/>
            </c:ext>
          </c:extLst>
        </c:ser>
        <c:ser>
          <c:idx val="2"/>
          <c:order val="1"/>
          <c:tx>
            <c:strRef>
              <c:f>Dashboard!$C$14</c:f>
              <c:strCache>
                <c:ptCount val="1"/>
                <c:pt idx="0">
                  <c:v>State Targets</c:v>
                </c:pt>
              </c:strCache>
            </c:strRef>
          </c:tx>
          <c:spPr>
            <a:solidFill>
              <a:srgbClr val="008080"/>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Dashboard!$C$15:$C$31</c15:sqref>
                  </c15:fullRef>
                </c:ext>
              </c:extLst>
              <c:f>(Dashboard!$C$15:$C$25,Dashboard!$C$28:$C$31)</c:f>
              <c:numCache>
                <c:formatCode>0.00%</c:formatCode>
                <c:ptCount val="15"/>
                <c:pt idx="0">
                  <c:v>1</c:v>
                </c:pt>
                <c:pt idx="1">
                  <c:v>0.99</c:v>
                </c:pt>
                <c:pt idx="2">
                  <c:v>0.62</c:v>
                </c:pt>
                <c:pt idx="3">
                  <c:v>0.48</c:v>
                </c:pt>
                <c:pt idx="4">
                  <c:v>0.66169999999999995</c:v>
                </c:pt>
                <c:pt idx="5">
                  <c:v>0.36</c:v>
                </c:pt>
                <c:pt idx="6">
                  <c:v>0.69569999999999999</c:v>
                </c:pt>
                <c:pt idx="7">
                  <c:v>0.51</c:v>
                </c:pt>
                <c:pt idx="8">
                  <c:v>0.85</c:v>
                </c:pt>
                <c:pt idx="9">
                  <c:v>0.89</c:v>
                </c:pt>
                <c:pt idx="10">
                  <c:v>0.92</c:v>
                </c:pt>
                <c:pt idx="11">
                  <c:v>1</c:v>
                </c:pt>
                <c:pt idx="12">
                  <c:v>1</c:v>
                </c:pt>
                <c:pt idx="13">
                  <c:v>1</c:v>
                </c:pt>
                <c:pt idx="14">
                  <c:v>1</c:v>
                </c:pt>
              </c:numCache>
            </c:numRef>
          </c:val>
          <c:extLst>
            <c:ext xmlns:c16="http://schemas.microsoft.com/office/drawing/2014/chart" uri="{C3380CC4-5D6E-409C-BE32-E72D297353CC}">
              <c16:uniqueId val="{00000007-F989-41C8-92AE-9581E983CB3E}"/>
            </c:ext>
          </c:extLst>
        </c:ser>
        <c:dLbls>
          <c:showLegendKey val="0"/>
          <c:showVal val="0"/>
          <c:showCatName val="0"/>
          <c:showSerName val="0"/>
          <c:showPercent val="0"/>
          <c:showBubbleSize val="0"/>
        </c:dLbls>
        <c:gapWidth val="100"/>
        <c:overlap val="-24"/>
        <c:axId val="589656728"/>
        <c:axId val="591245856"/>
      </c:barChart>
      <c:catAx>
        <c:axId val="5896567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1245856"/>
        <c:crosses val="autoZero"/>
        <c:auto val="1"/>
        <c:lblAlgn val="ctr"/>
        <c:lblOffset val="100"/>
        <c:noMultiLvlLbl val="0"/>
      </c:catAx>
      <c:valAx>
        <c:axId val="591245856"/>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567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8.2000000000000007E-3</c:v>
                </c:pt>
                <c:pt idx="1">
                  <c:v>2.6499999999999999E-2</c:v>
                </c:pt>
              </c:numCache>
            </c:numRef>
          </c:val>
          <c:extLst>
            <c:ext xmlns:c16="http://schemas.microsoft.com/office/drawing/2014/chart" uri="{C3380CC4-5D6E-409C-BE32-E72D297353CC}">
              <c16:uniqueId val="{00000000-FC99-4B7C-809E-B491C9C6791A}"/>
            </c:ext>
          </c:extLst>
        </c:ser>
        <c:ser>
          <c:idx val="1"/>
          <c:order val="1"/>
          <c:tx>
            <c:strRef>
              <c:f>Dashboard!$C$14</c:f>
              <c:strCache>
                <c:ptCount val="1"/>
                <c:pt idx="0">
                  <c:v>State Targets</c:v>
                </c:pt>
              </c:strCache>
            </c:strRef>
          </c:tx>
          <c:spPr>
            <a:solidFill>
              <a:srgbClr val="008080"/>
            </a:solidFill>
            <a:ln>
              <a:noFill/>
            </a:ln>
            <a:effectLst/>
          </c:spPr>
          <c:invertIfNegative val="0"/>
          <c:cat>
            <c:strRef>
              <c:f>Dashboard!$A$26:$A$27</c:f>
              <c:strCache>
                <c:ptCount val="2"/>
                <c:pt idx="0">
                  <c:v>Indicator 5</c:v>
                </c:pt>
                <c:pt idx="1">
                  <c:v>Indicator 6</c:v>
                </c:pt>
              </c:strCache>
            </c:strRef>
          </c:cat>
          <c:val>
            <c:numRef>
              <c:f>Dashboard!$C$26:$C$27</c:f>
              <c:numCache>
                <c:formatCode>0.00%</c:formatCode>
                <c:ptCount val="2"/>
                <c:pt idx="0">
                  <c:v>1.0500000000000001E-2</c:v>
                </c:pt>
                <c:pt idx="1">
                  <c:v>0.03</c:v>
                </c:pt>
              </c:numCache>
            </c:numRef>
          </c:val>
          <c:extLst>
            <c:ext xmlns:c16="http://schemas.microsoft.com/office/drawing/2014/chart" uri="{C3380CC4-5D6E-409C-BE32-E72D297353CC}">
              <c16:uniqueId val="{00000001-FC99-4B7C-809E-B491C9C6791A}"/>
            </c:ext>
          </c:extLst>
        </c:ser>
        <c:dLbls>
          <c:showLegendKey val="0"/>
          <c:showVal val="0"/>
          <c:showCatName val="0"/>
          <c:showSerName val="0"/>
          <c:showPercent val="0"/>
          <c:showBubbleSize val="0"/>
        </c:dLbls>
        <c:gapWidth val="100"/>
        <c:overlap val="-24"/>
        <c:axId val="601769368"/>
        <c:axId val="601767728"/>
      </c:barChart>
      <c:catAx>
        <c:axId val="601769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01767728"/>
        <c:crosses val="autoZero"/>
        <c:auto val="1"/>
        <c:lblAlgn val="ctr"/>
        <c:lblOffset val="100"/>
        <c:noMultiLvlLbl val="0"/>
      </c:catAx>
      <c:valAx>
        <c:axId val="60176772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01769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(Dashboard!$A$15:$A$27,Dashboard!$A$30:$A$31)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5</c:v>
                </c:pt>
                <c:pt idx="12">
                  <c:v>Indicator 6</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(Dashboard!$B$15:$B$27,Dashboard!$B$30:$B$31)</c:f>
              <c:numCache>
                <c:formatCode>0.00%</c:formatCode>
                <c:ptCount val="15"/>
                <c:pt idx="0">
                  <c:v>0.99980000000000002</c:v>
                </c:pt>
                <c:pt idx="1">
                  <c:v>0.99590000000000001</c:v>
                </c:pt>
                <c:pt idx="2">
                  <c:v>0.55059999999999998</c:v>
                </c:pt>
                <c:pt idx="3">
                  <c:v>0.36259999999999998</c:v>
                </c:pt>
                <c:pt idx="4">
                  <c:v>0.58250000000000002</c:v>
                </c:pt>
                <c:pt idx="5">
                  <c:v>0.26140000000000002</c:v>
                </c:pt>
                <c:pt idx="6">
                  <c:v>0.60250000000000004</c:v>
                </c:pt>
                <c:pt idx="7">
                  <c:v>0.37280000000000002</c:v>
                </c:pt>
                <c:pt idx="8">
                  <c:v>0.74550000000000005</c:v>
                </c:pt>
                <c:pt idx="9">
                  <c:v>0.80800000000000005</c:v>
                </c:pt>
                <c:pt idx="10">
                  <c:v>0.79759999999999998</c:v>
                </c:pt>
                <c:pt idx="11">
                  <c:v>8.2000000000000007E-3</c:v>
                </c:pt>
                <c:pt idx="12">
                  <c:v>2.6499999999999999E-2</c:v>
                </c:pt>
                <c:pt idx="13">
                  <c:v>0.98929999999999996</c:v>
                </c:pt>
                <c:pt idx="14">
                  <c:v>0.99270000000000003</c:v>
                </c:pt>
              </c:numCache>
            </c:numRef>
          </c:val>
          <c:extLst>
            <c:ext xmlns:c16="http://schemas.microsoft.com/office/drawing/2014/chart" uri="{C3380CC4-5D6E-409C-BE32-E72D297353CC}">
              <c16:uniqueId val="{00000000-C300-4E69-BE6B-41B881DD82A2}"/>
            </c:ext>
          </c:extLst>
        </c:ser>
        <c:ser>
          <c:idx val="1"/>
          <c:order val="1"/>
          <c:tx>
            <c:strRef>
              <c:f>Dashboard!$A$40</c:f>
              <c:strCache>
                <c:ptCount val="1"/>
                <c:pt idx="0">
                  <c:v>All Counties</c:v>
                </c:pt>
              </c:strCache>
            </c:strRef>
          </c:tx>
          <c:spPr>
            <a:solidFill>
              <a:srgbClr val="008080"/>
            </a:solidFill>
            <a:ln>
              <a:noFill/>
            </a:ln>
            <a:effectLst/>
          </c:spPr>
          <c:invertIfNegative val="0"/>
          <c:cat>
            <c:strRef>
              <c:extLst>
                <c:ext xmlns:c15="http://schemas.microsoft.com/office/drawing/2012/chart" uri="{02D57815-91ED-43cb-92C2-25804820EDAC}">
                  <c15:fullRef>
                    <c15:sqref>Dashboard!$A$15:$A$31</c15:sqref>
                  </c15:fullRef>
                </c:ext>
              </c:extLst>
              <c:f>(Dashboard!$A$15:$A$27,Dashboard!$A$30:$A$31)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5</c:v>
                </c:pt>
                <c:pt idx="12">
                  <c:v>Indicator 6</c:v>
                </c:pt>
                <c:pt idx="13">
                  <c:v>Indicator 8B </c:v>
                </c:pt>
                <c:pt idx="14">
                  <c:v>Indicator 8C </c:v>
                </c:pt>
              </c:strCache>
            </c:strRef>
          </c:cat>
          <c:val>
            <c:numRef>
              <c:extLst>
                <c:ext xmlns:c15="http://schemas.microsoft.com/office/drawing/2012/chart" uri="{02D57815-91ED-43cb-92C2-25804820EDAC}">
                  <c15:fullRef>
                    <c15:sqref>Dashboard!$B$41:$B$57</c15:sqref>
                  </c15:fullRef>
                </c:ext>
              </c:extLst>
              <c:f>(Dashboard!$B$41:$B$53,Dashboard!$B$56:$B$57)</c:f>
              <c:numCache>
                <c:formatCode>0.00%</c:formatCode>
                <c:ptCount val="15"/>
                <c:pt idx="0">
                  <c:v>0.99980000000000002</c:v>
                </c:pt>
                <c:pt idx="1">
                  <c:v>0.99590000000000001</c:v>
                </c:pt>
                <c:pt idx="2">
                  <c:v>0.55059999999999998</c:v>
                </c:pt>
                <c:pt idx="3">
                  <c:v>0.36259999999999998</c:v>
                </c:pt>
                <c:pt idx="4">
                  <c:v>0.58250000000000002</c:v>
                </c:pt>
                <c:pt idx="5">
                  <c:v>0.26140000000000002</c:v>
                </c:pt>
                <c:pt idx="6">
                  <c:v>0.60250000000000004</c:v>
                </c:pt>
                <c:pt idx="7">
                  <c:v>0.37280000000000002</c:v>
                </c:pt>
                <c:pt idx="8">
                  <c:v>0.74550000000000005</c:v>
                </c:pt>
                <c:pt idx="9">
                  <c:v>0.80800000000000005</c:v>
                </c:pt>
                <c:pt idx="10">
                  <c:v>0.79759999999999998</c:v>
                </c:pt>
                <c:pt idx="11">
                  <c:v>8.2000000000000007E-3</c:v>
                </c:pt>
                <c:pt idx="12">
                  <c:v>2.6499999999999999E-2</c:v>
                </c:pt>
                <c:pt idx="13">
                  <c:v>0.98929999999999996</c:v>
                </c:pt>
                <c:pt idx="14">
                  <c:v>0.99270000000000003</c:v>
                </c:pt>
              </c:numCache>
            </c:numRef>
          </c:val>
          <c:extLst>
            <c:ext xmlns:c16="http://schemas.microsoft.com/office/drawing/2014/chart" uri="{C3380CC4-5D6E-409C-BE32-E72D297353CC}">
              <c16:uniqueId val="{00000002-C300-4E69-BE6B-41B881DD82A2}"/>
            </c:ext>
          </c:extLst>
        </c:ser>
        <c:dLbls>
          <c:showLegendKey val="0"/>
          <c:showVal val="0"/>
          <c:showCatName val="0"/>
          <c:showSerName val="0"/>
          <c:showPercent val="0"/>
          <c:showBubbleSize val="0"/>
        </c:dLbls>
        <c:gapWidth val="100"/>
        <c:overlap val="-24"/>
        <c:axId val="571400096"/>
        <c:axId val="571401408"/>
      </c:barChart>
      <c:catAx>
        <c:axId val="571400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1401408"/>
        <c:crosses val="autoZero"/>
        <c:auto val="1"/>
        <c:lblAlgn val="ctr"/>
        <c:lblOffset val="100"/>
        <c:noMultiLvlLbl val="0"/>
      </c:catAx>
      <c:valAx>
        <c:axId val="571401408"/>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714000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8.2000000000000007E-3</c:v>
                </c:pt>
                <c:pt idx="1">
                  <c:v>2.6499999999999999E-2</c:v>
                </c:pt>
              </c:numCache>
            </c:numRef>
          </c:val>
          <c:extLst>
            <c:ext xmlns:c16="http://schemas.microsoft.com/office/drawing/2014/chart" uri="{C3380CC4-5D6E-409C-BE32-E72D297353CC}">
              <c16:uniqueId val="{00000000-AFC3-46F7-9993-C07A82A56F54}"/>
            </c:ext>
          </c:extLst>
        </c:ser>
        <c:ser>
          <c:idx val="1"/>
          <c:order val="1"/>
          <c:tx>
            <c:strRef>
              <c:f>Dashboard!$A$40</c:f>
              <c:strCache>
                <c:ptCount val="1"/>
                <c:pt idx="0">
                  <c:v>All Counties</c:v>
                </c:pt>
              </c:strCache>
            </c:strRef>
          </c:tx>
          <c:spPr>
            <a:solidFill>
              <a:srgbClr val="008080"/>
            </a:solidFill>
            <a:ln>
              <a:noFill/>
            </a:ln>
            <a:effectLst/>
          </c:spPr>
          <c:invertIfNegative val="0"/>
          <c:cat>
            <c:strRef>
              <c:f>Dashboard!$A$26:$A$27</c:f>
              <c:strCache>
                <c:ptCount val="2"/>
                <c:pt idx="0">
                  <c:v>Indicator 5</c:v>
                </c:pt>
                <c:pt idx="1">
                  <c:v>Indicator 6</c:v>
                </c:pt>
              </c:strCache>
            </c:strRef>
          </c:cat>
          <c:val>
            <c:numRef>
              <c:f>Dashboard!$B$52:$B$53</c:f>
              <c:numCache>
                <c:formatCode>0.00%</c:formatCode>
                <c:ptCount val="2"/>
                <c:pt idx="0">
                  <c:v>8.2000000000000007E-3</c:v>
                </c:pt>
                <c:pt idx="1">
                  <c:v>2.6499999999999999E-2</c:v>
                </c:pt>
              </c:numCache>
            </c:numRef>
          </c:val>
          <c:extLst>
            <c:ext xmlns:c16="http://schemas.microsoft.com/office/drawing/2014/chart" uri="{C3380CC4-5D6E-409C-BE32-E72D297353CC}">
              <c16:uniqueId val="{00000002-AFC3-46F7-9993-C07A82A56F54}"/>
            </c:ext>
          </c:extLst>
        </c:ser>
        <c:dLbls>
          <c:showLegendKey val="0"/>
          <c:showVal val="0"/>
          <c:showCatName val="0"/>
          <c:showSerName val="0"/>
          <c:showPercent val="0"/>
          <c:showBubbleSize val="0"/>
        </c:dLbls>
        <c:gapWidth val="100"/>
        <c:overlap val="-24"/>
        <c:axId val="701246440"/>
        <c:axId val="701246768"/>
      </c:barChart>
      <c:catAx>
        <c:axId val="701246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01246768"/>
        <c:crosses val="autoZero"/>
        <c:auto val="1"/>
        <c:lblAlgn val="ctr"/>
        <c:lblOffset val="100"/>
        <c:noMultiLvlLbl val="0"/>
      </c:catAx>
      <c:valAx>
        <c:axId val="70124676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12464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Dashboard!$A$65</c:f>
              <c:strCache>
                <c:ptCount val="1"/>
                <c:pt idx="0">
                  <c:v>Adams</c:v>
                </c:pt>
              </c:strCache>
            </c:strRef>
          </c:tx>
          <c:spPr>
            <a:solidFill>
              <a:srgbClr val="003366"/>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Dashboard!$C$66:$C$80</c:f>
              <c:numCache>
                <c:formatCode>0.00%</c:formatCode>
                <c:ptCount val="15"/>
                <c:pt idx="0">
                  <c:v>0.13043478260869565</c:v>
                </c:pt>
                <c:pt idx="1">
                  <c:v>8.6956521739130432E-2</c:v>
                </c:pt>
                <c:pt idx="2">
                  <c:v>4.3478260869565216E-2</c:v>
                </c:pt>
                <c:pt idx="3">
                  <c:v>0.17391304347826086</c:v>
                </c:pt>
                <c:pt idx="4">
                  <c:v>8.6956521739130432E-2</c:v>
                </c:pt>
                <c:pt idx="5">
                  <c:v>0.13043478260869565</c:v>
                </c:pt>
                <c:pt idx="6">
                  <c:v>0.13043478260869565</c:v>
                </c:pt>
                <c:pt idx="7">
                  <c:v>0</c:v>
                </c:pt>
                <c:pt idx="8">
                  <c:v>0</c:v>
                </c:pt>
                <c:pt idx="9">
                  <c:v>8.6956521739130432E-2</c:v>
                </c:pt>
                <c:pt idx="10">
                  <c:v>4.3478260869565216E-2</c:v>
                </c:pt>
                <c:pt idx="11">
                  <c:v>8.6956521739130432E-2</c:v>
                </c:pt>
                <c:pt idx="12">
                  <c:v>0</c:v>
                </c:pt>
                <c:pt idx="13">
                  <c:v>0</c:v>
                </c:pt>
                <c:pt idx="14">
                  <c:v>0</c:v>
                </c:pt>
              </c:numCache>
            </c:numRef>
          </c:val>
          <c:extLst>
            <c:ext xmlns:c16="http://schemas.microsoft.com/office/drawing/2014/chart" uri="{C3380CC4-5D6E-409C-BE32-E72D297353CC}">
              <c16:uniqueId val="{00000000-02CB-4DA9-89CF-5F27ABF82302}"/>
            </c:ext>
          </c:extLst>
        </c:ser>
        <c:ser>
          <c:idx val="1"/>
          <c:order val="1"/>
          <c:tx>
            <c:v>State Percentage</c:v>
          </c:tx>
          <c:spPr>
            <a:solidFill>
              <a:srgbClr val="008080"/>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Dashboard!$D$66:$D$80</c:f>
              <c:numCache>
                <c:formatCode>0.00%</c:formatCode>
                <c:ptCount val="15"/>
                <c:pt idx="0">
                  <c:v>0.29708174732644554</c:v>
                </c:pt>
                <c:pt idx="1">
                  <c:v>2.5919883994924779E-2</c:v>
                </c:pt>
                <c:pt idx="2">
                  <c:v>2.030088816385717E-2</c:v>
                </c:pt>
                <c:pt idx="3">
                  <c:v>0.24143556280587275</c:v>
                </c:pt>
                <c:pt idx="4">
                  <c:v>0.12180532898314302</c:v>
                </c:pt>
                <c:pt idx="5">
                  <c:v>0.14772521297806779</c:v>
                </c:pt>
                <c:pt idx="6">
                  <c:v>2.4651078484683706E-2</c:v>
                </c:pt>
                <c:pt idx="7">
                  <c:v>1.8307050933478338E-2</c:v>
                </c:pt>
                <c:pt idx="8">
                  <c:v>1.2688055102410732E-3</c:v>
                </c:pt>
                <c:pt idx="9">
                  <c:v>4.8214609389160779E-2</c:v>
                </c:pt>
                <c:pt idx="10">
                  <c:v>1.6856987493202826E-2</c:v>
                </c:pt>
                <c:pt idx="11">
                  <c:v>2.9182526735544681E-2</c:v>
                </c:pt>
                <c:pt idx="12">
                  <c:v>0</c:v>
                </c:pt>
                <c:pt idx="13">
                  <c:v>5.6189958310676096E-3</c:v>
                </c:pt>
                <c:pt idx="14">
                  <c:v>1.6313213703099511E-3</c:v>
                </c:pt>
              </c:numCache>
            </c:numRef>
          </c:val>
          <c:extLst>
            <c:ext xmlns:c16="http://schemas.microsoft.com/office/drawing/2014/chart" uri="{C3380CC4-5D6E-409C-BE32-E72D297353CC}">
              <c16:uniqueId val="{00000002-02CB-4DA9-89CF-5F27ABF82302}"/>
            </c:ext>
          </c:extLst>
        </c:ser>
        <c:dLbls>
          <c:showLegendKey val="0"/>
          <c:showVal val="0"/>
          <c:showCatName val="0"/>
          <c:showSerName val="0"/>
          <c:showPercent val="0"/>
          <c:showBubbleSize val="0"/>
        </c:dLbls>
        <c:gapWidth val="100"/>
        <c:overlap val="-24"/>
        <c:axId val="188404472"/>
        <c:axId val="188402832"/>
      </c:barChart>
      <c:catAx>
        <c:axId val="1884044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8402832"/>
        <c:crosses val="autoZero"/>
        <c:auto val="1"/>
        <c:lblAlgn val="ctr"/>
        <c:lblOffset val="100"/>
        <c:noMultiLvlLbl val="0"/>
      </c:catAx>
      <c:valAx>
        <c:axId val="188402832"/>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84044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69849</xdr:colOff>
      <xdr:row>1</xdr:row>
      <xdr:rowOff>85271</xdr:rowOff>
    </xdr:from>
    <xdr:to>
      <xdr:col>16</xdr:col>
      <xdr:colOff>370114</xdr:colOff>
      <xdr:row>31</xdr:row>
      <xdr:rowOff>133350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452664</xdr:colOff>
      <xdr:row>1</xdr:row>
      <xdr:rowOff>150586</xdr:rowOff>
    </xdr:from>
    <xdr:to>
      <xdr:col>23</xdr:col>
      <xdr:colOff>539750</xdr:colOff>
      <xdr:row>31</xdr:row>
      <xdr:rowOff>137886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152400</xdr:colOff>
      <xdr:row>34</xdr:row>
      <xdr:rowOff>97972</xdr:rowOff>
    </xdr:from>
    <xdr:to>
      <xdr:col>16</xdr:col>
      <xdr:colOff>326572</xdr:colOff>
      <xdr:row>61</xdr:row>
      <xdr:rowOff>142010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436831</xdr:colOff>
      <xdr:row>34</xdr:row>
      <xdr:rowOff>101600</xdr:rowOff>
    </xdr:from>
    <xdr:to>
      <xdr:col>23</xdr:col>
      <xdr:colOff>526884</xdr:colOff>
      <xdr:row>61</xdr:row>
      <xdr:rowOff>165100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174171</xdr:colOff>
      <xdr:row>62</xdr:row>
      <xdr:rowOff>54430</xdr:rowOff>
    </xdr:from>
    <xdr:to>
      <xdr:col>23</xdr:col>
      <xdr:colOff>489857</xdr:colOff>
      <xdr:row>93</xdr:row>
      <xdr:rowOff>54429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1"/>
  <sheetViews>
    <sheetView tabSelected="1" zoomScale="70" zoomScaleNormal="70" workbookViewId="0">
      <selection sqref="A1:D10"/>
    </sheetView>
  </sheetViews>
  <sheetFormatPr defaultRowHeight="14.4" x14ac:dyDescent="0.3"/>
  <cols>
    <col min="1" max="1" width="22.109375" customWidth="1"/>
    <col min="2" max="2" width="25.109375" bestFit="1" customWidth="1"/>
    <col min="3" max="3" width="18.5546875" bestFit="1" customWidth="1"/>
    <col min="4" max="4" width="25.109375" bestFit="1" customWidth="1"/>
    <col min="5" max="5" width="18.21875" bestFit="1" customWidth="1"/>
    <col min="6" max="6" width="18" bestFit="1" customWidth="1"/>
    <col min="8" max="8" width="8.88671875" customWidth="1"/>
    <col min="11" max="11" width="18.21875" bestFit="1" customWidth="1"/>
  </cols>
  <sheetData>
    <row r="1" spans="1:19" ht="14.4" customHeight="1" x14ac:dyDescent="0.3">
      <c r="A1" s="45" t="s">
        <v>152</v>
      </c>
      <c r="B1" s="45"/>
      <c r="C1" s="45"/>
      <c r="D1" s="45"/>
    </row>
    <row r="2" spans="1:19" ht="14.4" customHeight="1" x14ac:dyDescent="0.3">
      <c r="A2" s="45" t="s">
        <v>90</v>
      </c>
      <c r="B2" s="45"/>
      <c r="C2" s="45"/>
      <c r="D2" s="45"/>
    </row>
    <row r="3" spans="1:19" ht="14.4" customHeight="1" x14ac:dyDescent="0.3">
      <c r="A3" s="45" t="s">
        <v>90</v>
      </c>
      <c r="B3" s="45"/>
      <c r="C3" s="45"/>
      <c r="D3" s="45"/>
    </row>
    <row r="4" spans="1:19" ht="14.4" customHeight="1" x14ac:dyDescent="0.3">
      <c r="A4" s="45" t="s">
        <v>90</v>
      </c>
      <c r="B4" s="45"/>
      <c r="C4" s="45"/>
      <c r="D4" s="45"/>
    </row>
    <row r="5" spans="1:19" ht="14.4" customHeight="1" x14ac:dyDescent="0.3">
      <c r="A5" s="45" t="s">
        <v>90</v>
      </c>
      <c r="B5" s="45"/>
      <c r="C5" s="45"/>
      <c r="D5" s="45"/>
    </row>
    <row r="6" spans="1:19" ht="14.4" customHeight="1" x14ac:dyDescent="0.3">
      <c r="A6" s="45" t="s">
        <v>90</v>
      </c>
      <c r="B6" s="45"/>
      <c r="C6" s="45"/>
      <c r="D6" s="45"/>
    </row>
    <row r="7" spans="1:19" ht="14.4" customHeight="1" x14ac:dyDescent="0.3">
      <c r="A7" s="45" t="s">
        <v>90</v>
      </c>
      <c r="B7" s="45"/>
      <c r="C7" s="45"/>
      <c r="D7" s="45"/>
    </row>
    <row r="8" spans="1:19" ht="14.4" customHeight="1" x14ac:dyDescent="0.3">
      <c r="A8" s="45" t="s">
        <v>90</v>
      </c>
      <c r="B8" s="45"/>
      <c r="C8" s="45"/>
      <c r="D8" s="45"/>
    </row>
    <row r="9" spans="1:19" ht="14.4" customHeight="1" x14ac:dyDescent="0.3">
      <c r="A9" s="45" t="s">
        <v>90</v>
      </c>
      <c r="B9" s="45"/>
      <c r="C9" s="45"/>
      <c r="D9" s="45"/>
    </row>
    <row r="10" spans="1:19" ht="14.4" customHeight="1" x14ac:dyDescent="0.3">
      <c r="A10" s="45" t="s">
        <v>90</v>
      </c>
      <c r="B10" s="45"/>
      <c r="C10" s="45"/>
      <c r="D10" s="45"/>
    </row>
    <row r="11" spans="1:19" ht="14.4" customHeight="1" x14ac:dyDescent="0.3">
      <c r="A11" s="12"/>
      <c r="B11" s="12"/>
      <c r="C11" s="12"/>
      <c r="D11" s="12"/>
    </row>
    <row r="12" spans="1:19" ht="14.4" customHeight="1" x14ac:dyDescent="0.3">
      <c r="A12" s="47" t="s">
        <v>111</v>
      </c>
      <c r="B12" s="48"/>
      <c r="C12" s="48"/>
      <c r="D12" s="49"/>
    </row>
    <row r="13" spans="1:19" ht="14.4" customHeight="1" x14ac:dyDescent="0.3">
      <c r="A13" s="50"/>
      <c r="B13" s="51"/>
      <c r="C13" s="51"/>
      <c r="D13" s="52"/>
    </row>
    <row r="14" spans="1:19" ht="15" thickBot="1" x14ac:dyDescent="0.35">
      <c r="A14" s="13" t="s">
        <v>130</v>
      </c>
      <c r="B14" s="14" t="s">
        <v>91</v>
      </c>
      <c r="C14" s="15" t="s">
        <v>92</v>
      </c>
      <c r="D14" s="16" t="s">
        <v>93</v>
      </c>
      <c r="E14" s="46"/>
      <c r="F14" s="46"/>
    </row>
    <row r="15" spans="1:19" x14ac:dyDescent="0.3">
      <c r="A15" s="17" t="s">
        <v>94</v>
      </c>
      <c r="B15" s="21">
        <f>VLOOKUP($A$14,'20-21 Indicator Data'!$A$1:$R$74,2,FALSE)</f>
        <v>0.99980000000000002</v>
      </c>
      <c r="C15" s="21">
        <v>1</v>
      </c>
      <c r="D15" s="25">
        <v>0.99980000000000002</v>
      </c>
      <c r="E15" s="25">
        <v>0.56499999999999995</v>
      </c>
      <c r="F15" s="25">
        <v>0.39900000000000002</v>
      </c>
      <c r="G15" s="25">
        <v>0.59899999999999998</v>
      </c>
      <c r="H15" s="25">
        <v>0.28100000000000003</v>
      </c>
      <c r="I15" s="25">
        <v>0.61599999999999999</v>
      </c>
      <c r="J15" s="25">
        <v>0.41099999999999998</v>
      </c>
      <c r="K15" s="25">
        <v>0.78200000000000003</v>
      </c>
      <c r="L15" s="25">
        <v>0.87739999999999996</v>
      </c>
      <c r="M15" s="25">
        <v>0.82830000000000004</v>
      </c>
      <c r="N15" s="25">
        <v>0.01</v>
      </c>
      <c r="O15" s="25">
        <v>3.04E-2</v>
      </c>
      <c r="P15" s="25">
        <v>0.99360000000000004</v>
      </c>
      <c r="Q15" s="25">
        <v>0.99660000000000004</v>
      </c>
      <c r="R15" s="25">
        <v>0.98270000000000002</v>
      </c>
      <c r="S15" s="25">
        <v>0.9788</v>
      </c>
    </row>
    <row r="16" spans="1:19" x14ac:dyDescent="0.3">
      <c r="A16" s="20" t="s">
        <v>95</v>
      </c>
      <c r="B16" s="21">
        <f>VLOOKUP($A$14,'20-21 Indicator Data'!$A$1:$R$74,3,FALSE)</f>
        <v>0.99590000000000001</v>
      </c>
      <c r="C16" s="21">
        <v>0.99</v>
      </c>
      <c r="D16" s="25">
        <v>0.99590000000000001</v>
      </c>
      <c r="E16" s="19"/>
      <c r="F16" s="22"/>
    </row>
    <row r="17" spans="1:6" x14ac:dyDescent="0.3">
      <c r="A17" s="20" t="s">
        <v>96</v>
      </c>
      <c r="B17" s="21">
        <f>VLOOKUP($A$14,'20-21 Indicator Data'!$A$1:$R$74,4,FALSE)</f>
        <v>0.55059999999999998</v>
      </c>
      <c r="C17" s="21">
        <v>0.62</v>
      </c>
      <c r="D17" s="25">
        <v>0.55059999999999998</v>
      </c>
      <c r="E17" s="19"/>
      <c r="F17" s="23"/>
    </row>
    <row r="18" spans="1:6" x14ac:dyDescent="0.3">
      <c r="A18" s="20" t="s">
        <v>97</v>
      </c>
      <c r="B18" s="21">
        <f>VLOOKUP($A$14,'20-21 Indicator Data'!$A$1:$R$74,5,FALSE)</f>
        <v>0.36259999999999998</v>
      </c>
      <c r="C18" s="21">
        <v>0.48</v>
      </c>
      <c r="D18" s="25">
        <v>0.36259999999999998</v>
      </c>
      <c r="E18" s="19"/>
      <c r="F18" s="23"/>
    </row>
    <row r="19" spans="1:6" x14ac:dyDescent="0.3">
      <c r="A19" s="20" t="s">
        <v>98</v>
      </c>
      <c r="B19" s="21">
        <f>VLOOKUP($A$14,'20-21 Indicator Data'!$A$1:$R$74,6,FALSE)</f>
        <v>0.58250000000000002</v>
      </c>
      <c r="C19" s="21">
        <v>0.66169999999999995</v>
      </c>
      <c r="D19" s="25">
        <v>0.58250000000000002</v>
      </c>
      <c r="E19" s="19"/>
      <c r="F19" s="23"/>
    </row>
    <row r="20" spans="1:6" x14ac:dyDescent="0.3">
      <c r="A20" s="20" t="s">
        <v>99</v>
      </c>
      <c r="B20" s="21">
        <f>VLOOKUP($A$14,'20-21 Indicator Data'!$A$1:$R$74,7,FALSE)</f>
        <v>0.26140000000000002</v>
      </c>
      <c r="C20" s="21">
        <v>0.36</v>
      </c>
      <c r="D20" s="25">
        <v>0.26</v>
      </c>
      <c r="E20" s="19"/>
      <c r="F20" s="23"/>
    </row>
    <row r="21" spans="1:6" x14ac:dyDescent="0.3">
      <c r="A21" s="20" t="s">
        <v>100</v>
      </c>
      <c r="B21" s="21">
        <f>VLOOKUP($A$14,'20-21 Indicator Data'!$A$1:$R$74,8,FALSE)</f>
        <v>0.60250000000000004</v>
      </c>
      <c r="C21" s="21">
        <v>0.69569999999999999</v>
      </c>
      <c r="D21" s="25">
        <v>0.60250000000000004</v>
      </c>
      <c r="E21" s="19"/>
      <c r="F21" s="23"/>
    </row>
    <row r="22" spans="1:6" x14ac:dyDescent="0.3">
      <c r="A22" s="20" t="s">
        <v>101</v>
      </c>
      <c r="B22" s="21">
        <f>VLOOKUP($A$14,'20-21 Indicator Data'!$A$1:$R$74,9,FALSE)</f>
        <v>0.37280000000000002</v>
      </c>
      <c r="C22" s="21">
        <v>0.51</v>
      </c>
      <c r="D22" s="25">
        <v>0.37280000000000002</v>
      </c>
      <c r="E22" s="19"/>
      <c r="F22" s="23"/>
    </row>
    <row r="23" spans="1:6" x14ac:dyDescent="0.3">
      <c r="A23" s="20" t="s">
        <v>102</v>
      </c>
      <c r="B23" s="21">
        <f>VLOOKUP($A$14,'20-21 Indicator Data'!$A$1:$R$74,10,FALSE)</f>
        <v>0.74550000000000005</v>
      </c>
      <c r="C23" s="21">
        <v>0.85</v>
      </c>
      <c r="D23" s="25">
        <v>0.74550000000000005</v>
      </c>
      <c r="E23" s="19"/>
      <c r="F23" s="23"/>
    </row>
    <row r="24" spans="1:6" x14ac:dyDescent="0.3">
      <c r="A24" s="20" t="s">
        <v>103</v>
      </c>
      <c r="B24" s="21">
        <f>VLOOKUP($A$14,'20-21 Indicator Data'!$A$1:$R$74,11,FALSE)</f>
        <v>0.80800000000000005</v>
      </c>
      <c r="C24" s="21">
        <v>0.89</v>
      </c>
      <c r="D24" s="25">
        <v>0.80800000000000005</v>
      </c>
      <c r="E24" s="19"/>
      <c r="F24" s="23"/>
    </row>
    <row r="25" spans="1:6" x14ac:dyDescent="0.3">
      <c r="A25" s="20" t="s">
        <v>104</v>
      </c>
      <c r="B25" s="21">
        <f>VLOOKUP($A$14,'20-21 Indicator Data'!$A$1:$R$74,12,FALSE)</f>
        <v>0.79759999999999998</v>
      </c>
      <c r="C25" s="21">
        <v>0.92</v>
      </c>
      <c r="D25" s="25">
        <v>0.79459999999999997</v>
      </c>
      <c r="E25" s="19"/>
      <c r="F25" s="23"/>
    </row>
    <row r="26" spans="1:6" x14ac:dyDescent="0.3">
      <c r="A26" s="20" t="s">
        <v>105</v>
      </c>
      <c r="B26" s="21">
        <f>VLOOKUP($A$14,'20-21 Indicator Data'!$A$1:$R$74,13,FALSE)</f>
        <v>8.2000000000000007E-3</v>
      </c>
      <c r="C26" s="21">
        <v>1.0500000000000001E-2</v>
      </c>
      <c r="D26" s="25">
        <v>8.2000000000000007E-3</v>
      </c>
      <c r="E26" s="19"/>
      <c r="F26" s="23"/>
    </row>
    <row r="27" spans="1:6" x14ac:dyDescent="0.3">
      <c r="A27" s="20" t="s">
        <v>106</v>
      </c>
      <c r="B27" s="21">
        <f>VLOOKUP($A$14,'20-21 Indicator Data'!$A$1:$R$74,14,FALSE)</f>
        <v>2.6499999999999999E-2</v>
      </c>
      <c r="C27" s="21">
        <v>0.03</v>
      </c>
      <c r="D27" s="25">
        <v>2.6499999999999999E-2</v>
      </c>
      <c r="E27" s="19"/>
      <c r="F27" s="23"/>
    </row>
    <row r="28" spans="1:6" x14ac:dyDescent="0.3">
      <c r="A28" s="20" t="s">
        <v>107</v>
      </c>
      <c r="B28" s="21">
        <f>VLOOKUP($A$14,'20-21 Indicator Data'!$A$1:$R$74,15,FALSE)</f>
        <v>0.99590000000000001</v>
      </c>
      <c r="C28" s="21">
        <v>1</v>
      </c>
      <c r="D28" s="25">
        <v>0.99590000000000001</v>
      </c>
      <c r="E28" s="19"/>
      <c r="F28" s="23"/>
    </row>
    <row r="29" spans="1:6" x14ac:dyDescent="0.3">
      <c r="A29" s="20" t="s">
        <v>108</v>
      </c>
      <c r="B29" s="21">
        <f>VLOOKUP($A$14,'20-21 Indicator Data'!$A$1:$R$74,16,FALSE)</f>
        <v>0.99829999999999997</v>
      </c>
      <c r="C29" s="21">
        <v>1</v>
      </c>
      <c r="D29" s="25">
        <v>0.99829999999999997</v>
      </c>
      <c r="E29" s="19"/>
      <c r="F29" s="22"/>
    </row>
    <row r="30" spans="1:6" x14ac:dyDescent="0.3">
      <c r="A30" s="20" t="s">
        <v>109</v>
      </c>
      <c r="B30" s="21">
        <f>VLOOKUP($A$14,'20-21 Indicator Data'!$A$1:$R$74,17,FALSE)</f>
        <v>0.98929999999999996</v>
      </c>
      <c r="C30" s="21">
        <v>1</v>
      </c>
      <c r="D30" s="25">
        <v>0.98929999999999996</v>
      </c>
      <c r="E30" s="19"/>
      <c r="F30" s="22"/>
    </row>
    <row r="31" spans="1:6" x14ac:dyDescent="0.3">
      <c r="A31" s="20" t="s">
        <v>110</v>
      </c>
      <c r="B31" s="21">
        <f>VLOOKUP($A$14,'20-21 Indicator Data'!$A$1:$R$74,18,FALSE)</f>
        <v>0.99270000000000003</v>
      </c>
      <c r="C31" s="21">
        <v>1</v>
      </c>
      <c r="D31" s="25">
        <v>0.99270000000000003</v>
      </c>
      <c r="E31" s="19"/>
      <c r="F31" s="22"/>
    </row>
    <row r="32" spans="1:6" x14ac:dyDescent="0.3">
      <c r="A32" s="19"/>
      <c r="B32" s="24"/>
      <c r="C32" s="19"/>
      <c r="D32" s="19"/>
      <c r="E32" s="19"/>
      <c r="F32" s="22"/>
    </row>
    <row r="38" spans="1:4" x14ac:dyDescent="0.3">
      <c r="A38" s="47" t="s">
        <v>112</v>
      </c>
      <c r="B38" s="48"/>
      <c r="C38" s="48"/>
      <c r="D38" s="49"/>
    </row>
    <row r="39" spans="1:4" x14ac:dyDescent="0.3">
      <c r="A39" s="50"/>
      <c r="B39" s="51"/>
      <c r="C39" s="51"/>
      <c r="D39" s="52"/>
    </row>
    <row r="40" spans="1:4" ht="15" thickBot="1" x14ac:dyDescent="0.35">
      <c r="A40" s="13" t="s">
        <v>130</v>
      </c>
      <c r="B40" s="14" t="s">
        <v>91</v>
      </c>
      <c r="C40" s="15" t="s">
        <v>92</v>
      </c>
      <c r="D40" s="16" t="s">
        <v>93</v>
      </c>
    </row>
    <row r="41" spans="1:4" x14ac:dyDescent="0.3">
      <c r="A41" s="17" t="s">
        <v>94</v>
      </c>
      <c r="B41" s="18">
        <f>VLOOKUP($A$40,'20-21 Indicator Data'!$A$1:$R$74,2,FALSE)</f>
        <v>0.99980000000000002</v>
      </c>
      <c r="C41" s="18">
        <v>1</v>
      </c>
      <c r="D41" s="18">
        <v>0.99980000000000002</v>
      </c>
    </row>
    <row r="42" spans="1:4" x14ac:dyDescent="0.3">
      <c r="A42" s="20" t="s">
        <v>95</v>
      </c>
      <c r="B42" s="18">
        <f>VLOOKUP($A$40,'20-21 Indicator Data'!$A$1:$R$74,3,FALSE)</f>
        <v>0.99590000000000001</v>
      </c>
      <c r="C42" s="21">
        <v>0.99</v>
      </c>
      <c r="D42" s="25">
        <v>0.99590000000000001</v>
      </c>
    </row>
    <row r="43" spans="1:4" x14ac:dyDescent="0.3">
      <c r="A43" s="20" t="s">
        <v>96</v>
      </c>
      <c r="B43" s="18">
        <f>VLOOKUP($A$40,'20-21 Indicator Data'!$A$1:$R$74,4,FALSE)</f>
        <v>0.55059999999999998</v>
      </c>
      <c r="C43" s="21">
        <v>0.62</v>
      </c>
      <c r="D43" s="25">
        <v>0.55059999999999998</v>
      </c>
    </row>
    <row r="44" spans="1:4" x14ac:dyDescent="0.3">
      <c r="A44" s="20" t="s">
        <v>97</v>
      </c>
      <c r="B44" s="18">
        <f>VLOOKUP($A$40,'20-21 Indicator Data'!$A$1:$R$74,5,FALSE)</f>
        <v>0.36259999999999998</v>
      </c>
      <c r="C44" s="21">
        <v>0.48</v>
      </c>
      <c r="D44" s="25">
        <v>0.36259999999999998</v>
      </c>
    </row>
    <row r="45" spans="1:4" x14ac:dyDescent="0.3">
      <c r="A45" s="20" t="s">
        <v>98</v>
      </c>
      <c r="B45" s="18">
        <f>VLOOKUP($A$40,'20-21 Indicator Data'!$A$1:$R$74,6,FALSE)</f>
        <v>0.58250000000000002</v>
      </c>
      <c r="C45" s="21">
        <v>0.66169999999999995</v>
      </c>
      <c r="D45" s="25">
        <v>0.58250000000000002</v>
      </c>
    </row>
    <row r="46" spans="1:4" x14ac:dyDescent="0.3">
      <c r="A46" s="20" t="s">
        <v>99</v>
      </c>
      <c r="B46" s="18">
        <f>VLOOKUP($A$40,'20-21 Indicator Data'!$A$1:$R$74,7,FALSE)</f>
        <v>0.26140000000000002</v>
      </c>
      <c r="C46" s="21">
        <v>0.36</v>
      </c>
      <c r="D46" s="25">
        <v>0.26</v>
      </c>
    </row>
    <row r="47" spans="1:4" x14ac:dyDescent="0.3">
      <c r="A47" s="20" t="s">
        <v>100</v>
      </c>
      <c r="B47" s="18">
        <f>VLOOKUP($A$40,'20-21 Indicator Data'!$A$1:$R$74,8,FALSE)</f>
        <v>0.60250000000000004</v>
      </c>
      <c r="C47" s="21">
        <v>0.69569999999999999</v>
      </c>
      <c r="D47" s="25">
        <v>0.60250000000000004</v>
      </c>
    </row>
    <row r="48" spans="1:4" x14ac:dyDescent="0.3">
      <c r="A48" s="20" t="s">
        <v>101</v>
      </c>
      <c r="B48" s="18">
        <f>VLOOKUP($A$40,'20-21 Indicator Data'!$A$1:$R$74,9,FALSE)</f>
        <v>0.37280000000000002</v>
      </c>
      <c r="C48" s="21">
        <v>0.51</v>
      </c>
      <c r="D48" s="25">
        <v>0.37280000000000002</v>
      </c>
    </row>
    <row r="49" spans="1:4" x14ac:dyDescent="0.3">
      <c r="A49" s="20" t="s">
        <v>102</v>
      </c>
      <c r="B49" s="18">
        <f>VLOOKUP($A$40,'20-21 Indicator Data'!$A$1:$R$74,10,FALSE)</f>
        <v>0.74550000000000005</v>
      </c>
      <c r="C49" s="21">
        <v>0.85</v>
      </c>
      <c r="D49" s="25">
        <v>0.74550000000000005</v>
      </c>
    </row>
    <row r="50" spans="1:4" x14ac:dyDescent="0.3">
      <c r="A50" s="20" t="s">
        <v>103</v>
      </c>
      <c r="B50" s="18">
        <f>VLOOKUP($A$40,'20-21 Indicator Data'!$A$1:$R$74,11,FALSE)</f>
        <v>0.80800000000000005</v>
      </c>
      <c r="C50" s="21">
        <v>0.89</v>
      </c>
      <c r="D50" s="25">
        <v>0.80800000000000005</v>
      </c>
    </row>
    <row r="51" spans="1:4" x14ac:dyDescent="0.3">
      <c r="A51" s="20" t="s">
        <v>104</v>
      </c>
      <c r="B51" s="18">
        <f>VLOOKUP($A$40,'20-21 Indicator Data'!$A$1:$R$74,12,FALSE)</f>
        <v>0.79759999999999998</v>
      </c>
      <c r="C51" s="21">
        <v>0.92</v>
      </c>
      <c r="D51" s="25">
        <v>0.79459999999999997</v>
      </c>
    </row>
    <row r="52" spans="1:4" x14ac:dyDescent="0.3">
      <c r="A52" s="20" t="s">
        <v>105</v>
      </c>
      <c r="B52" s="18">
        <f>VLOOKUP($A$40,'20-21 Indicator Data'!$A$1:$R$74,13,FALSE)</f>
        <v>8.2000000000000007E-3</v>
      </c>
      <c r="C52" s="21">
        <v>1.0500000000000001E-2</v>
      </c>
      <c r="D52" s="25">
        <v>8.2000000000000007E-3</v>
      </c>
    </row>
    <row r="53" spans="1:4" x14ac:dyDescent="0.3">
      <c r="A53" s="20" t="s">
        <v>106</v>
      </c>
      <c r="B53" s="18">
        <f>VLOOKUP($A$40,'20-21 Indicator Data'!$A$1:$R$74,14,FALSE)</f>
        <v>2.6499999999999999E-2</v>
      </c>
      <c r="C53" s="21">
        <v>0.03</v>
      </c>
      <c r="D53" s="25">
        <v>2.6499999999999999E-2</v>
      </c>
    </row>
    <row r="54" spans="1:4" x14ac:dyDescent="0.3">
      <c r="A54" s="20" t="s">
        <v>107</v>
      </c>
      <c r="B54" s="18">
        <f>VLOOKUP($A$40,'20-21 Indicator Data'!$A$1:$R$74,15,FALSE)</f>
        <v>0.99590000000000001</v>
      </c>
      <c r="C54" s="21">
        <v>1</v>
      </c>
      <c r="D54" s="25">
        <v>0.99590000000000001</v>
      </c>
    </row>
    <row r="55" spans="1:4" x14ac:dyDescent="0.3">
      <c r="A55" s="20" t="s">
        <v>108</v>
      </c>
      <c r="B55" s="18">
        <f>VLOOKUP($A$40,'20-21 Indicator Data'!$A$1:$R$74,16,FALSE)</f>
        <v>0.99829999999999997</v>
      </c>
      <c r="C55" s="21">
        <v>1</v>
      </c>
      <c r="D55" s="25">
        <v>0.99829999999999997</v>
      </c>
    </row>
    <row r="56" spans="1:4" x14ac:dyDescent="0.3">
      <c r="A56" s="20" t="s">
        <v>109</v>
      </c>
      <c r="B56" s="18">
        <f>VLOOKUP($A$40,'20-21 Indicator Data'!$A$1:$R$74,17,FALSE)</f>
        <v>0.98929999999999996</v>
      </c>
      <c r="C56" s="21">
        <v>1</v>
      </c>
      <c r="D56" s="25">
        <v>0.98929999999999996</v>
      </c>
    </row>
    <row r="57" spans="1:4" x14ac:dyDescent="0.3">
      <c r="A57" s="20" t="s">
        <v>110</v>
      </c>
      <c r="B57" s="18">
        <f>VLOOKUP($A$40,'20-21 Indicator Data'!$A$1:$R$74,18,FALSE)</f>
        <v>0.99270000000000003</v>
      </c>
      <c r="C57" s="21">
        <v>1</v>
      </c>
      <c r="D57" s="25">
        <v>0.99270000000000003</v>
      </c>
    </row>
    <row r="63" spans="1:4" x14ac:dyDescent="0.3">
      <c r="A63" s="47" t="s">
        <v>132</v>
      </c>
      <c r="B63" s="48"/>
      <c r="C63" s="48"/>
      <c r="D63" s="49"/>
    </row>
    <row r="64" spans="1:4" ht="14.4" customHeight="1" x14ac:dyDescent="0.3">
      <c r="A64" s="50"/>
      <c r="B64" s="51"/>
      <c r="C64" s="51"/>
      <c r="D64" s="52"/>
    </row>
    <row r="65" spans="1:4" ht="15" thickBot="1" x14ac:dyDescent="0.35">
      <c r="A65" s="31" t="s">
        <v>18</v>
      </c>
      <c r="B65" s="15" t="s">
        <v>133</v>
      </c>
      <c r="C65" s="15" t="s">
        <v>134</v>
      </c>
      <c r="D65" s="16" t="s">
        <v>135</v>
      </c>
    </row>
    <row r="66" spans="1:4" x14ac:dyDescent="0.3">
      <c r="A66" s="32" t="s">
        <v>136</v>
      </c>
      <c r="B66" s="17">
        <f>VLOOKUP($A$65,'20-21 Exit Reason Data'!$A$2:$Q$74,2,FALSE)</f>
        <v>3</v>
      </c>
      <c r="C66" s="18">
        <f>B66/$B$81</f>
        <v>0.13043478260869565</v>
      </c>
      <c r="D66" s="18">
        <v>0.29708174732644554</v>
      </c>
    </row>
    <row r="67" spans="1:4" x14ac:dyDescent="0.3">
      <c r="A67" s="33" t="s">
        <v>137</v>
      </c>
      <c r="B67" s="17">
        <f>VLOOKUP($A$65,'20-21 Exit Reason Data'!$A$2:$Q$74,3,FALSE)</f>
        <v>2</v>
      </c>
      <c r="C67" s="18">
        <f t="shared" ref="C67:C80" si="0">B67/$B$81</f>
        <v>8.6956521739130432E-2</v>
      </c>
      <c r="D67" s="21">
        <v>2.5919883994924779E-2</v>
      </c>
    </row>
    <row r="68" spans="1:4" x14ac:dyDescent="0.3">
      <c r="A68" s="33" t="s">
        <v>138</v>
      </c>
      <c r="B68" s="17">
        <f>VLOOKUP($A$65,'20-21 Exit Reason Data'!$A$2:$Q$74,4,FALSE)</f>
        <v>1</v>
      </c>
      <c r="C68" s="18">
        <f t="shared" si="0"/>
        <v>4.3478260869565216E-2</v>
      </c>
      <c r="D68" s="21">
        <v>2.030088816385717E-2</v>
      </c>
    </row>
    <row r="69" spans="1:4" x14ac:dyDescent="0.3">
      <c r="A69" s="33" t="s">
        <v>139</v>
      </c>
      <c r="B69" s="17">
        <f>VLOOKUP($A$65,'20-21 Exit Reason Data'!$A$2:$Q$74,5,FALSE)</f>
        <v>4</v>
      </c>
      <c r="C69" s="18">
        <f t="shared" si="0"/>
        <v>0.17391304347826086</v>
      </c>
      <c r="D69" s="21">
        <v>0.24143556280587275</v>
      </c>
    </row>
    <row r="70" spans="1:4" x14ac:dyDescent="0.3">
      <c r="A70" s="33" t="s">
        <v>140</v>
      </c>
      <c r="B70" s="17">
        <f>VLOOKUP($A$65,'20-21 Exit Reason Data'!$A$2:$Q$74,6,FALSE)</f>
        <v>2</v>
      </c>
      <c r="C70" s="18">
        <f t="shared" si="0"/>
        <v>8.6956521739130432E-2</v>
      </c>
      <c r="D70" s="21">
        <v>0.12180532898314302</v>
      </c>
    </row>
    <row r="71" spans="1:4" x14ac:dyDescent="0.3">
      <c r="A71" s="33" t="s">
        <v>141</v>
      </c>
      <c r="B71" s="17">
        <f>VLOOKUP($A$65,'20-21 Exit Reason Data'!$A$2:$Q$74,7,FALSE)</f>
        <v>3</v>
      </c>
      <c r="C71" s="18">
        <f t="shared" si="0"/>
        <v>0.13043478260869565</v>
      </c>
      <c r="D71" s="21">
        <v>0.14772521297806779</v>
      </c>
    </row>
    <row r="72" spans="1:4" x14ac:dyDescent="0.3">
      <c r="A72" s="33" t="s">
        <v>142</v>
      </c>
      <c r="B72" s="17">
        <f>VLOOKUP($A$65,'20-21 Exit Reason Data'!$A$2:$Q$74,8,FALSE)</f>
        <v>3</v>
      </c>
      <c r="C72" s="18">
        <f t="shared" si="0"/>
        <v>0.13043478260869565</v>
      </c>
      <c r="D72" s="21">
        <v>2.4651078484683706E-2</v>
      </c>
    </row>
    <row r="73" spans="1:4" x14ac:dyDescent="0.3">
      <c r="A73" s="33" t="s">
        <v>143</v>
      </c>
      <c r="B73" s="17">
        <f>VLOOKUP($A$65,'20-21 Exit Reason Data'!$A$2:$Q$74,9,FALSE)</f>
        <v>0</v>
      </c>
      <c r="C73" s="18">
        <f t="shared" si="0"/>
        <v>0</v>
      </c>
      <c r="D73" s="21">
        <v>1.8307050933478338E-2</v>
      </c>
    </row>
    <row r="74" spans="1:4" x14ac:dyDescent="0.3">
      <c r="A74" s="33" t="s">
        <v>144</v>
      </c>
      <c r="B74" s="17">
        <f>VLOOKUP($A$65,'20-21 Exit Reason Data'!$A$2:$Q$74,10,FALSE)</f>
        <v>0</v>
      </c>
      <c r="C74" s="18">
        <f t="shared" si="0"/>
        <v>0</v>
      </c>
      <c r="D74" s="21">
        <v>1.2688055102410732E-3</v>
      </c>
    </row>
    <row r="75" spans="1:4" x14ac:dyDescent="0.3">
      <c r="A75" s="33" t="s">
        <v>145</v>
      </c>
      <c r="B75" s="17">
        <f>VLOOKUP($A$65,'20-21 Exit Reason Data'!$A$2:$Q$74,11,FALSE)</f>
        <v>2</v>
      </c>
      <c r="C75" s="18">
        <f t="shared" si="0"/>
        <v>8.6956521739130432E-2</v>
      </c>
      <c r="D75" s="21">
        <v>4.8214609389160779E-2</v>
      </c>
    </row>
    <row r="76" spans="1:4" x14ac:dyDescent="0.3">
      <c r="A76" s="33" t="s">
        <v>146</v>
      </c>
      <c r="B76" s="17">
        <f>VLOOKUP($A$65,'20-21 Exit Reason Data'!$A$2:$Q$74,12,FALSE)</f>
        <v>1</v>
      </c>
      <c r="C76" s="18">
        <f t="shared" si="0"/>
        <v>4.3478260869565216E-2</v>
      </c>
      <c r="D76" s="21">
        <v>1.6856987493202826E-2</v>
      </c>
    </row>
    <row r="77" spans="1:4" x14ac:dyDescent="0.3">
      <c r="A77" s="33" t="s">
        <v>147</v>
      </c>
      <c r="B77" s="17">
        <f>VLOOKUP($A$65,'20-21 Exit Reason Data'!$A$2:$Q$74,13,FALSE)</f>
        <v>2</v>
      </c>
      <c r="C77" s="18">
        <f t="shared" si="0"/>
        <v>8.6956521739130432E-2</v>
      </c>
      <c r="D77" s="21">
        <v>2.9182526735544681E-2</v>
      </c>
    </row>
    <row r="78" spans="1:4" x14ac:dyDescent="0.3">
      <c r="A78" s="33" t="s">
        <v>148</v>
      </c>
      <c r="B78" s="17">
        <f>VLOOKUP($A$65,'20-21 Exit Reason Data'!$A$2:$Q$74,14,FALSE)</f>
        <v>0</v>
      </c>
      <c r="C78" s="18">
        <f t="shared" si="0"/>
        <v>0</v>
      </c>
      <c r="D78" s="21">
        <v>0</v>
      </c>
    </row>
    <row r="79" spans="1:4" x14ac:dyDescent="0.3">
      <c r="A79" s="33" t="s">
        <v>149</v>
      </c>
      <c r="B79" s="17">
        <f>VLOOKUP($A$65,'20-21 Exit Reason Data'!$A$2:$Q$74,15,FALSE)</f>
        <v>0</v>
      </c>
      <c r="C79" s="18">
        <f t="shared" si="0"/>
        <v>0</v>
      </c>
      <c r="D79" s="21">
        <v>5.6189958310676096E-3</v>
      </c>
    </row>
    <row r="80" spans="1:4" ht="15" thickBot="1" x14ac:dyDescent="0.35">
      <c r="A80" s="34" t="s">
        <v>150</v>
      </c>
      <c r="B80" s="35">
        <f>VLOOKUP($A$65,'20-21 Exit Reason Data'!$A$2:$Q$74,16,FALSE)</f>
        <v>0</v>
      </c>
      <c r="C80" s="36">
        <f t="shared" si="0"/>
        <v>0</v>
      </c>
      <c r="D80" s="36">
        <v>1.6313213703099511E-3</v>
      </c>
    </row>
    <row r="81" spans="1:4" x14ac:dyDescent="0.3">
      <c r="A81" s="32" t="s">
        <v>151</v>
      </c>
      <c r="B81" s="17">
        <f>SUM(B66:B80)</f>
        <v>23</v>
      </c>
      <c r="C81" s="37">
        <v>1</v>
      </c>
      <c r="D81" s="37">
        <v>1</v>
      </c>
    </row>
    <row r="101" spans="3:17" x14ac:dyDescent="0.3">
      <c r="C101" s="42"/>
      <c r="D101" s="42"/>
      <c r="E101" s="42"/>
      <c r="F101" s="42"/>
      <c r="G101" s="42"/>
      <c r="H101" s="42"/>
      <c r="I101" s="42"/>
      <c r="J101" s="42"/>
      <c r="K101" s="42"/>
      <c r="L101" s="42"/>
      <c r="M101" s="42"/>
      <c r="N101" s="42"/>
      <c r="O101" s="42"/>
      <c r="P101" s="42"/>
      <c r="Q101" s="42"/>
    </row>
  </sheetData>
  <mergeCells count="5">
    <mergeCell ref="A1:D10"/>
    <mergeCell ref="E14:F14"/>
    <mergeCell ref="A12:D13"/>
    <mergeCell ref="A38:D39"/>
    <mergeCell ref="A63:D6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'20-21 Indicator Data'!$A$2:$A$74</xm:f>
          </x14:formula1>
          <xm:sqref>A14 A40</xm:sqref>
        </x14:dataValidation>
        <x14:dataValidation type="list" allowBlank="1" showInputMessage="1" showErrorMessage="1" xr:uid="{00000000-0002-0000-0000-000001000000}">
          <x14:formula1>
            <xm:f>'20-21 Exit Reason Data'!$A$2:$A$74</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4"/>
  <sheetViews>
    <sheetView workbookViewId="0">
      <selection activeCell="T16" sqref="T16"/>
    </sheetView>
  </sheetViews>
  <sheetFormatPr defaultRowHeight="14.4" x14ac:dyDescent="0.3"/>
  <cols>
    <col min="1" max="1" width="11.6640625" style="11" bestFit="1" customWidth="1"/>
    <col min="2" max="2" width="11.5546875" customWidth="1"/>
    <col min="3" max="3" width="11" customWidth="1"/>
    <col min="4" max="5" width="11.77734375" customWidth="1"/>
    <col min="6" max="6" width="10.5546875" customWidth="1"/>
    <col min="7" max="7" width="10.44140625" customWidth="1"/>
    <col min="8" max="8" width="11.33203125" customWidth="1"/>
    <col min="9" max="10" width="11.6640625" customWidth="1"/>
    <col min="11" max="11" width="10.5546875" customWidth="1"/>
    <col min="12" max="12" width="10.88671875" customWidth="1"/>
    <col min="13" max="13" width="11.77734375" customWidth="1"/>
    <col min="14" max="14" width="10.77734375" customWidth="1"/>
    <col min="15" max="15" width="10.44140625" customWidth="1"/>
    <col min="16" max="16" width="11" customWidth="1"/>
    <col min="17" max="17" width="10.44140625" customWidth="1"/>
    <col min="18" max="18" width="10.88671875" customWidth="1"/>
  </cols>
  <sheetData>
    <row r="1" spans="1:19" ht="244.8" x14ac:dyDescent="0.3">
      <c r="A1" s="1" t="s">
        <v>0</v>
      </c>
      <c r="B1" s="2" t="s">
        <v>1</v>
      </c>
      <c r="C1" s="3" t="s">
        <v>2</v>
      </c>
      <c r="D1" s="4" t="s">
        <v>3</v>
      </c>
      <c r="E1" s="4" t="s">
        <v>4</v>
      </c>
      <c r="F1" s="5" t="s">
        <v>5</v>
      </c>
      <c r="G1" s="5" t="s">
        <v>6</v>
      </c>
      <c r="H1" s="6" t="s">
        <v>7</v>
      </c>
      <c r="I1" s="6" t="s">
        <v>8</v>
      </c>
      <c r="J1" s="3" t="s">
        <v>9</v>
      </c>
      <c r="K1" s="3" t="s">
        <v>10</v>
      </c>
      <c r="L1" s="3" t="s">
        <v>11</v>
      </c>
      <c r="M1" s="3" t="s">
        <v>12</v>
      </c>
      <c r="N1" s="7" t="s">
        <v>13</v>
      </c>
      <c r="O1" s="8" t="s">
        <v>14</v>
      </c>
      <c r="P1" s="9" t="s">
        <v>15</v>
      </c>
      <c r="Q1" s="8" t="s">
        <v>16</v>
      </c>
      <c r="R1" s="8" t="s">
        <v>17</v>
      </c>
      <c r="S1" s="10"/>
    </row>
    <row r="2" spans="1:19" x14ac:dyDescent="0.3">
      <c r="A2" s="40" t="s">
        <v>130</v>
      </c>
      <c r="B2" s="21">
        <v>0.99980000000000002</v>
      </c>
      <c r="C2" s="25">
        <v>0.99590000000000001</v>
      </c>
      <c r="D2" s="25">
        <v>0.55059999999999998</v>
      </c>
      <c r="E2" s="25">
        <v>0.36259999999999998</v>
      </c>
      <c r="F2" s="25">
        <v>0.58250000000000002</v>
      </c>
      <c r="G2" s="25">
        <v>0.26140000000000002</v>
      </c>
      <c r="H2" s="25">
        <v>0.60250000000000004</v>
      </c>
      <c r="I2" s="25">
        <v>0.37280000000000002</v>
      </c>
      <c r="J2" s="25">
        <v>0.74550000000000005</v>
      </c>
      <c r="K2" s="25">
        <v>0.80800000000000005</v>
      </c>
      <c r="L2" s="25">
        <v>0.79759999999999998</v>
      </c>
      <c r="M2" s="25">
        <v>8.2000000000000007E-3</v>
      </c>
      <c r="N2" s="25">
        <v>2.6499999999999999E-2</v>
      </c>
      <c r="O2" s="25">
        <v>0.99590000000000001</v>
      </c>
      <c r="P2" s="25">
        <v>0.99829999999999997</v>
      </c>
      <c r="Q2" s="25">
        <v>0.98929999999999996</v>
      </c>
      <c r="R2" s="25">
        <v>0.99270000000000003</v>
      </c>
      <c r="S2" s="10"/>
    </row>
    <row r="3" spans="1:19" x14ac:dyDescent="0.3">
      <c r="A3" s="41" t="s">
        <v>18</v>
      </c>
      <c r="B3" s="39">
        <v>1</v>
      </c>
      <c r="C3" s="39">
        <v>1</v>
      </c>
      <c r="D3" s="39">
        <v>0.69230769230769229</v>
      </c>
      <c r="E3" s="39">
        <v>0.38461538461538464</v>
      </c>
      <c r="F3" s="39">
        <v>0.66666666666666663</v>
      </c>
      <c r="G3" s="39">
        <v>0.38461538461538464</v>
      </c>
      <c r="H3" s="39">
        <v>0.33333333333333331</v>
      </c>
      <c r="I3" s="39">
        <v>0.46153846153846156</v>
      </c>
      <c r="J3" s="39">
        <v>0</v>
      </c>
      <c r="K3" s="39">
        <v>0</v>
      </c>
      <c r="L3" s="39">
        <v>0</v>
      </c>
      <c r="M3" s="39">
        <v>0</v>
      </c>
      <c r="N3" s="39">
        <v>4.145077720207254E-2</v>
      </c>
      <c r="O3" s="39">
        <v>0.95454545454545503</v>
      </c>
      <c r="P3" s="39">
        <v>1</v>
      </c>
      <c r="Q3" s="39">
        <v>1</v>
      </c>
      <c r="R3" s="39">
        <v>1</v>
      </c>
    </row>
    <row r="4" spans="1:19" x14ac:dyDescent="0.3">
      <c r="A4" s="41" t="s">
        <v>19</v>
      </c>
      <c r="B4" s="39">
        <v>1</v>
      </c>
      <c r="C4" s="39">
        <v>1</v>
      </c>
      <c r="D4" s="39">
        <v>1</v>
      </c>
      <c r="E4" s="39">
        <v>1</v>
      </c>
      <c r="F4" s="39">
        <v>0.8</v>
      </c>
      <c r="G4" s="39">
        <v>0.83333333333333337</v>
      </c>
      <c r="H4" s="39">
        <v>0.83333333333333337</v>
      </c>
      <c r="I4" s="39">
        <v>0.83333333333333337</v>
      </c>
      <c r="J4" s="39">
        <v>0</v>
      </c>
      <c r="K4" s="39">
        <v>0</v>
      </c>
      <c r="L4" s="39">
        <v>0</v>
      </c>
      <c r="M4" s="39">
        <v>6.0606060606060606E-3</v>
      </c>
      <c r="N4" s="39">
        <v>1.383399209486166E-2</v>
      </c>
      <c r="O4" s="39">
        <v>1</v>
      </c>
      <c r="P4" s="39">
        <v>1</v>
      </c>
      <c r="Q4" s="39">
        <v>0.8</v>
      </c>
      <c r="R4" s="39">
        <v>0.8</v>
      </c>
    </row>
    <row r="5" spans="1:19" x14ac:dyDescent="0.3">
      <c r="A5" s="41" t="s">
        <v>20</v>
      </c>
      <c r="B5" s="39">
        <v>1</v>
      </c>
      <c r="C5" s="39">
        <v>1.0000000000000002</v>
      </c>
      <c r="D5" s="39">
        <v>0.39285714285714285</v>
      </c>
      <c r="E5" s="39">
        <v>0.43243243243243246</v>
      </c>
      <c r="F5" s="39">
        <v>0.39393939393939392</v>
      </c>
      <c r="G5" s="39">
        <v>0.32432432432432434</v>
      </c>
      <c r="H5" s="39">
        <v>0.34375</v>
      </c>
      <c r="I5" s="39">
        <v>0.40540540540540543</v>
      </c>
      <c r="J5" s="39">
        <v>0</v>
      </c>
      <c r="K5" s="39">
        <v>0</v>
      </c>
      <c r="L5" s="39">
        <v>0</v>
      </c>
      <c r="M5" s="39">
        <v>1.4344262295081968E-2</v>
      </c>
      <c r="N5" s="39">
        <v>3.5182679296346414E-2</v>
      </c>
      <c r="O5" s="39">
        <v>1</v>
      </c>
      <c r="P5" s="39">
        <v>1</v>
      </c>
      <c r="Q5" s="39">
        <v>0.90322580645161299</v>
      </c>
      <c r="R5" s="39">
        <v>1</v>
      </c>
    </row>
    <row r="6" spans="1:19" x14ac:dyDescent="0.3">
      <c r="A6" s="41" t="s">
        <v>21</v>
      </c>
      <c r="B6" s="39">
        <v>1</v>
      </c>
      <c r="C6" s="39">
        <v>1</v>
      </c>
      <c r="D6" s="39">
        <v>0.33333333333333331</v>
      </c>
      <c r="E6" s="39">
        <v>0.33333333333333331</v>
      </c>
      <c r="F6" s="39">
        <v>0.66666666666666663</v>
      </c>
      <c r="G6" s="39">
        <v>0.33333333333333331</v>
      </c>
      <c r="H6" s="39">
        <v>0.66666666666666663</v>
      </c>
      <c r="I6" s="39">
        <v>0</v>
      </c>
      <c r="J6" s="39">
        <v>0</v>
      </c>
      <c r="K6" s="39">
        <v>0</v>
      </c>
      <c r="L6" s="39">
        <v>0</v>
      </c>
      <c r="M6" s="39">
        <v>9.3896713615023476E-3</v>
      </c>
      <c r="N6" s="39">
        <v>2.0958083832335328E-2</v>
      </c>
      <c r="O6" s="39">
        <v>1</v>
      </c>
      <c r="P6" s="39">
        <v>1</v>
      </c>
      <c r="Q6" s="39">
        <v>1</v>
      </c>
      <c r="R6" s="39">
        <v>0.5</v>
      </c>
    </row>
    <row r="7" spans="1:19" x14ac:dyDescent="0.3">
      <c r="A7" s="41" t="s">
        <v>22</v>
      </c>
      <c r="B7" s="39">
        <v>1</v>
      </c>
      <c r="C7" s="39">
        <v>1.0000000000000002</v>
      </c>
      <c r="D7" s="39">
        <v>0.71830985915492962</v>
      </c>
      <c r="E7" s="39">
        <v>0.2620689655172414</v>
      </c>
      <c r="F7" s="39">
        <v>0.69230769230769229</v>
      </c>
      <c r="G7" s="39">
        <v>0.20689655172413793</v>
      </c>
      <c r="H7" s="39">
        <v>0.70138888888888884</v>
      </c>
      <c r="I7" s="39">
        <v>0.21379310344827587</v>
      </c>
      <c r="J7" s="39">
        <v>0.69230769230769229</v>
      </c>
      <c r="K7" s="39">
        <v>0.76923076923076927</v>
      </c>
      <c r="L7" s="39">
        <v>0.84615384615384615</v>
      </c>
      <c r="M7" s="39">
        <v>7.5436115040075436E-3</v>
      </c>
      <c r="N7" s="39">
        <v>2.0082389289392381E-2</v>
      </c>
      <c r="O7" s="39">
        <v>1</v>
      </c>
      <c r="P7" s="39">
        <v>1</v>
      </c>
      <c r="Q7" s="39">
        <v>0.99099099099099097</v>
      </c>
      <c r="R7" s="39">
        <v>0.99082568807339499</v>
      </c>
    </row>
    <row r="8" spans="1:19" x14ac:dyDescent="0.3">
      <c r="A8" s="41" t="s">
        <v>23</v>
      </c>
      <c r="B8" s="39">
        <v>1</v>
      </c>
      <c r="C8" s="39">
        <v>1</v>
      </c>
      <c r="D8" s="39">
        <v>0.83333333333333337</v>
      </c>
      <c r="E8" s="39">
        <v>0.7142857142857143</v>
      </c>
      <c r="F8" s="39">
        <v>0.66666666666666663</v>
      </c>
      <c r="G8" s="39">
        <v>0.7142857142857143</v>
      </c>
      <c r="H8" s="39">
        <v>0.83333333333333337</v>
      </c>
      <c r="I8" s="39">
        <v>0.8571428571428571</v>
      </c>
      <c r="J8" s="39">
        <v>0</v>
      </c>
      <c r="K8" s="39">
        <v>0</v>
      </c>
      <c r="L8" s="39">
        <v>0</v>
      </c>
      <c r="M8" s="39">
        <v>8.6206896551724137E-3</v>
      </c>
      <c r="N8" s="39">
        <v>1.4005602240896359E-2</v>
      </c>
      <c r="O8" s="39">
        <v>1</v>
      </c>
      <c r="P8" s="39">
        <v>1</v>
      </c>
      <c r="Q8" s="39">
        <v>1</v>
      </c>
      <c r="R8" s="39">
        <v>1</v>
      </c>
    </row>
    <row r="9" spans="1:19" x14ac:dyDescent="0.3">
      <c r="A9" s="41" t="s">
        <v>24</v>
      </c>
      <c r="B9" s="39">
        <v>1</v>
      </c>
      <c r="C9" s="39">
        <v>1</v>
      </c>
      <c r="D9" s="39">
        <v>1</v>
      </c>
      <c r="E9" s="39">
        <v>1</v>
      </c>
      <c r="F9" s="39">
        <v>1</v>
      </c>
      <c r="G9" s="39">
        <v>0.66666666666666663</v>
      </c>
      <c r="H9" s="39">
        <v>1</v>
      </c>
      <c r="I9" s="39">
        <v>1</v>
      </c>
      <c r="J9" s="39">
        <v>0.5</v>
      </c>
      <c r="K9" s="39">
        <v>1</v>
      </c>
      <c r="L9" s="39">
        <v>0.5</v>
      </c>
      <c r="M9" s="39">
        <v>0</v>
      </c>
      <c r="N9" s="39">
        <v>2.0833333333333332E-2</v>
      </c>
      <c r="O9" s="39">
        <v>1</v>
      </c>
      <c r="P9" s="39">
        <v>1</v>
      </c>
      <c r="Q9" s="39">
        <v>1</v>
      </c>
      <c r="R9" s="39">
        <v>1</v>
      </c>
    </row>
    <row r="10" spans="1:19" x14ac:dyDescent="0.3">
      <c r="A10" s="41" t="s">
        <v>25</v>
      </c>
      <c r="B10" s="39">
        <v>1</v>
      </c>
      <c r="C10" s="39">
        <v>1</v>
      </c>
      <c r="D10" s="39">
        <v>0.47058823529411764</v>
      </c>
      <c r="E10" s="39">
        <v>0.34210526315789475</v>
      </c>
      <c r="F10" s="39">
        <v>0.47058823529411764</v>
      </c>
      <c r="G10" s="39">
        <v>0.23684210526315788</v>
      </c>
      <c r="H10" s="39">
        <v>0.65625</v>
      </c>
      <c r="I10" s="39">
        <v>0.5</v>
      </c>
      <c r="J10" s="39">
        <v>0.8571428571428571</v>
      </c>
      <c r="K10" s="39">
        <v>0.8571428571428571</v>
      </c>
      <c r="L10" s="39">
        <v>0.7142857142857143</v>
      </c>
      <c r="M10" s="39">
        <v>1.863932898415657E-3</v>
      </c>
      <c r="N10" s="39">
        <v>2.3852116875372691E-2</v>
      </c>
      <c r="O10" s="39">
        <v>1</v>
      </c>
      <c r="P10" s="39">
        <v>1</v>
      </c>
      <c r="Q10" s="39">
        <v>1</v>
      </c>
      <c r="R10" s="39">
        <v>1</v>
      </c>
    </row>
    <row r="11" spans="1:19" x14ac:dyDescent="0.3">
      <c r="A11" s="41" t="s">
        <v>26</v>
      </c>
      <c r="B11" s="39">
        <v>1</v>
      </c>
      <c r="C11" s="39">
        <v>0.98148148148148096</v>
      </c>
      <c r="D11" s="39">
        <v>0.3888888888888889</v>
      </c>
      <c r="E11" s="39">
        <v>0.29268292682926828</v>
      </c>
      <c r="F11" s="39">
        <v>0.44736842105263158</v>
      </c>
      <c r="G11" s="39">
        <v>0.24390243902439024</v>
      </c>
      <c r="H11" s="39">
        <v>0.5714285714285714</v>
      </c>
      <c r="I11" s="39">
        <v>0.43902439024390244</v>
      </c>
      <c r="J11" s="39">
        <v>1</v>
      </c>
      <c r="K11" s="39">
        <v>1</v>
      </c>
      <c r="L11" s="39">
        <v>1</v>
      </c>
      <c r="M11" s="39">
        <v>2.8673835125448029E-3</v>
      </c>
      <c r="N11" s="39">
        <v>2.5580293699668404E-2</v>
      </c>
      <c r="O11" s="39">
        <v>1</v>
      </c>
      <c r="P11" s="39">
        <v>1</v>
      </c>
      <c r="Q11" s="39">
        <v>1</v>
      </c>
      <c r="R11" s="39">
        <v>1</v>
      </c>
    </row>
    <row r="12" spans="1:19" x14ac:dyDescent="0.3">
      <c r="A12" s="41" t="s">
        <v>27</v>
      </c>
      <c r="B12" s="39">
        <v>1</v>
      </c>
      <c r="C12" s="39">
        <v>1</v>
      </c>
      <c r="D12" s="39">
        <v>0.36363636363636365</v>
      </c>
      <c r="E12" s="39">
        <v>0.4</v>
      </c>
      <c r="F12" s="39">
        <v>0.33333333333333331</v>
      </c>
      <c r="G12" s="39">
        <v>0.33333333333333331</v>
      </c>
      <c r="H12" s="39">
        <v>8.3333333333333329E-2</v>
      </c>
      <c r="I12" s="39">
        <v>0.2</v>
      </c>
      <c r="J12" s="39">
        <v>1</v>
      </c>
      <c r="K12" s="39">
        <v>1</v>
      </c>
      <c r="L12" s="39">
        <v>1</v>
      </c>
      <c r="M12" s="39">
        <v>7.1813285457809697E-3</v>
      </c>
      <c r="N12" s="39">
        <v>1.3922518159806295E-2</v>
      </c>
      <c r="O12" s="39">
        <v>1</v>
      </c>
      <c r="P12" s="39">
        <v>1</v>
      </c>
      <c r="Q12" s="39">
        <v>1</v>
      </c>
      <c r="R12" s="39">
        <v>1</v>
      </c>
    </row>
    <row r="13" spans="1:19" x14ac:dyDescent="0.3">
      <c r="A13" s="41" t="s">
        <v>28</v>
      </c>
      <c r="B13" s="39">
        <v>1</v>
      </c>
      <c r="C13" s="39">
        <v>1</v>
      </c>
      <c r="D13" s="39">
        <v>0.35714285714285715</v>
      </c>
      <c r="E13" s="39">
        <v>0.27586206896551724</v>
      </c>
      <c r="F13" s="39">
        <v>0.39285714285714285</v>
      </c>
      <c r="G13" s="39">
        <v>0.2413793103448276</v>
      </c>
      <c r="H13" s="39">
        <v>0.39285714285714285</v>
      </c>
      <c r="I13" s="39">
        <v>0.34482758620689657</v>
      </c>
      <c r="J13" s="39">
        <v>0.75</v>
      </c>
      <c r="K13" s="39">
        <v>0.75</v>
      </c>
      <c r="L13" s="39">
        <v>0.5</v>
      </c>
      <c r="M13" s="39">
        <v>1.1904761904761904E-2</v>
      </c>
      <c r="N13" s="39">
        <v>2.7901785714285716E-2</v>
      </c>
      <c r="O13" s="39">
        <v>1</v>
      </c>
      <c r="P13" s="39">
        <v>1</v>
      </c>
      <c r="Q13" s="39">
        <v>1</v>
      </c>
      <c r="R13" s="39">
        <v>1</v>
      </c>
    </row>
    <row r="14" spans="1:19" x14ac:dyDescent="0.3">
      <c r="A14" s="41" t="s">
        <v>29</v>
      </c>
      <c r="B14" s="39">
        <v>1</v>
      </c>
      <c r="C14" s="39">
        <v>0.99999999999999989</v>
      </c>
      <c r="D14" s="39">
        <v>0.45454545454545453</v>
      </c>
      <c r="E14" s="39">
        <v>0.41666666666666669</v>
      </c>
      <c r="F14" s="39">
        <v>0.5</v>
      </c>
      <c r="G14" s="39">
        <v>0.16666666666666666</v>
      </c>
      <c r="H14" s="39">
        <v>0.6</v>
      </c>
      <c r="I14" s="39">
        <v>0.41666666666666669</v>
      </c>
      <c r="J14" s="39">
        <v>1</v>
      </c>
      <c r="K14" s="39">
        <v>1</v>
      </c>
      <c r="L14" s="39">
        <v>1</v>
      </c>
      <c r="M14" s="39">
        <v>1.2345679012345678E-2</v>
      </c>
      <c r="N14" s="39">
        <v>2.8077753779697623E-2</v>
      </c>
      <c r="O14" s="39">
        <v>1</v>
      </c>
      <c r="P14" s="39">
        <v>1</v>
      </c>
      <c r="Q14" s="39">
        <v>1</v>
      </c>
      <c r="R14" s="39">
        <v>1</v>
      </c>
    </row>
    <row r="15" spans="1:19" x14ac:dyDescent="0.3">
      <c r="A15" s="41" t="s">
        <v>30</v>
      </c>
      <c r="B15" s="39">
        <v>0.99879663056558399</v>
      </c>
      <c r="C15" s="39">
        <v>0.99701492537313441</v>
      </c>
      <c r="D15" s="39">
        <v>0.45365853658536587</v>
      </c>
      <c r="E15" s="39">
        <v>0.36475409836065575</v>
      </c>
      <c r="F15" s="39">
        <v>0.4652173913043478</v>
      </c>
      <c r="G15" s="39">
        <v>0.24590163934426229</v>
      </c>
      <c r="H15" s="39">
        <v>0.48706896551724138</v>
      </c>
      <c r="I15" s="39">
        <v>0.33606557377049179</v>
      </c>
      <c r="J15" s="39">
        <v>0.77777777777777779</v>
      </c>
      <c r="K15" s="39">
        <v>0.72222222222222221</v>
      </c>
      <c r="L15" s="39">
        <v>0.66666666666666663</v>
      </c>
      <c r="M15" s="39">
        <v>3.7266028627085629E-3</v>
      </c>
      <c r="N15" s="39">
        <v>1.8799102132435467E-2</v>
      </c>
      <c r="O15" s="39">
        <v>0.99547511312217196</v>
      </c>
      <c r="P15" s="39">
        <v>0.99650349650349601</v>
      </c>
      <c r="Q15" s="39">
        <v>0.97499999999999998</v>
      </c>
      <c r="R15" s="39">
        <v>0.98765432098765404</v>
      </c>
    </row>
    <row r="16" spans="1:19" x14ac:dyDescent="0.3">
      <c r="A16" s="41" t="s">
        <v>31</v>
      </c>
      <c r="B16" s="39">
        <v>1</v>
      </c>
      <c r="C16" s="39">
        <v>0.99107142857142905</v>
      </c>
      <c r="D16" s="39">
        <v>0.52702702702702697</v>
      </c>
      <c r="E16" s="39">
        <v>0.23376623376623376</v>
      </c>
      <c r="F16" s="39">
        <v>0.58666666666666667</v>
      </c>
      <c r="G16" s="39">
        <v>0.15584415584415584</v>
      </c>
      <c r="H16" s="39">
        <v>0.65333333333333332</v>
      </c>
      <c r="I16" s="39">
        <v>0.31168831168831168</v>
      </c>
      <c r="J16" s="39">
        <v>0.33333333333333331</v>
      </c>
      <c r="K16" s="39">
        <v>0.66666666666666663</v>
      </c>
      <c r="L16" s="39">
        <v>0.66666666666666663</v>
      </c>
      <c r="M16" s="39">
        <v>1.8773466833541929E-2</v>
      </c>
      <c r="N16" s="39">
        <v>4.5621181262729127E-2</v>
      </c>
      <c r="O16" s="39">
        <v>1</v>
      </c>
      <c r="P16" s="39">
        <v>1</v>
      </c>
      <c r="Q16" s="39">
        <v>0.984375</v>
      </c>
      <c r="R16" s="39">
        <v>1</v>
      </c>
    </row>
    <row r="17" spans="1:18" x14ac:dyDescent="0.3">
      <c r="A17" s="41" t="s">
        <v>32</v>
      </c>
      <c r="B17" s="39">
        <v>1</v>
      </c>
      <c r="C17" s="39">
        <v>1</v>
      </c>
      <c r="D17" s="39">
        <v>0.6428571428571429</v>
      </c>
      <c r="E17" s="39">
        <v>0.63157894736842102</v>
      </c>
      <c r="F17" s="39">
        <v>0.72222222222222221</v>
      </c>
      <c r="G17" s="39">
        <v>0.31578947368421051</v>
      </c>
      <c r="H17" s="39">
        <v>0.8</v>
      </c>
      <c r="I17" s="39">
        <v>0.57894736842105265</v>
      </c>
      <c r="J17" s="39">
        <v>0.5</v>
      </c>
      <c r="K17" s="39">
        <v>1</v>
      </c>
      <c r="L17" s="39">
        <v>1</v>
      </c>
      <c r="M17" s="39">
        <v>4.7393364928909956E-3</v>
      </c>
      <c r="N17" s="39">
        <v>3.4690799396681751E-2</v>
      </c>
      <c r="O17" s="39">
        <v>1</v>
      </c>
      <c r="P17" s="39">
        <v>1</v>
      </c>
      <c r="Q17" s="39">
        <v>1</v>
      </c>
      <c r="R17" s="39">
        <v>1</v>
      </c>
    </row>
    <row r="18" spans="1:18" x14ac:dyDescent="0.3">
      <c r="A18" s="41" t="s">
        <v>33</v>
      </c>
      <c r="B18" s="39">
        <v>1</v>
      </c>
      <c r="C18" s="39">
        <v>1</v>
      </c>
      <c r="D18" s="39">
        <v>0.72222222222222221</v>
      </c>
      <c r="E18" s="39">
        <v>0.64</v>
      </c>
      <c r="F18" s="39">
        <v>0.73913043478260865</v>
      </c>
      <c r="G18" s="39">
        <v>0.48</v>
      </c>
      <c r="H18" s="39">
        <v>0.52631578947368418</v>
      </c>
      <c r="I18" s="39">
        <v>0.64</v>
      </c>
      <c r="J18" s="39">
        <v>0.33333333333333331</v>
      </c>
      <c r="K18" s="39">
        <v>0.66666666666666663</v>
      </c>
      <c r="L18" s="39">
        <v>1</v>
      </c>
      <c r="M18" s="39">
        <v>0</v>
      </c>
      <c r="N18" s="39">
        <v>1.1202389843166542E-2</v>
      </c>
      <c r="O18" s="39">
        <v>1</v>
      </c>
      <c r="P18" s="39">
        <v>1</v>
      </c>
      <c r="Q18" s="39">
        <v>0.9</v>
      </c>
      <c r="R18" s="39">
        <v>0.88888888888888895</v>
      </c>
    </row>
    <row r="19" spans="1:18" x14ac:dyDescent="0.3">
      <c r="A19" s="41" t="s">
        <v>34</v>
      </c>
      <c r="B19" s="39">
        <v>1</v>
      </c>
      <c r="C19" s="39">
        <v>0.99999999999999967</v>
      </c>
      <c r="D19" s="39">
        <v>0.78048780487804881</v>
      </c>
      <c r="E19" s="39">
        <v>0.38636363636363635</v>
      </c>
      <c r="F19" s="39">
        <v>0.80487804878048785</v>
      </c>
      <c r="G19" s="39">
        <v>0.36363636363636365</v>
      </c>
      <c r="H19" s="39">
        <v>0.8</v>
      </c>
      <c r="I19" s="39">
        <v>0.59090909090909094</v>
      </c>
      <c r="J19" s="39">
        <v>0.66666666666666663</v>
      </c>
      <c r="K19" s="39">
        <v>0.66666666666666663</v>
      </c>
      <c r="L19" s="39">
        <v>0.83333333333333337</v>
      </c>
      <c r="M19" s="39">
        <v>1.2285012285012284E-2</v>
      </c>
      <c r="N19" s="39">
        <v>4.1734860883797055E-2</v>
      </c>
      <c r="O19" s="39">
        <v>1</v>
      </c>
      <c r="P19" s="39">
        <v>1</v>
      </c>
      <c r="Q19" s="39">
        <v>1</v>
      </c>
      <c r="R19" s="39">
        <v>1</v>
      </c>
    </row>
    <row r="20" spans="1:18" x14ac:dyDescent="0.3">
      <c r="A20" s="41" t="s">
        <v>35</v>
      </c>
      <c r="B20" s="39">
        <v>1</v>
      </c>
      <c r="C20" s="39">
        <v>1</v>
      </c>
      <c r="D20" s="39">
        <v>0.60526315789473684</v>
      </c>
      <c r="E20" s="39">
        <v>0.5357142857142857</v>
      </c>
      <c r="F20" s="39">
        <v>0.59090909090909094</v>
      </c>
      <c r="G20" s="39">
        <v>0.4107142857142857</v>
      </c>
      <c r="H20" s="39">
        <v>0.66666666666666663</v>
      </c>
      <c r="I20" s="39">
        <v>0.6071428571428571</v>
      </c>
      <c r="J20" s="39">
        <v>0.77777777777777779</v>
      </c>
      <c r="K20" s="39">
        <v>1</v>
      </c>
      <c r="L20" s="39">
        <v>0.77777777777777779</v>
      </c>
      <c r="M20" s="39">
        <v>1.3363028953229399E-2</v>
      </c>
      <c r="N20" s="39">
        <v>2.7084601339013997E-2</v>
      </c>
      <c r="O20" s="39">
        <v>1</v>
      </c>
      <c r="P20" s="39">
        <v>1</v>
      </c>
      <c r="Q20" s="39">
        <v>1</v>
      </c>
      <c r="R20" s="39">
        <v>1</v>
      </c>
    </row>
    <row r="21" spans="1:18" x14ac:dyDescent="0.3">
      <c r="A21" s="41" t="s">
        <v>36</v>
      </c>
      <c r="B21" s="39">
        <v>1</v>
      </c>
      <c r="C21" s="39">
        <v>1</v>
      </c>
      <c r="D21" s="39">
        <v>0</v>
      </c>
      <c r="E21" s="39">
        <v>0</v>
      </c>
      <c r="F21" s="39">
        <v>0</v>
      </c>
      <c r="G21" s="39">
        <v>0</v>
      </c>
      <c r="H21" s="39">
        <v>0</v>
      </c>
      <c r="I21" s="39">
        <v>0</v>
      </c>
      <c r="J21" s="39">
        <v>0</v>
      </c>
      <c r="K21" s="39">
        <v>0</v>
      </c>
      <c r="L21" s="39">
        <v>0</v>
      </c>
      <c r="M21" s="39">
        <v>0</v>
      </c>
      <c r="N21" s="39">
        <v>4.5454545454545456E-2</v>
      </c>
      <c r="O21" s="39">
        <v>1</v>
      </c>
      <c r="P21" s="39">
        <v>1</v>
      </c>
      <c r="Q21" s="39">
        <v>1</v>
      </c>
      <c r="R21" s="39">
        <v>1</v>
      </c>
    </row>
    <row r="22" spans="1:18" x14ac:dyDescent="0.3">
      <c r="A22" s="41" t="s">
        <v>37</v>
      </c>
      <c r="B22" s="39">
        <v>1</v>
      </c>
      <c r="C22" s="39">
        <v>1</v>
      </c>
      <c r="D22" s="39">
        <v>0.37777777777777777</v>
      </c>
      <c r="E22" s="39">
        <v>0.40350877192982454</v>
      </c>
      <c r="F22" s="39">
        <v>0.375</v>
      </c>
      <c r="G22" s="39">
        <v>0.36842105263157893</v>
      </c>
      <c r="H22" s="39">
        <v>0.48979591836734693</v>
      </c>
      <c r="I22" s="39">
        <v>0.38596491228070173</v>
      </c>
      <c r="J22" s="39">
        <v>1</v>
      </c>
      <c r="K22" s="39">
        <v>1</v>
      </c>
      <c r="L22" s="39">
        <v>1</v>
      </c>
      <c r="M22" s="39">
        <v>1.1981566820276499E-2</v>
      </c>
      <c r="N22" s="39">
        <v>2.8885400313971743E-2</v>
      </c>
      <c r="O22" s="39">
        <v>1</v>
      </c>
      <c r="P22" s="39">
        <v>1</v>
      </c>
      <c r="Q22" s="39">
        <v>1</v>
      </c>
      <c r="R22" s="39">
        <v>1</v>
      </c>
    </row>
    <row r="23" spans="1:18" x14ac:dyDescent="0.3">
      <c r="A23" s="41" t="s">
        <v>38</v>
      </c>
      <c r="B23" s="39">
        <v>1</v>
      </c>
      <c r="C23" s="39">
        <v>1</v>
      </c>
      <c r="D23" s="39">
        <v>0.5</v>
      </c>
      <c r="E23" s="39">
        <v>0</v>
      </c>
      <c r="F23" s="39">
        <v>0.5</v>
      </c>
      <c r="G23" s="39">
        <v>0</v>
      </c>
      <c r="H23" s="39">
        <v>0.25</v>
      </c>
      <c r="I23" s="39">
        <v>0</v>
      </c>
      <c r="J23" s="39">
        <v>0</v>
      </c>
      <c r="K23" s="39">
        <v>0</v>
      </c>
      <c r="L23" s="39">
        <v>0</v>
      </c>
      <c r="M23" s="39">
        <v>0</v>
      </c>
      <c r="N23" s="39">
        <v>1.6339869281045753E-2</v>
      </c>
      <c r="O23" s="39">
        <v>1</v>
      </c>
      <c r="P23" s="39">
        <v>1</v>
      </c>
      <c r="Q23" s="39">
        <v>1</v>
      </c>
      <c r="R23" s="39">
        <v>1</v>
      </c>
    </row>
    <row r="24" spans="1:18" x14ac:dyDescent="0.3">
      <c r="A24" s="41" t="s">
        <v>39</v>
      </c>
      <c r="B24" s="39">
        <v>1</v>
      </c>
      <c r="C24" s="39">
        <v>1</v>
      </c>
      <c r="D24" s="39">
        <v>0.58823529411764708</v>
      </c>
      <c r="E24" s="39">
        <v>0.61111111111111116</v>
      </c>
      <c r="F24" s="39">
        <v>0.72222222222222221</v>
      </c>
      <c r="G24" s="39">
        <v>0.33333333333333331</v>
      </c>
      <c r="H24" s="39">
        <v>0.6470588235294118</v>
      </c>
      <c r="I24" s="39">
        <v>0.44444444444444442</v>
      </c>
      <c r="J24" s="39">
        <v>0.5</v>
      </c>
      <c r="K24" s="39">
        <v>0.5</v>
      </c>
      <c r="L24" s="39">
        <v>0.5</v>
      </c>
      <c r="M24" s="39">
        <v>7.3937153419593345E-3</v>
      </c>
      <c r="N24" s="39">
        <v>1.5824710894704809E-2</v>
      </c>
      <c r="O24" s="39">
        <v>1</v>
      </c>
      <c r="P24" s="39">
        <v>1</v>
      </c>
      <c r="Q24" s="39">
        <v>1</v>
      </c>
      <c r="R24" s="39">
        <v>1</v>
      </c>
    </row>
    <row r="25" spans="1:18" x14ac:dyDescent="0.3">
      <c r="A25" s="41" t="s">
        <v>40</v>
      </c>
      <c r="B25" s="39">
        <v>1</v>
      </c>
      <c r="C25" s="39">
        <v>0.97368421052631604</v>
      </c>
      <c r="D25" s="39">
        <v>0.7142857142857143</v>
      </c>
      <c r="E25" s="39">
        <v>0.5</v>
      </c>
      <c r="F25" s="39">
        <v>0.5714285714285714</v>
      </c>
      <c r="G25" s="39">
        <v>0.25</v>
      </c>
      <c r="H25" s="39">
        <v>0.44</v>
      </c>
      <c r="I25" s="39">
        <v>0.2857142857142857</v>
      </c>
      <c r="J25" s="39">
        <v>1</v>
      </c>
      <c r="K25" s="39">
        <v>0.5</v>
      </c>
      <c r="L25" s="39">
        <v>1</v>
      </c>
      <c r="M25" s="39">
        <v>1.3623978201634877E-2</v>
      </c>
      <c r="N25" s="39">
        <v>3.2702237521514632E-2</v>
      </c>
      <c r="O25" s="39">
        <v>1</v>
      </c>
      <c r="P25" s="39">
        <v>1</v>
      </c>
      <c r="Q25" s="39">
        <v>1</v>
      </c>
      <c r="R25" s="39">
        <v>0.92</v>
      </c>
    </row>
    <row r="26" spans="1:18" x14ac:dyDescent="0.3">
      <c r="A26" s="41" t="s">
        <v>41</v>
      </c>
      <c r="B26" s="39">
        <v>1</v>
      </c>
      <c r="C26" s="39">
        <v>1</v>
      </c>
      <c r="D26" s="39">
        <v>0.81818181818181823</v>
      </c>
      <c r="E26" s="39">
        <v>0.54545454545454541</v>
      </c>
      <c r="F26" s="39">
        <v>0.90909090909090906</v>
      </c>
      <c r="G26" s="39">
        <v>0.45454545454545453</v>
      </c>
      <c r="H26" s="39">
        <v>0.81818181818181823</v>
      </c>
      <c r="I26" s="39">
        <v>0.45454545454545453</v>
      </c>
      <c r="J26" s="39">
        <v>1</v>
      </c>
      <c r="K26" s="39">
        <v>1</v>
      </c>
      <c r="L26" s="39">
        <v>1</v>
      </c>
      <c r="M26" s="39">
        <v>5.235602094240838E-3</v>
      </c>
      <c r="N26" s="39">
        <v>2.7397260273972601E-2</v>
      </c>
      <c r="O26" s="39">
        <v>1</v>
      </c>
      <c r="P26" s="39">
        <v>1</v>
      </c>
      <c r="Q26" s="39">
        <v>1</v>
      </c>
      <c r="R26" s="39">
        <v>1</v>
      </c>
    </row>
    <row r="27" spans="1:18" x14ac:dyDescent="0.3">
      <c r="A27" s="41" t="s">
        <v>42</v>
      </c>
      <c r="B27" s="39">
        <v>1</v>
      </c>
      <c r="C27" s="39">
        <v>1</v>
      </c>
      <c r="D27" s="39">
        <v>0.375</v>
      </c>
      <c r="E27" s="39">
        <v>0.36363636363636365</v>
      </c>
      <c r="F27" s="39">
        <v>0.54545454545454541</v>
      </c>
      <c r="G27" s="39">
        <v>0.27272727272727271</v>
      </c>
      <c r="H27" s="39">
        <v>0.63636363636363635</v>
      </c>
      <c r="I27" s="39">
        <v>0.27272727272727271</v>
      </c>
      <c r="J27" s="39">
        <v>1</v>
      </c>
      <c r="K27" s="39">
        <v>1</v>
      </c>
      <c r="L27" s="39">
        <v>1</v>
      </c>
      <c r="M27" s="39">
        <v>0</v>
      </c>
      <c r="N27" s="39">
        <v>1.1658031088082901E-2</v>
      </c>
      <c r="O27" s="39">
        <v>1</v>
      </c>
      <c r="P27" s="39">
        <v>1</v>
      </c>
      <c r="Q27" s="39">
        <v>1</v>
      </c>
      <c r="R27" s="39">
        <v>0.83333333333333304</v>
      </c>
    </row>
    <row r="28" spans="1:18" x14ac:dyDescent="0.3">
      <c r="A28" s="41" t="s">
        <v>43</v>
      </c>
      <c r="B28" s="39">
        <v>1</v>
      </c>
      <c r="C28" s="39">
        <v>1</v>
      </c>
      <c r="D28" s="39">
        <v>0.5</v>
      </c>
      <c r="E28" s="39">
        <v>0.5</v>
      </c>
      <c r="F28" s="39">
        <v>0.5</v>
      </c>
      <c r="G28" s="39">
        <v>0.5</v>
      </c>
      <c r="H28" s="39">
        <v>1</v>
      </c>
      <c r="I28" s="39">
        <v>1</v>
      </c>
      <c r="J28" s="39">
        <v>0</v>
      </c>
      <c r="K28" s="39">
        <v>0</v>
      </c>
      <c r="L28" s="39">
        <v>0</v>
      </c>
      <c r="M28" s="39">
        <v>2.0408163265306121E-2</v>
      </c>
      <c r="N28" s="39">
        <v>3.007518796992481E-2</v>
      </c>
      <c r="O28" s="39">
        <v>1</v>
      </c>
      <c r="P28" s="39">
        <v>1</v>
      </c>
      <c r="Q28" s="39">
        <v>1</v>
      </c>
      <c r="R28" s="39">
        <v>0.75</v>
      </c>
    </row>
    <row r="29" spans="1:18" x14ac:dyDescent="0.3">
      <c r="A29" s="41" t="s">
        <v>44</v>
      </c>
      <c r="B29" s="39">
        <v>1</v>
      </c>
      <c r="C29" s="39">
        <v>1</v>
      </c>
      <c r="D29" s="39">
        <v>0.66666666666666663</v>
      </c>
      <c r="E29" s="39">
        <v>0.75</v>
      </c>
      <c r="F29" s="39">
        <v>0.75</v>
      </c>
      <c r="G29" s="39">
        <v>0.25</v>
      </c>
      <c r="H29" s="39">
        <v>0.75</v>
      </c>
      <c r="I29" s="39">
        <v>0.5</v>
      </c>
      <c r="J29" s="39">
        <v>0</v>
      </c>
      <c r="K29" s="39">
        <v>0</v>
      </c>
      <c r="L29" s="39">
        <v>0</v>
      </c>
      <c r="M29" s="39">
        <v>0</v>
      </c>
      <c r="N29" s="39">
        <v>1.3043478260869565E-2</v>
      </c>
      <c r="O29" s="39">
        <v>1</v>
      </c>
      <c r="P29" s="39">
        <v>1</v>
      </c>
      <c r="Q29" s="39">
        <v>1</v>
      </c>
      <c r="R29" s="39">
        <v>1</v>
      </c>
    </row>
    <row r="30" spans="1:18" x14ac:dyDescent="0.3">
      <c r="A30" s="41" t="s">
        <v>45</v>
      </c>
      <c r="B30" s="39">
        <v>1</v>
      </c>
      <c r="C30" s="39">
        <v>1</v>
      </c>
      <c r="D30" s="39">
        <v>0.61290322580645162</v>
      </c>
      <c r="E30" s="39">
        <v>0.22058823529411764</v>
      </c>
      <c r="F30" s="39">
        <v>0.63492063492063489</v>
      </c>
      <c r="G30" s="39">
        <v>0.17910447761194029</v>
      </c>
      <c r="H30" s="39">
        <v>0.6875</v>
      </c>
      <c r="I30" s="39">
        <v>0.41176470588235292</v>
      </c>
      <c r="J30" s="39">
        <v>1</v>
      </c>
      <c r="K30" s="39">
        <v>1</v>
      </c>
      <c r="L30" s="39">
        <v>1</v>
      </c>
      <c r="M30" s="39">
        <v>6.9645966337782937E-3</v>
      </c>
      <c r="N30" s="39">
        <v>3.6336670374490176E-2</v>
      </c>
      <c r="O30" s="39">
        <v>0.99047619047619095</v>
      </c>
      <c r="P30" s="39">
        <v>1</v>
      </c>
      <c r="Q30" s="39">
        <v>0.94736842105263197</v>
      </c>
      <c r="R30" s="39">
        <v>0.98039215686274495</v>
      </c>
    </row>
    <row r="31" spans="1:18" x14ac:dyDescent="0.3">
      <c r="A31" s="41" t="s">
        <v>46</v>
      </c>
      <c r="B31" s="39">
        <v>1</v>
      </c>
      <c r="C31" s="39">
        <v>1</v>
      </c>
      <c r="D31" s="39">
        <v>0.54166666666666663</v>
      </c>
      <c r="E31" s="39">
        <v>0.16</v>
      </c>
      <c r="F31" s="39">
        <v>0.54166666666666663</v>
      </c>
      <c r="G31" s="39">
        <v>0.2</v>
      </c>
      <c r="H31" s="39">
        <v>0.56000000000000005</v>
      </c>
      <c r="I31" s="39">
        <v>0.2</v>
      </c>
      <c r="J31" s="39">
        <v>0</v>
      </c>
      <c r="K31" s="39">
        <v>0</v>
      </c>
      <c r="L31" s="39">
        <v>0</v>
      </c>
      <c r="M31" s="39">
        <v>1.6227180527383367E-2</v>
      </c>
      <c r="N31" s="39">
        <v>4.0927694406548434E-2</v>
      </c>
      <c r="O31" s="39">
        <v>1</v>
      </c>
      <c r="P31" s="39">
        <v>1</v>
      </c>
      <c r="Q31" s="39">
        <v>1</v>
      </c>
      <c r="R31" s="39">
        <v>1</v>
      </c>
    </row>
    <row r="32" spans="1:18" x14ac:dyDescent="0.3">
      <c r="A32" s="41" t="s">
        <v>47</v>
      </c>
      <c r="B32" s="39">
        <v>1</v>
      </c>
      <c r="C32" s="39">
        <v>1</v>
      </c>
      <c r="D32" s="39">
        <v>0.53125</v>
      </c>
      <c r="E32" s="39">
        <v>0.66942148760330578</v>
      </c>
      <c r="F32" s="39">
        <v>0.61111111111111116</v>
      </c>
      <c r="G32" s="39">
        <v>0.38842975206611569</v>
      </c>
      <c r="H32" s="39">
        <v>0.56451612903225812</v>
      </c>
      <c r="I32" s="39">
        <v>0.71900826446280997</v>
      </c>
      <c r="J32" s="39">
        <v>0.7142857142857143</v>
      </c>
      <c r="K32" s="39">
        <v>0.7142857142857143</v>
      </c>
      <c r="L32" s="39">
        <v>0.7142857142857143</v>
      </c>
      <c r="M32" s="39">
        <v>9.4537815126050414E-3</v>
      </c>
      <c r="N32" s="39">
        <v>2.1316507503410641E-2</v>
      </c>
      <c r="O32" s="39">
        <v>1</v>
      </c>
      <c r="P32" s="39">
        <v>1</v>
      </c>
      <c r="Q32" s="39">
        <v>0.98947368421052595</v>
      </c>
      <c r="R32" s="39">
        <v>0.98630136986301398</v>
      </c>
    </row>
    <row r="33" spans="1:18" x14ac:dyDescent="0.3">
      <c r="A33" s="41" t="s">
        <v>48</v>
      </c>
      <c r="B33" s="39">
        <v>1</v>
      </c>
      <c r="C33" s="39">
        <v>1.0000000000000004</v>
      </c>
      <c r="D33" s="39">
        <v>0.5</v>
      </c>
      <c r="E33" s="39">
        <v>0.5</v>
      </c>
      <c r="F33" s="39">
        <v>0.8</v>
      </c>
      <c r="G33" s="39">
        <v>0.33333333333333331</v>
      </c>
      <c r="H33" s="39">
        <v>0.72727272727272729</v>
      </c>
      <c r="I33" s="39">
        <v>0.5</v>
      </c>
      <c r="J33" s="39">
        <v>1</v>
      </c>
      <c r="K33" s="39">
        <v>1</v>
      </c>
      <c r="L33" s="39">
        <v>1</v>
      </c>
      <c r="M33" s="39">
        <v>9.5011876484560574E-3</v>
      </c>
      <c r="N33" s="39">
        <v>4.1935483870967745E-2</v>
      </c>
      <c r="O33" s="39">
        <v>1</v>
      </c>
      <c r="P33" s="39">
        <v>1</v>
      </c>
      <c r="Q33" s="39">
        <v>1</v>
      </c>
      <c r="R33" s="39">
        <v>0.9</v>
      </c>
    </row>
    <row r="34" spans="1:18" x14ac:dyDescent="0.3">
      <c r="A34" s="41" t="s">
        <v>49</v>
      </c>
      <c r="B34" s="39">
        <v>0.99545454545454504</v>
      </c>
      <c r="C34" s="39">
        <v>1.0000000000000004</v>
      </c>
      <c r="D34" s="39">
        <v>0.48780487804878048</v>
      </c>
      <c r="E34" s="39">
        <v>0.34090909090909088</v>
      </c>
      <c r="F34" s="39">
        <v>0.57647058823529407</v>
      </c>
      <c r="G34" s="39">
        <v>0.35227272727272729</v>
      </c>
      <c r="H34" s="39">
        <v>0.5</v>
      </c>
      <c r="I34" s="39">
        <v>0.39325842696629215</v>
      </c>
      <c r="J34" s="39">
        <v>0.76923076923076927</v>
      </c>
      <c r="K34" s="39">
        <v>0.76923076923076927</v>
      </c>
      <c r="L34" s="39">
        <v>0.69230769230769229</v>
      </c>
      <c r="M34" s="39">
        <v>9.3062605752961079E-3</v>
      </c>
      <c r="N34" s="39">
        <v>3.1986988343724584E-2</v>
      </c>
      <c r="O34" s="39">
        <v>1</v>
      </c>
      <c r="P34" s="39">
        <v>1</v>
      </c>
      <c r="Q34" s="39">
        <v>1</v>
      </c>
      <c r="R34" s="39">
        <v>0.97826086956521696</v>
      </c>
    </row>
    <row r="35" spans="1:18" x14ac:dyDescent="0.3">
      <c r="A35" s="41" t="s">
        <v>50</v>
      </c>
      <c r="B35" s="39">
        <v>1</v>
      </c>
      <c r="C35" s="39">
        <v>1</v>
      </c>
      <c r="D35" s="39">
        <v>1</v>
      </c>
      <c r="E35" s="39">
        <v>1</v>
      </c>
      <c r="F35" s="39">
        <v>1</v>
      </c>
      <c r="G35" s="39">
        <v>0.5</v>
      </c>
      <c r="H35" s="39">
        <v>1</v>
      </c>
      <c r="I35" s="39">
        <v>1</v>
      </c>
      <c r="J35" s="39">
        <v>1</v>
      </c>
      <c r="K35" s="39">
        <v>1</v>
      </c>
      <c r="L35" s="39">
        <v>1</v>
      </c>
      <c r="M35" s="39">
        <v>0</v>
      </c>
      <c r="N35" s="39">
        <v>9.4637223974763408E-3</v>
      </c>
      <c r="O35" s="39">
        <v>1</v>
      </c>
      <c r="P35" s="39">
        <v>1</v>
      </c>
      <c r="Q35" s="39">
        <v>1</v>
      </c>
      <c r="R35" s="39">
        <v>1</v>
      </c>
    </row>
    <row r="36" spans="1:18" x14ac:dyDescent="0.3">
      <c r="A36" s="41" t="s">
        <v>51</v>
      </c>
      <c r="B36" s="39">
        <v>1</v>
      </c>
      <c r="C36" s="39">
        <v>1</v>
      </c>
      <c r="D36" s="39">
        <v>0.14285714285714285</v>
      </c>
      <c r="E36" s="39">
        <v>0</v>
      </c>
      <c r="F36" s="39">
        <v>0.21428571428571427</v>
      </c>
      <c r="G36" s="39">
        <v>0</v>
      </c>
      <c r="H36" s="39">
        <v>0.21428571428571427</v>
      </c>
      <c r="I36" s="39">
        <v>0.14285714285714285</v>
      </c>
      <c r="J36" s="39">
        <v>0</v>
      </c>
      <c r="K36" s="39">
        <v>0</v>
      </c>
      <c r="L36" s="39">
        <v>0</v>
      </c>
      <c r="M36" s="39">
        <v>1.5228426395939087E-2</v>
      </c>
      <c r="N36" s="39">
        <v>3.4990791896869246E-2</v>
      </c>
      <c r="O36" s="39">
        <v>1</v>
      </c>
      <c r="P36" s="39">
        <v>1</v>
      </c>
      <c r="Q36" s="39">
        <v>1</v>
      </c>
      <c r="R36" s="39">
        <v>1</v>
      </c>
    </row>
    <row r="37" spans="1:18" x14ac:dyDescent="0.3">
      <c r="A37" s="41" t="s">
        <v>52</v>
      </c>
      <c r="B37" s="39">
        <v>1</v>
      </c>
      <c r="C37" s="39">
        <v>1</v>
      </c>
      <c r="D37" s="39">
        <v>0.47058823529411764</v>
      </c>
      <c r="E37" s="39">
        <v>0.23529411764705882</v>
      </c>
      <c r="F37" s="39">
        <v>0.6470588235294118</v>
      </c>
      <c r="G37" s="39">
        <v>0.23529411764705882</v>
      </c>
      <c r="H37" s="39">
        <v>0.52941176470588236</v>
      </c>
      <c r="I37" s="39">
        <v>0.29411764705882354</v>
      </c>
      <c r="J37" s="39">
        <v>0.66666666666666663</v>
      </c>
      <c r="K37" s="39">
        <v>0.66666666666666663</v>
      </c>
      <c r="L37" s="39">
        <v>0.66666666666666663</v>
      </c>
      <c r="M37" s="39">
        <v>3.780718336483932E-3</v>
      </c>
      <c r="N37" s="39">
        <v>2.1897810218978103E-2</v>
      </c>
      <c r="O37" s="39">
        <v>1</v>
      </c>
      <c r="P37" s="39">
        <v>1</v>
      </c>
      <c r="Q37" s="39">
        <v>1</v>
      </c>
      <c r="R37" s="39">
        <v>1</v>
      </c>
    </row>
    <row r="38" spans="1:18" x14ac:dyDescent="0.3">
      <c r="A38" s="41" t="s">
        <v>53</v>
      </c>
      <c r="B38" s="39">
        <v>1</v>
      </c>
      <c r="C38" s="39">
        <v>1.0000000000000002</v>
      </c>
      <c r="D38" s="39">
        <v>0.62068965517241381</v>
      </c>
      <c r="E38" s="39">
        <v>0.57746478873239437</v>
      </c>
      <c r="F38" s="39">
        <v>0.77272727272727271</v>
      </c>
      <c r="G38" s="39">
        <v>0.52112676056338025</v>
      </c>
      <c r="H38" s="39">
        <v>0.8125</v>
      </c>
      <c r="I38" s="39">
        <v>0.61971830985915488</v>
      </c>
      <c r="J38" s="39">
        <v>1</v>
      </c>
      <c r="K38" s="39">
        <v>1</v>
      </c>
      <c r="L38" s="39">
        <v>1</v>
      </c>
      <c r="M38" s="39">
        <v>2.1879021879021878E-2</v>
      </c>
      <c r="N38" s="39">
        <v>3.7355088020609703E-2</v>
      </c>
      <c r="O38" s="39">
        <v>1</v>
      </c>
      <c r="P38" s="39">
        <v>1</v>
      </c>
      <c r="Q38" s="39">
        <v>1</v>
      </c>
      <c r="R38" s="39">
        <v>1</v>
      </c>
    </row>
    <row r="39" spans="1:18" x14ac:dyDescent="0.3">
      <c r="A39" s="41" t="s">
        <v>54</v>
      </c>
      <c r="B39" s="39">
        <v>1</v>
      </c>
      <c r="C39" s="39">
        <v>1</v>
      </c>
      <c r="D39" s="39">
        <v>0.56097560975609762</v>
      </c>
      <c r="E39" s="39">
        <v>0.23170731707317074</v>
      </c>
      <c r="F39" s="39">
        <v>0.5</v>
      </c>
      <c r="G39" s="39">
        <v>0.17073170731707318</v>
      </c>
      <c r="H39" s="39">
        <v>0.5</v>
      </c>
      <c r="I39" s="39">
        <v>0.25609756097560976</v>
      </c>
      <c r="J39" s="39">
        <v>0.5</v>
      </c>
      <c r="K39" s="39">
        <v>0.5</v>
      </c>
      <c r="L39" s="39">
        <v>0.5</v>
      </c>
      <c r="M39" s="39">
        <v>7.2249589490968802E-3</v>
      </c>
      <c r="N39" s="39">
        <v>2.3185265438786566E-2</v>
      </c>
      <c r="O39" s="39">
        <v>1</v>
      </c>
      <c r="P39" s="39">
        <v>1</v>
      </c>
      <c r="Q39" s="39">
        <v>0.98412698412698396</v>
      </c>
      <c r="R39" s="39">
        <v>1</v>
      </c>
    </row>
    <row r="40" spans="1:18" x14ac:dyDescent="0.3">
      <c r="A40" s="41" t="s">
        <v>55</v>
      </c>
      <c r="B40" s="39">
        <v>1</v>
      </c>
      <c r="C40" s="39">
        <v>1</v>
      </c>
      <c r="D40" s="39">
        <v>0.76923076923076927</v>
      </c>
      <c r="E40" s="39">
        <v>0.4358974358974359</v>
      </c>
      <c r="F40" s="39">
        <v>0.79487179487179482</v>
      </c>
      <c r="G40" s="39">
        <v>0.30769230769230771</v>
      </c>
      <c r="H40" s="39">
        <v>0.74358974358974361</v>
      </c>
      <c r="I40" s="39">
        <v>0.35897435897435898</v>
      </c>
      <c r="J40" s="39">
        <v>1</v>
      </c>
      <c r="K40" s="39">
        <v>1</v>
      </c>
      <c r="L40" s="39">
        <v>1</v>
      </c>
      <c r="M40" s="39">
        <v>1.4285714285714285E-2</v>
      </c>
      <c r="N40" s="39">
        <v>4.4090056285178238E-2</v>
      </c>
      <c r="O40" s="39">
        <v>1</v>
      </c>
      <c r="P40" s="39">
        <v>1</v>
      </c>
      <c r="Q40" s="39">
        <v>1</v>
      </c>
      <c r="R40" s="39">
        <v>1</v>
      </c>
    </row>
    <row r="41" spans="1:18" x14ac:dyDescent="0.3">
      <c r="A41" s="41" t="s">
        <v>56</v>
      </c>
      <c r="B41" s="39">
        <v>1</v>
      </c>
      <c r="C41" s="39">
        <v>1</v>
      </c>
      <c r="D41" s="39">
        <v>0</v>
      </c>
      <c r="E41" s="39">
        <v>0</v>
      </c>
      <c r="F41" s="39">
        <v>0</v>
      </c>
      <c r="G41" s="39">
        <v>0</v>
      </c>
      <c r="H41" s="39">
        <v>0</v>
      </c>
      <c r="I41" s="39">
        <v>0</v>
      </c>
      <c r="J41" s="39">
        <v>1</v>
      </c>
      <c r="K41" s="39">
        <v>1</v>
      </c>
      <c r="L41" s="39">
        <v>1</v>
      </c>
      <c r="M41" s="39">
        <v>6.8965517241379309E-3</v>
      </c>
      <c r="N41" s="39">
        <v>2.3041474654377881E-2</v>
      </c>
      <c r="O41" s="39">
        <v>1</v>
      </c>
      <c r="P41" s="39">
        <v>1</v>
      </c>
      <c r="Q41" s="39">
        <v>1</v>
      </c>
      <c r="R41" s="39">
        <v>1</v>
      </c>
    </row>
    <row r="42" spans="1:18" x14ac:dyDescent="0.3">
      <c r="A42" s="41" t="s">
        <v>89</v>
      </c>
      <c r="B42" s="39">
        <v>1</v>
      </c>
      <c r="C42" s="39">
        <v>0.875</v>
      </c>
      <c r="D42" s="39">
        <v>0</v>
      </c>
      <c r="E42" s="39">
        <v>0</v>
      </c>
      <c r="F42" s="39">
        <v>0</v>
      </c>
      <c r="G42" s="39">
        <v>0</v>
      </c>
      <c r="H42" s="39">
        <v>0</v>
      </c>
      <c r="I42" s="39">
        <v>0</v>
      </c>
      <c r="J42" s="39">
        <v>0</v>
      </c>
      <c r="K42" s="39">
        <v>0</v>
      </c>
      <c r="L42" s="39">
        <v>0</v>
      </c>
      <c r="M42" s="39">
        <v>1.1904761904761904E-2</v>
      </c>
      <c r="N42" s="39">
        <v>3.2786885245901641E-2</v>
      </c>
      <c r="O42" s="39">
        <v>1</v>
      </c>
      <c r="P42" s="39">
        <v>0.375</v>
      </c>
      <c r="Q42" s="39">
        <v>1</v>
      </c>
      <c r="R42" s="39">
        <v>0.5</v>
      </c>
    </row>
    <row r="43" spans="1:18" x14ac:dyDescent="0.3">
      <c r="A43" s="41" t="s">
        <v>57</v>
      </c>
      <c r="B43" s="39">
        <v>1</v>
      </c>
      <c r="C43" s="39">
        <v>0.99565595134665474</v>
      </c>
      <c r="D43" s="39">
        <v>0.51994680851063835</v>
      </c>
      <c r="E43" s="39">
        <v>0.25624999999999998</v>
      </c>
      <c r="F43" s="39">
        <v>0.60051546391752575</v>
      </c>
      <c r="G43" s="39">
        <v>0.20775969962453067</v>
      </c>
      <c r="H43" s="39">
        <v>0.59664948453608246</v>
      </c>
      <c r="I43" s="39">
        <v>0.25810473815461349</v>
      </c>
      <c r="J43" s="39">
        <v>0.7142857142857143</v>
      </c>
      <c r="K43" s="39">
        <v>0.77142857142857146</v>
      </c>
      <c r="L43" s="39">
        <v>0.82857142857142863</v>
      </c>
      <c r="M43" s="39">
        <v>8.1082134643121664E-3</v>
      </c>
      <c r="N43" s="39">
        <v>2.9850359189813012E-2</v>
      </c>
      <c r="O43" s="39">
        <v>0.993174061433447</v>
      </c>
      <c r="P43" s="39">
        <v>0.99884659746251403</v>
      </c>
      <c r="Q43" s="39">
        <v>0.99861495844875303</v>
      </c>
      <c r="R43" s="39">
        <v>0.99551569506726501</v>
      </c>
    </row>
    <row r="44" spans="1:18" x14ac:dyDescent="0.3">
      <c r="A44" s="41" t="s">
        <v>58</v>
      </c>
      <c r="B44" s="39">
        <v>1</v>
      </c>
      <c r="C44" s="39">
        <v>1</v>
      </c>
      <c r="D44" s="39">
        <v>0.43137254901960786</v>
      </c>
      <c r="E44" s="39">
        <v>0.17307692307692307</v>
      </c>
      <c r="F44" s="39">
        <v>0.41176470588235292</v>
      </c>
      <c r="G44" s="39">
        <v>5.7692307692307696E-2</v>
      </c>
      <c r="H44" s="39">
        <v>0.44230769230769229</v>
      </c>
      <c r="I44" s="39">
        <v>9.6153846153846159E-2</v>
      </c>
      <c r="J44" s="39">
        <v>1</v>
      </c>
      <c r="K44" s="39">
        <v>1</v>
      </c>
      <c r="L44" s="39">
        <v>1</v>
      </c>
      <c r="M44" s="39">
        <v>1.7436791630340018E-3</v>
      </c>
      <c r="N44" s="39">
        <v>4.0280210157618214E-2</v>
      </c>
      <c r="O44" s="39">
        <v>1</v>
      </c>
      <c r="P44" s="39">
        <v>1</v>
      </c>
      <c r="Q44" s="39">
        <v>0.97872340425531901</v>
      </c>
      <c r="R44" s="39">
        <v>0.97727272727272696</v>
      </c>
    </row>
    <row r="45" spans="1:18" x14ac:dyDescent="0.3">
      <c r="A45" s="41" t="s">
        <v>59</v>
      </c>
      <c r="B45" s="39">
        <v>1</v>
      </c>
      <c r="C45" s="39">
        <v>0.99999999999999956</v>
      </c>
      <c r="D45" s="39">
        <v>0.5757575757575758</v>
      </c>
      <c r="E45" s="39">
        <v>0.2</v>
      </c>
      <c r="F45" s="39">
        <v>0.45454545454545453</v>
      </c>
      <c r="G45" s="39">
        <v>0.11428571428571428</v>
      </c>
      <c r="H45" s="39">
        <v>0.65714285714285714</v>
      </c>
      <c r="I45" s="39">
        <v>0.14285714285714285</v>
      </c>
      <c r="J45" s="39">
        <v>0.66666666666666663</v>
      </c>
      <c r="K45" s="39">
        <v>1</v>
      </c>
      <c r="L45" s="39">
        <v>0.66666666666666663</v>
      </c>
      <c r="M45" s="39">
        <v>1.891891891891892E-2</v>
      </c>
      <c r="N45" s="39">
        <v>4.0744021257750222E-2</v>
      </c>
      <c r="O45" s="39">
        <v>1</v>
      </c>
      <c r="P45" s="39">
        <v>1</v>
      </c>
      <c r="Q45" s="39">
        <v>1</v>
      </c>
      <c r="R45" s="39">
        <v>0.94736842105263197</v>
      </c>
    </row>
    <row r="46" spans="1:18" x14ac:dyDescent="0.3">
      <c r="A46" s="41" t="s">
        <v>60</v>
      </c>
      <c r="B46" s="39">
        <v>1</v>
      </c>
      <c r="C46" s="39">
        <v>0.99999999999999956</v>
      </c>
      <c r="D46" s="39">
        <v>0.68965517241379315</v>
      </c>
      <c r="E46" s="39">
        <v>0.34482758620689657</v>
      </c>
      <c r="F46" s="39">
        <v>0.62068965517241381</v>
      </c>
      <c r="G46" s="39">
        <v>0.34482758620689657</v>
      </c>
      <c r="H46" s="39">
        <v>0.62962962962962965</v>
      </c>
      <c r="I46" s="39">
        <v>0.41379310344827586</v>
      </c>
      <c r="J46" s="39">
        <v>0</v>
      </c>
      <c r="K46" s="39">
        <v>0</v>
      </c>
      <c r="L46" s="39">
        <v>0</v>
      </c>
      <c r="M46" s="39">
        <v>0</v>
      </c>
      <c r="N46" s="39">
        <v>4.2529989094874592E-2</v>
      </c>
      <c r="O46" s="39">
        <v>1</v>
      </c>
      <c r="P46" s="39">
        <v>1</v>
      </c>
      <c r="Q46" s="39">
        <v>0.92</v>
      </c>
      <c r="R46" s="39">
        <v>1</v>
      </c>
    </row>
    <row r="47" spans="1:18" x14ac:dyDescent="0.3">
      <c r="A47" s="41" t="s">
        <v>61</v>
      </c>
      <c r="B47" s="39">
        <v>1</v>
      </c>
      <c r="C47" s="39">
        <v>1</v>
      </c>
      <c r="D47" s="39">
        <v>0.66666666666666663</v>
      </c>
      <c r="E47" s="39">
        <v>0.38738738738738737</v>
      </c>
      <c r="F47" s="39">
        <v>0.63207547169811318</v>
      </c>
      <c r="G47" s="39">
        <v>0.24324324324324326</v>
      </c>
      <c r="H47" s="39">
        <v>0.66055045871559637</v>
      </c>
      <c r="I47" s="39">
        <v>0.34234234234234234</v>
      </c>
      <c r="J47" s="39">
        <v>0.88888888888888884</v>
      </c>
      <c r="K47" s="39">
        <v>0.88888888888888884</v>
      </c>
      <c r="L47" s="39">
        <v>0.88888888888888884</v>
      </c>
      <c r="M47" s="39">
        <v>6.395614435815441E-3</v>
      </c>
      <c r="N47" s="39">
        <v>2.2112262254522962E-2</v>
      </c>
      <c r="O47" s="39">
        <v>1</v>
      </c>
      <c r="P47" s="39">
        <v>1</v>
      </c>
      <c r="Q47" s="39">
        <v>0.98913043478260898</v>
      </c>
      <c r="R47" s="39">
        <v>1</v>
      </c>
    </row>
    <row r="48" spans="1:18" x14ac:dyDescent="0.3">
      <c r="A48" s="41" t="s">
        <v>62</v>
      </c>
      <c r="B48" s="39">
        <v>1</v>
      </c>
      <c r="C48" s="39">
        <v>1</v>
      </c>
      <c r="D48" s="39">
        <v>0.41860465116279072</v>
      </c>
      <c r="E48" s="39">
        <v>0.25</v>
      </c>
      <c r="F48" s="39">
        <v>0.52272727272727271</v>
      </c>
      <c r="G48" s="39">
        <v>0.125</v>
      </c>
      <c r="H48" s="39">
        <v>0.62222222222222223</v>
      </c>
      <c r="I48" s="39">
        <v>0.29166666666666669</v>
      </c>
      <c r="J48" s="39">
        <v>1</v>
      </c>
      <c r="K48" s="39">
        <v>1</v>
      </c>
      <c r="L48" s="39">
        <v>1</v>
      </c>
      <c r="M48" s="39">
        <v>4.9382716049382715E-3</v>
      </c>
      <c r="N48" s="39">
        <v>2.4003254678600486E-2</v>
      </c>
      <c r="O48" s="39">
        <v>1</v>
      </c>
      <c r="P48" s="39">
        <v>1</v>
      </c>
      <c r="Q48" s="39">
        <v>1</v>
      </c>
      <c r="R48" s="39">
        <v>1</v>
      </c>
    </row>
    <row r="49" spans="1:18" x14ac:dyDescent="0.3">
      <c r="A49" s="41" t="s">
        <v>63</v>
      </c>
      <c r="B49" s="39">
        <v>1</v>
      </c>
      <c r="C49" s="39">
        <v>1</v>
      </c>
      <c r="D49" s="39">
        <v>0.33333333333333331</v>
      </c>
      <c r="E49" s="39">
        <v>0.25</v>
      </c>
      <c r="F49" s="39">
        <v>0.5</v>
      </c>
      <c r="G49" s="39">
        <v>0.25</v>
      </c>
      <c r="H49" s="39">
        <v>0</v>
      </c>
      <c r="I49" s="39">
        <v>0.5</v>
      </c>
      <c r="J49" s="39">
        <v>0</v>
      </c>
      <c r="K49" s="39">
        <v>0</v>
      </c>
      <c r="L49" s="39">
        <v>0</v>
      </c>
      <c r="M49" s="39">
        <v>0</v>
      </c>
      <c r="N49" s="39">
        <v>1.4150943396226415E-2</v>
      </c>
      <c r="O49" s="39">
        <v>1</v>
      </c>
      <c r="P49" s="39">
        <v>1</v>
      </c>
      <c r="Q49" s="39">
        <v>1</v>
      </c>
      <c r="R49" s="39">
        <v>1</v>
      </c>
    </row>
    <row r="50" spans="1:18" x14ac:dyDescent="0.3">
      <c r="A50" s="41" t="s">
        <v>64</v>
      </c>
      <c r="B50" s="39">
        <v>1</v>
      </c>
      <c r="C50" s="39">
        <v>1</v>
      </c>
      <c r="D50" s="39">
        <v>0.82352941176470584</v>
      </c>
      <c r="E50" s="39">
        <v>0.73913043478260865</v>
      </c>
      <c r="F50" s="39">
        <v>0.61111111111111116</v>
      </c>
      <c r="G50" s="39">
        <v>0.60869565217391308</v>
      </c>
      <c r="H50" s="39">
        <v>0.77272727272727271</v>
      </c>
      <c r="I50" s="39">
        <v>0.60869565217391308</v>
      </c>
      <c r="J50" s="39">
        <v>1</v>
      </c>
      <c r="K50" s="39">
        <v>1</v>
      </c>
      <c r="L50" s="39">
        <v>1</v>
      </c>
      <c r="M50" s="39">
        <v>1.3192612137203167E-2</v>
      </c>
      <c r="N50" s="39">
        <v>2.1404109589041095E-2</v>
      </c>
      <c r="O50" s="39">
        <v>1</v>
      </c>
      <c r="P50" s="39">
        <v>1</v>
      </c>
      <c r="Q50" s="39">
        <v>0.94444444444444398</v>
      </c>
      <c r="R50" s="39">
        <v>0.95</v>
      </c>
    </row>
    <row r="51" spans="1:18" x14ac:dyDescent="0.3">
      <c r="A51" s="41" t="s">
        <v>65</v>
      </c>
      <c r="B51" s="39">
        <v>1</v>
      </c>
      <c r="C51" s="39">
        <v>1.0000000000000002</v>
      </c>
      <c r="D51" s="39">
        <v>0.25</v>
      </c>
      <c r="E51" s="39">
        <v>0.32142857142857145</v>
      </c>
      <c r="F51" s="39">
        <v>0.38461538461538464</v>
      </c>
      <c r="G51" s="39">
        <v>0.25</v>
      </c>
      <c r="H51" s="39">
        <v>0.30434782608695654</v>
      </c>
      <c r="I51" s="39">
        <v>0.35714285714285715</v>
      </c>
      <c r="J51" s="39">
        <v>0</v>
      </c>
      <c r="K51" s="39">
        <v>0</v>
      </c>
      <c r="L51" s="39">
        <v>0</v>
      </c>
      <c r="M51" s="39">
        <v>1.4527845036319613E-2</v>
      </c>
      <c r="N51" s="39">
        <v>2.8222730739893211E-2</v>
      </c>
      <c r="O51" s="39">
        <v>1</v>
      </c>
      <c r="P51" s="39">
        <v>1</v>
      </c>
      <c r="Q51" s="39">
        <v>1</v>
      </c>
      <c r="R51" s="39">
        <v>0.952380952380952</v>
      </c>
    </row>
    <row r="52" spans="1:18" x14ac:dyDescent="0.3">
      <c r="A52" s="41" t="s">
        <v>66</v>
      </c>
      <c r="B52" s="39">
        <v>1</v>
      </c>
      <c r="C52" s="39">
        <v>0.98529411764705843</v>
      </c>
      <c r="D52" s="39">
        <v>0.22222222222222221</v>
      </c>
      <c r="E52" s="39">
        <v>0.34090909090909088</v>
      </c>
      <c r="F52" s="39">
        <v>0.35</v>
      </c>
      <c r="G52" s="39">
        <v>0.31818181818181818</v>
      </c>
      <c r="H52" s="39">
        <v>0.44186046511627908</v>
      </c>
      <c r="I52" s="39">
        <v>0.22727272727272727</v>
      </c>
      <c r="J52" s="39">
        <v>1</v>
      </c>
      <c r="K52" s="39">
        <v>1</v>
      </c>
      <c r="L52" s="39">
        <v>1</v>
      </c>
      <c r="M52" s="39">
        <v>1.1695906432748537E-2</v>
      </c>
      <c r="N52" s="39">
        <v>3.1672100605496044E-2</v>
      </c>
      <c r="O52" s="39">
        <v>0.98837209302325602</v>
      </c>
      <c r="P52" s="39">
        <v>1</v>
      </c>
      <c r="Q52" s="39">
        <v>1</v>
      </c>
      <c r="R52" s="39">
        <v>1</v>
      </c>
    </row>
    <row r="53" spans="1:18" x14ac:dyDescent="0.3">
      <c r="A53" s="41" t="s">
        <v>67</v>
      </c>
      <c r="B53" s="39">
        <v>1</v>
      </c>
      <c r="C53" s="39">
        <v>1</v>
      </c>
      <c r="D53" s="39">
        <v>0.66666666666666663</v>
      </c>
      <c r="E53" s="39">
        <v>0.33333333333333331</v>
      </c>
      <c r="F53" s="39">
        <v>0.33333333333333331</v>
      </c>
      <c r="G53" s="39">
        <v>0.33333333333333331</v>
      </c>
      <c r="H53" s="39">
        <v>0.5</v>
      </c>
      <c r="I53" s="39">
        <v>0.66666666666666663</v>
      </c>
      <c r="J53" s="39">
        <v>0</v>
      </c>
      <c r="K53" s="39">
        <v>0</v>
      </c>
      <c r="L53" s="39">
        <v>0</v>
      </c>
      <c r="M53" s="39">
        <v>9.8039215686274508E-3</v>
      </c>
      <c r="N53" s="39">
        <v>2.2801302931596091E-2</v>
      </c>
      <c r="O53" s="39">
        <v>1</v>
      </c>
      <c r="P53" s="39">
        <v>1</v>
      </c>
      <c r="Q53" s="39">
        <v>1</v>
      </c>
      <c r="R53" s="39">
        <v>1</v>
      </c>
    </row>
    <row r="54" spans="1:18" x14ac:dyDescent="0.3">
      <c r="A54" s="41" t="s">
        <v>68</v>
      </c>
      <c r="B54" s="39">
        <v>1</v>
      </c>
      <c r="C54" s="39">
        <v>0.99999999999999967</v>
      </c>
      <c r="D54" s="39">
        <v>0.56910569105691056</v>
      </c>
      <c r="E54" s="39">
        <v>0.37956204379562042</v>
      </c>
      <c r="F54" s="39">
        <v>0.60606060606060608</v>
      </c>
      <c r="G54" s="39">
        <v>0.25547445255474455</v>
      </c>
      <c r="H54" s="39">
        <v>0.68103448275862066</v>
      </c>
      <c r="I54" s="39">
        <v>0.45255474452554745</v>
      </c>
      <c r="J54" s="39">
        <v>0.66666666666666663</v>
      </c>
      <c r="K54" s="39">
        <v>0.83333333333333337</v>
      </c>
      <c r="L54" s="39">
        <v>0.66666666666666663</v>
      </c>
      <c r="M54" s="39">
        <v>1.0017421602787456E-2</v>
      </c>
      <c r="N54" s="39">
        <v>2.6098303610265331E-2</v>
      </c>
      <c r="O54" s="39">
        <v>1</v>
      </c>
      <c r="P54" s="39">
        <v>1</v>
      </c>
      <c r="Q54" s="39">
        <v>1</v>
      </c>
      <c r="R54" s="39">
        <v>1</v>
      </c>
    </row>
    <row r="55" spans="1:18" x14ac:dyDescent="0.3">
      <c r="A55" s="41" t="s">
        <v>69</v>
      </c>
      <c r="B55" s="39">
        <v>1</v>
      </c>
      <c r="C55" s="39">
        <v>1</v>
      </c>
      <c r="D55" s="39">
        <v>0.42857142857142855</v>
      </c>
      <c r="E55" s="39">
        <v>0.76470588235294112</v>
      </c>
      <c r="F55" s="39">
        <v>0.33333333333333331</v>
      </c>
      <c r="G55" s="39">
        <v>0.35294117647058826</v>
      </c>
      <c r="H55" s="39">
        <v>0.33333333333333331</v>
      </c>
      <c r="I55" s="39">
        <v>0.41176470588235292</v>
      </c>
      <c r="J55" s="39">
        <v>0</v>
      </c>
      <c r="K55" s="39">
        <v>0</v>
      </c>
      <c r="L55" s="39">
        <v>0</v>
      </c>
      <c r="M55" s="39">
        <v>5.5248618784530384E-3</v>
      </c>
      <c r="N55" s="39">
        <v>3.7593984962406013E-2</v>
      </c>
      <c r="O55" s="39">
        <v>1</v>
      </c>
      <c r="P55" s="39">
        <v>1</v>
      </c>
      <c r="Q55" s="39">
        <v>1</v>
      </c>
      <c r="R55" s="39">
        <v>1</v>
      </c>
    </row>
    <row r="56" spans="1:18" x14ac:dyDescent="0.3">
      <c r="A56" s="41" t="s">
        <v>70</v>
      </c>
      <c r="B56" s="39">
        <v>1</v>
      </c>
      <c r="C56" s="39">
        <v>1.0000000000000002</v>
      </c>
      <c r="D56" s="39">
        <v>0.52873563218390807</v>
      </c>
      <c r="E56" s="39">
        <v>0.28971962616822428</v>
      </c>
      <c r="F56" s="39">
        <v>0.52083333333333337</v>
      </c>
      <c r="G56" s="39">
        <v>0.19626168224299065</v>
      </c>
      <c r="H56" s="39">
        <v>0.5376344086021505</v>
      </c>
      <c r="I56" s="39">
        <v>0.27358490566037735</v>
      </c>
      <c r="J56" s="39">
        <v>0.66666666666666663</v>
      </c>
      <c r="K56" s="39">
        <v>1</v>
      </c>
      <c r="L56" s="39">
        <v>1</v>
      </c>
      <c r="M56" s="39">
        <v>8.1322851721333696E-3</v>
      </c>
      <c r="N56" s="39">
        <v>2.8498820112543111E-2</v>
      </c>
      <c r="O56" s="39">
        <v>1</v>
      </c>
      <c r="P56" s="39">
        <v>1</v>
      </c>
      <c r="Q56" s="39">
        <v>1</v>
      </c>
      <c r="R56" s="39">
        <v>0.98863636363636398</v>
      </c>
    </row>
    <row r="57" spans="1:18" x14ac:dyDescent="0.3">
      <c r="A57" s="41" t="s">
        <v>71</v>
      </c>
      <c r="B57" s="39">
        <v>1</v>
      </c>
      <c r="C57" s="39">
        <v>1</v>
      </c>
      <c r="D57" s="39">
        <v>0</v>
      </c>
      <c r="E57" s="39">
        <v>0.5</v>
      </c>
      <c r="F57" s="39">
        <v>0.5</v>
      </c>
      <c r="G57" s="39">
        <v>0.5</v>
      </c>
      <c r="H57" s="39">
        <v>1</v>
      </c>
      <c r="I57" s="39">
        <v>1</v>
      </c>
      <c r="J57" s="39">
        <v>0</v>
      </c>
      <c r="K57" s="39">
        <v>0</v>
      </c>
      <c r="L57" s="39">
        <v>0</v>
      </c>
      <c r="M57" s="39">
        <v>7.5471698113207548E-3</v>
      </c>
      <c r="N57" s="39">
        <v>1.7114914425427872E-2</v>
      </c>
      <c r="O57" s="39">
        <v>1</v>
      </c>
      <c r="P57" s="39">
        <v>1</v>
      </c>
      <c r="Q57" s="39">
        <v>1</v>
      </c>
      <c r="R57" s="39">
        <v>1</v>
      </c>
    </row>
    <row r="58" spans="1:18" x14ac:dyDescent="0.3">
      <c r="A58" s="41" t="s">
        <v>72</v>
      </c>
      <c r="B58" s="39">
        <v>1</v>
      </c>
      <c r="C58" s="39">
        <v>0.99999999999999956</v>
      </c>
      <c r="D58" s="39">
        <v>0.56756756756756754</v>
      </c>
      <c r="E58" s="39">
        <v>0.6376811594202898</v>
      </c>
      <c r="F58" s="39">
        <v>0.63793103448275867</v>
      </c>
      <c r="G58" s="39">
        <v>0.47826086956521741</v>
      </c>
      <c r="H58" s="39">
        <v>0.76086956521739135</v>
      </c>
      <c r="I58" s="39">
        <v>0.71014492753623193</v>
      </c>
      <c r="J58" s="39">
        <v>1</v>
      </c>
      <c r="K58" s="39">
        <v>1</v>
      </c>
      <c r="L58" s="39">
        <v>0.5</v>
      </c>
      <c r="M58" s="39">
        <v>8.6830680173661367E-3</v>
      </c>
      <c r="N58" s="39">
        <v>2.4526544551381559E-2</v>
      </c>
      <c r="O58" s="39">
        <v>1</v>
      </c>
      <c r="P58" s="39">
        <v>1</v>
      </c>
      <c r="Q58" s="39">
        <v>1</v>
      </c>
      <c r="R58" s="39">
        <v>0.97674418604651203</v>
      </c>
    </row>
    <row r="59" spans="1:18" x14ac:dyDescent="0.3">
      <c r="A59" s="41" t="s">
        <v>73</v>
      </c>
      <c r="B59" s="39">
        <v>1</v>
      </c>
      <c r="C59" s="39">
        <v>1</v>
      </c>
      <c r="D59" s="39">
        <v>0.6071428571428571</v>
      </c>
      <c r="E59" s="39">
        <v>0.35483870967741937</v>
      </c>
      <c r="F59" s="39">
        <v>0.43333333333333335</v>
      </c>
      <c r="G59" s="39">
        <v>0.22580645161290322</v>
      </c>
      <c r="H59" s="39">
        <v>0.51724137931034486</v>
      </c>
      <c r="I59" s="39">
        <v>0.25806451612903225</v>
      </c>
      <c r="J59" s="39">
        <v>1</v>
      </c>
      <c r="K59" s="39">
        <v>1</v>
      </c>
      <c r="L59" s="39">
        <v>1</v>
      </c>
      <c r="M59" s="39">
        <v>9.7560975609756097E-3</v>
      </c>
      <c r="N59" s="39">
        <v>2.1014161717679305E-2</v>
      </c>
      <c r="O59" s="39">
        <v>0.98333333333333295</v>
      </c>
      <c r="P59" s="39">
        <v>1</v>
      </c>
      <c r="Q59" s="39">
        <v>1</v>
      </c>
      <c r="R59" s="39">
        <v>0.96</v>
      </c>
    </row>
    <row r="60" spans="1:18" x14ac:dyDescent="0.3">
      <c r="A60" s="41" t="s">
        <v>74</v>
      </c>
      <c r="B60" s="39">
        <v>1</v>
      </c>
      <c r="C60" s="39">
        <v>1</v>
      </c>
      <c r="D60" s="39">
        <v>0.41666666666666669</v>
      </c>
      <c r="E60" s="39">
        <v>0.5</v>
      </c>
      <c r="F60" s="39">
        <v>0.46666666666666667</v>
      </c>
      <c r="G60" s="39">
        <v>0.375</v>
      </c>
      <c r="H60" s="39">
        <v>0.45454545454545453</v>
      </c>
      <c r="I60" s="39">
        <v>0.5625</v>
      </c>
      <c r="J60" s="39">
        <v>0</v>
      </c>
      <c r="K60" s="39">
        <v>0</v>
      </c>
      <c r="L60" s="39">
        <v>0</v>
      </c>
      <c r="M60" s="39">
        <v>2.097902097902098E-2</v>
      </c>
      <c r="N60" s="39">
        <v>3.8876889848812095E-2</v>
      </c>
      <c r="O60" s="39">
        <v>1</v>
      </c>
      <c r="P60" s="39">
        <v>1</v>
      </c>
      <c r="Q60" s="39">
        <v>1</v>
      </c>
      <c r="R60" s="39">
        <v>1</v>
      </c>
    </row>
    <row r="61" spans="1:18" x14ac:dyDescent="0.3">
      <c r="A61" s="41" t="s">
        <v>75</v>
      </c>
      <c r="B61" s="39">
        <v>1</v>
      </c>
      <c r="C61" s="39">
        <v>0.97142857142857197</v>
      </c>
      <c r="D61" s="39">
        <v>0.6</v>
      </c>
      <c r="E61" s="39">
        <v>0.47058823529411764</v>
      </c>
      <c r="F61" s="39">
        <v>0.59375</v>
      </c>
      <c r="G61" s="39">
        <v>0.23529411764705882</v>
      </c>
      <c r="H61" s="39">
        <v>0.66666666666666663</v>
      </c>
      <c r="I61" s="39">
        <v>0.44117647058823528</v>
      </c>
      <c r="J61" s="39">
        <v>0</v>
      </c>
      <c r="K61" s="39">
        <v>0</v>
      </c>
      <c r="L61" s="39">
        <v>0</v>
      </c>
      <c r="M61" s="39">
        <v>4.6511627906976744E-3</v>
      </c>
      <c r="N61" s="39">
        <v>2.7237354085603113E-2</v>
      </c>
      <c r="O61" s="39">
        <v>1</v>
      </c>
      <c r="P61" s="39">
        <v>1</v>
      </c>
      <c r="Q61" s="39">
        <v>1</v>
      </c>
      <c r="R61" s="39">
        <v>1</v>
      </c>
    </row>
    <row r="62" spans="1:18" x14ac:dyDescent="0.3">
      <c r="A62" s="41" t="s">
        <v>76</v>
      </c>
      <c r="B62" s="39">
        <v>1</v>
      </c>
      <c r="C62" s="39">
        <v>1.0000000000000002</v>
      </c>
      <c r="D62" s="39">
        <v>0.66666666666666663</v>
      </c>
      <c r="E62" s="39">
        <v>0.36263736263736263</v>
      </c>
      <c r="F62" s="39">
        <v>0.64835164835164838</v>
      </c>
      <c r="G62" s="39">
        <v>0.23076923076923078</v>
      </c>
      <c r="H62" s="39">
        <v>0.61538461538461542</v>
      </c>
      <c r="I62" s="39">
        <v>0.31868131868131866</v>
      </c>
      <c r="J62" s="39">
        <v>0</v>
      </c>
      <c r="K62" s="39">
        <v>0</v>
      </c>
      <c r="L62" s="39">
        <v>1</v>
      </c>
      <c r="M62" s="39">
        <v>1.2239902080783354E-2</v>
      </c>
      <c r="N62" s="39">
        <v>3.6539494895217628E-2</v>
      </c>
      <c r="O62" s="39">
        <v>1</v>
      </c>
      <c r="P62" s="39">
        <v>1</v>
      </c>
      <c r="Q62" s="39">
        <v>0.96590909090909105</v>
      </c>
      <c r="R62" s="39">
        <v>1</v>
      </c>
    </row>
    <row r="63" spans="1:18" x14ac:dyDescent="0.3">
      <c r="A63" s="41" t="s">
        <v>77</v>
      </c>
      <c r="B63" s="39">
        <v>1</v>
      </c>
      <c r="C63" s="39">
        <v>1</v>
      </c>
      <c r="D63" s="39">
        <v>0.42857142857142855</v>
      </c>
      <c r="E63" s="39">
        <v>0.2857142857142857</v>
      </c>
      <c r="F63" s="39">
        <v>0.42857142857142855</v>
      </c>
      <c r="G63" s="39">
        <v>0.14285714285714285</v>
      </c>
      <c r="H63" s="39">
        <v>0.6</v>
      </c>
      <c r="I63" s="39">
        <v>0.5714285714285714</v>
      </c>
      <c r="J63" s="39">
        <v>0</v>
      </c>
      <c r="K63" s="39">
        <v>0</v>
      </c>
      <c r="L63" s="39">
        <v>0</v>
      </c>
      <c r="M63" s="39">
        <v>1.8518518518518517E-2</v>
      </c>
      <c r="N63" s="39">
        <v>2.1638330757341576E-2</v>
      </c>
      <c r="O63" s="39">
        <v>1</v>
      </c>
      <c r="P63" s="39">
        <v>1</v>
      </c>
      <c r="Q63" s="39">
        <v>1</v>
      </c>
      <c r="R63" s="39">
        <v>1</v>
      </c>
    </row>
    <row r="64" spans="1:18" x14ac:dyDescent="0.3">
      <c r="A64" s="41" t="s">
        <v>78</v>
      </c>
      <c r="B64" s="39">
        <v>1</v>
      </c>
      <c r="C64" s="39">
        <v>1</v>
      </c>
      <c r="D64" s="39">
        <v>0.33333333333333331</v>
      </c>
      <c r="E64" s="39">
        <v>0.38461538461538464</v>
      </c>
      <c r="F64" s="39">
        <v>0.52</v>
      </c>
      <c r="G64" s="39">
        <v>0.26923076923076922</v>
      </c>
      <c r="H64" s="39">
        <v>0.66666666666666663</v>
      </c>
      <c r="I64" s="39">
        <v>0.5</v>
      </c>
      <c r="J64" s="39">
        <v>0.66666666666666663</v>
      </c>
      <c r="K64" s="39">
        <v>0.66666666666666663</v>
      </c>
      <c r="L64" s="39">
        <v>0.66666666666666663</v>
      </c>
      <c r="M64" s="39">
        <v>2.7210884353741495E-3</v>
      </c>
      <c r="N64" s="39">
        <v>2.0909090909090908E-2</v>
      </c>
      <c r="O64" s="39">
        <v>1</v>
      </c>
      <c r="P64" s="39">
        <v>1</v>
      </c>
      <c r="Q64" s="39">
        <v>1</v>
      </c>
      <c r="R64" s="39">
        <v>1</v>
      </c>
    </row>
    <row r="65" spans="1:18" x14ac:dyDescent="0.3">
      <c r="A65" s="41" t="s">
        <v>79</v>
      </c>
      <c r="B65" s="39">
        <v>1</v>
      </c>
      <c r="C65" s="39">
        <v>0.99999999999999956</v>
      </c>
      <c r="D65" s="39">
        <v>0.23076923076923078</v>
      </c>
      <c r="E65" s="39">
        <v>0.14285714285714285</v>
      </c>
      <c r="F65" s="39">
        <v>0.38461538461538464</v>
      </c>
      <c r="G65" s="39">
        <v>0.14285714285714285</v>
      </c>
      <c r="H65" s="39">
        <v>0.42857142857142855</v>
      </c>
      <c r="I65" s="39">
        <v>0.14285714285714285</v>
      </c>
      <c r="J65" s="39">
        <v>0</v>
      </c>
      <c r="K65" s="39">
        <v>0</v>
      </c>
      <c r="L65" s="39">
        <v>0</v>
      </c>
      <c r="M65" s="39">
        <v>1.201923076923077E-2</v>
      </c>
      <c r="N65" s="39">
        <v>1.4446227929373997E-2</v>
      </c>
      <c r="O65" s="39">
        <v>1</v>
      </c>
      <c r="P65" s="39">
        <v>1</v>
      </c>
      <c r="Q65" s="39">
        <v>1</v>
      </c>
      <c r="R65" s="39">
        <v>1</v>
      </c>
    </row>
    <row r="66" spans="1:18" x14ac:dyDescent="0.3">
      <c r="A66" s="41" t="s">
        <v>80</v>
      </c>
      <c r="B66" s="39">
        <v>1</v>
      </c>
      <c r="C66" s="39">
        <v>1</v>
      </c>
      <c r="D66" s="39">
        <v>0.66666666666666663</v>
      </c>
      <c r="E66" s="39">
        <v>0.25</v>
      </c>
      <c r="F66" s="39">
        <v>0.5</v>
      </c>
      <c r="G66" s="39">
        <v>0.25</v>
      </c>
      <c r="H66" s="39">
        <v>0.41666666666666669</v>
      </c>
      <c r="I66" s="39">
        <v>0.33333333333333331</v>
      </c>
      <c r="J66" s="39">
        <v>0.5</v>
      </c>
      <c r="K66" s="39">
        <v>1</v>
      </c>
      <c r="L66" s="39">
        <v>1</v>
      </c>
      <c r="M66" s="39">
        <v>1.2121212121212121E-2</v>
      </c>
      <c r="N66" s="39">
        <v>3.4548944337811902E-2</v>
      </c>
      <c r="O66" s="39">
        <v>1</v>
      </c>
      <c r="P66" s="39">
        <v>1</v>
      </c>
      <c r="Q66" s="39">
        <v>1</v>
      </c>
      <c r="R66" s="39">
        <v>1</v>
      </c>
    </row>
    <row r="67" spans="1:18" x14ac:dyDescent="0.3">
      <c r="A67" s="41" t="s">
        <v>81</v>
      </c>
      <c r="B67" s="39">
        <v>1</v>
      </c>
      <c r="C67" s="39">
        <v>1</v>
      </c>
      <c r="D67" s="39">
        <v>0.40816326530612246</v>
      </c>
      <c r="E67" s="39">
        <v>0.35185185185185186</v>
      </c>
      <c r="F67" s="39">
        <v>0.53703703703703709</v>
      </c>
      <c r="G67" s="39">
        <v>0.27777777777777779</v>
      </c>
      <c r="H67" s="39">
        <v>0.54716981132075471</v>
      </c>
      <c r="I67" s="39">
        <v>0.40740740740740738</v>
      </c>
      <c r="J67" s="39">
        <v>1</v>
      </c>
      <c r="K67" s="39">
        <v>1</v>
      </c>
      <c r="L67" s="39">
        <v>1</v>
      </c>
      <c r="M67" s="39">
        <v>4.9333991119881598E-3</v>
      </c>
      <c r="N67" s="39">
        <v>2.1633839199225055E-2</v>
      </c>
      <c r="O67" s="39">
        <v>1</v>
      </c>
      <c r="P67" s="39">
        <v>1</v>
      </c>
      <c r="Q67" s="39">
        <v>0.95744680851063801</v>
      </c>
      <c r="R67" s="39">
        <v>0.97368421052631604</v>
      </c>
    </row>
    <row r="68" spans="1:18" x14ac:dyDescent="0.3">
      <c r="A68" s="41" t="s">
        <v>82</v>
      </c>
      <c r="B68" s="39">
        <v>1</v>
      </c>
      <c r="C68" s="39">
        <v>1</v>
      </c>
      <c r="D68" s="39">
        <v>0.66666666666666663</v>
      </c>
      <c r="E68" s="39">
        <v>0.625</v>
      </c>
      <c r="F68" s="39">
        <v>0.375</v>
      </c>
      <c r="G68" s="39">
        <v>0.25</v>
      </c>
      <c r="H68" s="39">
        <v>0.375</v>
      </c>
      <c r="I68" s="39">
        <v>0.375</v>
      </c>
      <c r="J68" s="39">
        <v>1</v>
      </c>
      <c r="K68" s="39">
        <v>1</v>
      </c>
      <c r="L68" s="39">
        <v>1</v>
      </c>
      <c r="M68" s="39">
        <v>1.4285714285714285E-2</v>
      </c>
      <c r="N68" s="39">
        <v>1.6355140186915886E-2</v>
      </c>
      <c r="O68" s="39">
        <v>1</v>
      </c>
      <c r="P68" s="39">
        <v>1</v>
      </c>
      <c r="Q68" s="39">
        <v>1</v>
      </c>
      <c r="R68" s="39">
        <v>1</v>
      </c>
    </row>
    <row r="69" spans="1:18" x14ac:dyDescent="0.3">
      <c r="A69" s="41" t="s">
        <v>83</v>
      </c>
      <c r="B69" s="39">
        <v>1</v>
      </c>
      <c r="C69" s="39">
        <v>1</v>
      </c>
      <c r="D69" s="39">
        <v>0.66265060240963858</v>
      </c>
      <c r="E69" s="39">
        <v>0.61206896551724133</v>
      </c>
      <c r="F69" s="39">
        <v>0.67619047619047623</v>
      </c>
      <c r="G69" s="39">
        <v>0.39655172413793105</v>
      </c>
      <c r="H69" s="39">
        <v>0.73626373626373631</v>
      </c>
      <c r="I69" s="39">
        <v>0.7068965517241379</v>
      </c>
      <c r="J69" s="39">
        <v>0.5</v>
      </c>
      <c r="K69" s="39">
        <v>0.75</v>
      </c>
      <c r="L69" s="39">
        <v>0.75</v>
      </c>
      <c r="M69" s="39">
        <v>8.451786400307337E-3</v>
      </c>
      <c r="N69" s="39">
        <v>3.454147409389443E-2</v>
      </c>
      <c r="O69" s="39">
        <v>1</v>
      </c>
      <c r="P69" s="39">
        <v>1</v>
      </c>
      <c r="Q69" s="39">
        <v>1</v>
      </c>
      <c r="R69" s="39">
        <v>1</v>
      </c>
    </row>
    <row r="70" spans="1:18" x14ac:dyDescent="0.3">
      <c r="A70" s="41" t="s">
        <v>84</v>
      </c>
      <c r="B70" s="39">
        <v>1</v>
      </c>
      <c r="C70" s="39">
        <v>1</v>
      </c>
      <c r="D70" s="39">
        <v>0.66949152542372881</v>
      </c>
      <c r="E70" s="39">
        <v>0.36507936507936506</v>
      </c>
      <c r="F70" s="39">
        <v>0.68032786885245899</v>
      </c>
      <c r="G70" s="39">
        <v>0.22222222222222221</v>
      </c>
      <c r="H70" s="39">
        <v>0.74796747967479671</v>
      </c>
      <c r="I70" s="39">
        <v>0.35714285714285715</v>
      </c>
      <c r="J70" s="39">
        <v>0.4</v>
      </c>
      <c r="K70" s="39">
        <v>0.4</v>
      </c>
      <c r="L70" s="39">
        <v>0.6</v>
      </c>
      <c r="M70" s="39">
        <v>4.9357059358358232E-3</v>
      </c>
      <c r="N70" s="39">
        <v>1.6011521518129446E-2</v>
      </c>
      <c r="O70" s="39">
        <v>0.96363636363636396</v>
      </c>
      <c r="P70" s="39">
        <v>1</v>
      </c>
      <c r="Q70" s="39">
        <v>0.99056603773584895</v>
      </c>
      <c r="R70" s="39">
        <v>0.97560975609756095</v>
      </c>
    </row>
    <row r="71" spans="1:18" x14ac:dyDescent="0.3">
      <c r="A71" s="41" t="s">
        <v>85</v>
      </c>
      <c r="B71" s="39">
        <v>1</v>
      </c>
      <c r="C71" s="39">
        <v>1</v>
      </c>
      <c r="D71" s="39">
        <v>0.63636363636363635</v>
      </c>
      <c r="E71" s="39">
        <v>0.37037037037037035</v>
      </c>
      <c r="F71" s="39">
        <v>0.56000000000000005</v>
      </c>
      <c r="G71" s="39">
        <v>0.25925925925925924</v>
      </c>
      <c r="H71" s="39">
        <v>0.66666666666666663</v>
      </c>
      <c r="I71" s="39">
        <v>0.37037037037037035</v>
      </c>
      <c r="J71" s="39">
        <v>0</v>
      </c>
      <c r="K71" s="39">
        <v>0</v>
      </c>
      <c r="L71" s="39">
        <v>0</v>
      </c>
      <c r="M71" s="39">
        <v>1.171875E-2</v>
      </c>
      <c r="N71" s="39">
        <v>2.6938239159001315E-2</v>
      </c>
      <c r="O71" s="39">
        <v>0.98275862068965503</v>
      </c>
      <c r="P71" s="39">
        <v>1</v>
      </c>
      <c r="Q71" s="39">
        <v>1</v>
      </c>
      <c r="R71" s="39">
        <v>0.96428571428571397</v>
      </c>
    </row>
    <row r="72" spans="1:18" x14ac:dyDescent="0.3">
      <c r="A72" s="41" t="s">
        <v>86</v>
      </c>
      <c r="B72" s="39">
        <v>1</v>
      </c>
      <c r="C72" s="39">
        <v>1</v>
      </c>
      <c r="D72" s="39">
        <v>0.5714285714285714</v>
      </c>
      <c r="E72" s="39">
        <v>0.2857142857142857</v>
      </c>
      <c r="F72" s="39">
        <v>0.5714285714285714</v>
      </c>
      <c r="G72" s="39">
        <v>0.2857142857142857</v>
      </c>
      <c r="H72" s="39">
        <v>0.7142857142857143</v>
      </c>
      <c r="I72" s="39">
        <v>0.2857142857142857</v>
      </c>
      <c r="J72" s="39">
        <v>0</v>
      </c>
      <c r="K72" s="39">
        <v>0</v>
      </c>
      <c r="L72" s="39">
        <v>0</v>
      </c>
      <c r="M72" s="39">
        <v>4.5248868778280547E-3</v>
      </c>
      <c r="N72" s="39">
        <v>1.9726858877086494E-2</v>
      </c>
      <c r="O72" s="39">
        <v>1</v>
      </c>
      <c r="P72" s="39">
        <v>1</v>
      </c>
      <c r="Q72" s="39">
        <v>1</v>
      </c>
      <c r="R72" s="39">
        <v>1</v>
      </c>
    </row>
    <row r="73" spans="1:18" x14ac:dyDescent="0.3">
      <c r="A73" s="41" t="s">
        <v>87</v>
      </c>
      <c r="B73" s="39">
        <v>1</v>
      </c>
      <c r="C73" s="39">
        <v>1</v>
      </c>
      <c r="D73" s="39">
        <v>0.55952380952380953</v>
      </c>
      <c r="E73" s="39">
        <v>0.25287356321839083</v>
      </c>
      <c r="F73" s="39">
        <v>0.60240963855421692</v>
      </c>
      <c r="G73" s="39">
        <v>0.19540229885057472</v>
      </c>
      <c r="H73" s="39">
        <v>0.59523809523809523</v>
      </c>
      <c r="I73" s="39">
        <v>0.2413793103448276</v>
      </c>
      <c r="J73" s="39">
        <v>0</v>
      </c>
      <c r="K73" s="39">
        <v>1</v>
      </c>
      <c r="L73" s="39">
        <v>0</v>
      </c>
      <c r="M73" s="39">
        <v>4.0662213186174849E-3</v>
      </c>
      <c r="N73" s="39">
        <v>1.8930957683741648E-2</v>
      </c>
      <c r="O73" s="39">
        <v>1</v>
      </c>
      <c r="P73" s="39">
        <v>1</v>
      </c>
      <c r="Q73" s="39">
        <v>0.98901098901098905</v>
      </c>
      <c r="R73" s="39">
        <v>1</v>
      </c>
    </row>
    <row r="74" spans="1:18" x14ac:dyDescent="0.3">
      <c r="A74" s="41" t="s">
        <v>88</v>
      </c>
      <c r="B74" s="39">
        <v>1</v>
      </c>
      <c r="C74" s="39">
        <v>0.98245614035087703</v>
      </c>
      <c r="D74" s="39">
        <v>0.67796610169491522</v>
      </c>
      <c r="E74" s="39">
        <v>0.51470588235294112</v>
      </c>
      <c r="F74" s="39">
        <v>0.63076923076923075</v>
      </c>
      <c r="G74" s="39">
        <v>0.25</v>
      </c>
      <c r="H74" s="39">
        <v>0.7</v>
      </c>
      <c r="I74" s="39">
        <v>0.47058823529411764</v>
      </c>
      <c r="J74" s="39">
        <v>0.66666666666666663</v>
      </c>
      <c r="K74" s="39">
        <v>0.66666666666666663</v>
      </c>
      <c r="L74" s="39">
        <v>0.66666666666666663</v>
      </c>
      <c r="M74" s="39">
        <v>2.0356234096692113E-2</v>
      </c>
      <c r="N74" s="39">
        <v>4.9500651324359532E-2</v>
      </c>
      <c r="O74" s="39">
        <v>1</v>
      </c>
      <c r="P74" s="39">
        <v>1</v>
      </c>
      <c r="Q74" s="39">
        <v>1</v>
      </c>
      <c r="R74" s="39">
        <v>1</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4"/>
  <sheetViews>
    <sheetView zoomScale="85" zoomScaleNormal="85" workbookViewId="0"/>
  </sheetViews>
  <sheetFormatPr defaultRowHeight="14.4" x14ac:dyDescent="0.3"/>
  <cols>
    <col min="1" max="1" width="12" bestFit="1" customWidth="1"/>
  </cols>
  <sheetData>
    <row r="1" spans="1:26" ht="87" thickBot="1" x14ac:dyDescent="0.35">
      <c r="A1" s="38" t="s">
        <v>113</v>
      </c>
      <c r="B1" s="26" t="s">
        <v>114</v>
      </c>
      <c r="C1" s="26" t="s">
        <v>115</v>
      </c>
      <c r="D1" s="26" t="s">
        <v>116</v>
      </c>
      <c r="E1" s="26" t="s">
        <v>117</v>
      </c>
      <c r="F1" s="26" t="s">
        <v>118</v>
      </c>
      <c r="G1" s="26" t="s">
        <v>119</v>
      </c>
      <c r="H1" s="26" t="s">
        <v>120</v>
      </c>
      <c r="I1" s="26" t="s">
        <v>121</v>
      </c>
      <c r="J1" s="26" t="s">
        <v>122</v>
      </c>
      <c r="K1" s="26" t="s">
        <v>123</v>
      </c>
      <c r="L1" s="26" t="s">
        <v>124</v>
      </c>
      <c r="M1" s="26" t="s">
        <v>125</v>
      </c>
      <c r="N1" s="26" t="s">
        <v>126</v>
      </c>
      <c r="O1" s="26" t="s">
        <v>127</v>
      </c>
      <c r="P1" s="26" t="s">
        <v>128</v>
      </c>
      <c r="Q1" s="15" t="s">
        <v>129</v>
      </c>
    </row>
    <row r="2" spans="1:26" ht="15" thickBot="1" x14ac:dyDescent="0.35">
      <c r="A2" s="30" t="s">
        <v>130</v>
      </c>
      <c r="B2" s="27">
        <v>1639</v>
      </c>
      <c r="C2" s="27">
        <v>143</v>
      </c>
      <c r="D2" s="27">
        <v>112</v>
      </c>
      <c r="E2" s="27">
        <v>1332</v>
      </c>
      <c r="F2" s="27">
        <v>672</v>
      </c>
      <c r="G2" s="27">
        <v>815</v>
      </c>
      <c r="H2" s="27">
        <v>136</v>
      </c>
      <c r="I2" s="27">
        <v>101</v>
      </c>
      <c r="J2" s="27">
        <v>7</v>
      </c>
      <c r="K2" s="27">
        <v>266</v>
      </c>
      <c r="L2" s="27">
        <v>93</v>
      </c>
      <c r="M2" s="27">
        <v>161</v>
      </c>
      <c r="N2" s="27">
        <v>0</v>
      </c>
      <c r="O2" s="27">
        <v>31</v>
      </c>
      <c r="P2" s="27">
        <v>9</v>
      </c>
      <c r="Q2" s="28">
        <v>5517</v>
      </c>
      <c r="R2" s="43"/>
    </row>
    <row r="3" spans="1:26" x14ac:dyDescent="0.3">
      <c r="A3" s="29" t="s">
        <v>18</v>
      </c>
      <c r="B3" s="20">
        <v>3</v>
      </c>
      <c r="C3" s="20">
        <v>2</v>
      </c>
      <c r="D3" s="20">
        <v>1</v>
      </c>
      <c r="E3" s="20">
        <v>4</v>
      </c>
      <c r="F3" s="20">
        <v>2</v>
      </c>
      <c r="G3" s="20">
        <v>3</v>
      </c>
      <c r="H3" s="20">
        <v>3</v>
      </c>
      <c r="I3" s="20">
        <v>0</v>
      </c>
      <c r="J3" s="20">
        <v>0</v>
      </c>
      <c r="K3" s="20">
        <v>2</v>
      </c>
      <c r="L3" s="20">
        <v>1</v>
      </c>
      <c r="M3" s="20">
        <v>2</v>
      </c>
      <c r="N3" s="20">
        <v>0</v>
      </c>
      <c r="O3" s="20">
        <v>0</v>
      </c>
      <c r="P3" s="20">
        <v>0</v>
      </c>
      <c r="Q3" s="28">
        <f t="shared" ref="Q3:Q66" si="0">SUM(B3:P3)</f>
        <v>23</v>
      </c>
      <c r="S3" s="53" t="s">
        <v>131</v>
      </c>
      <c r="T3" s="54"/>
      <c r="U3" s="54"/>
      <c r="V3" s="54"/>
      <c r="W3" s="54"/>
      <c r="X3" s="54"/>
      <c r="Y3" s="54"/>
      <c r="Z3" s="55"/>
    </row>
    <row r="4" spans="1:26" x14ac:dyDescent="0.3">
      <c r="A4" s="30" t="s">
        <v>19</v>
      </c>
      <c r="B4" s="20">
        <v>1</v>
      </c>
      <c r="C4" s="20">
        <v>0</v>
      </c>
      <c r="D4" s="20">
        <v>0</v>
      </c>
      <c r="E4" s="20">
        <v>4</v>
      </c>
      <c r="F4" s="20">
        <v>1</v>
      </c>
      <c r="G4" s="20">
        <v>2</v>
      </c>
      <c r="H4" s="20">
        <v>1</v>
      </c>
      <c r="I4" s="20">
        <v>0</v>
      </c>
      <c r="J4" s="20">
        <v>0</v>
      </c>
      <c r="K4" s="20">
        <v>0</v>
      </c>
      <c r="L4" s="20">
        <v>0</v>
      </c>
      <c r="M4" s="20">
        <v>1</v>
      </c>
      <c r="N4" s="20">
        <v>0</v>
      </c>
      <c r="O4" s="20">
        <v>0</v>
      </c>
      <c r="P4" s="20">
        <v>1</v>
      </c>
      <c r="Q4" s="28">
        <f t="shared" si="0"/>
        <v>11</v>
      </c>
      <c r="S4" s="56"/>
      <c r="T4" s="57"/>
      <c r="U4" s="57"/>
      <c r="V4" s="57"/>
      <c r="W4" s="57"/>
      <c r="X4" s="57"/>
      <c r="Y4" s="57"/>
      <c r="Z4" s="58"/>
    </row>
    <row r="5" spans="1:26" x14ac:dyDescent="0.3">
      <c r="A5" s="30" t="s">
        <v>20</v>
      </c>
      <c r="B5" s="20">
        <v>20</v>
      </c>
      <c r="C5" s="20">
        <v>2</v>
      </c>
      <c r="D5" s="20">
        <v>2</v>
      </c>
      <c r="E5" s="20">
        <v>7</v>
      </c>
      <c r="F5" s="20">
        <v>8</v>
      </c>
      <c r="G5" s="20">
        <v>14</v>
      </c>
      <c r="H5" s="20">
        <v>0</v>
      </c>
      <c r="I5" s="20">
        <v>0</v>
      </c>
      <c r="J5" s="20">
        <v>0</v>
      </c>
      <c r="K5" s="20">
        <v>2</v>
      </c>
      <c r="L5" s="20">
        <v>0</v>
      </c>
      <c r="M5" s="20">
        <v>1</v>
      </c>
      <c r="N5" s="20">
        <v>0</v>
      </c>
      <c r="O5" s="20">
        <v>0</v>
      </c>
      <c r="P5" s="20">
        <v>0</v>
      </c>
      <c r="Q5" s="28">
        <f t="shared" si="0"/>
        <v>56</v>
      </c>
      <c r="S5" s="56"/>
      <c r="T5" s="57"/>
      <c r="U5" s="57"/>
      <c r="V5" s="57"/>
      <c r="W5" s="57"/>
      <c r="X5" s="57"/>
      <c r="Y5" s="57"/>
      <c r="Z5" s="58"/>
    </row>
    <row r="6" spans="1:26" x14ac:dyDescent="0.3">
      <c r="A6" s="30" t="s">
        <v>21</v>
      </c>
      <c r="B6" s="20">
        <v>2</v>
      </c>
      <c r="C6" s="20">
        <v>0</v>
      </c>
      <c r="D6" s="20">
        <v>1</v>
      </c>
      <c r="E6" s="20">
        <v>0</v>
      </c>
      <c r="F6" s="20">
        <v>1</v>
      </c>
      <c r="G6" s="20">
        <v>0</v>
      </c>
      <c r="H6" s="20">
        <v>0</v>
      </c>
      <c r="I6" s="20">
        <v>0</v>
      </c>
      <c r="J6" s="20">
        <v>0</v>
      </c>
      <c r="K6" s="20">
        <v>0</v>
      </c>
      <c r="L6" s="20">
        <v>0</v>
      </c>
      <c r="M6" s="20">
        <v>0</v>
      </c>
      <c r="N6" s="20">
        <v>0</v>
      </c>
      <c r="O6" s="20">
        <v>0</v>
      </c>
      <c r="P6" s="20">
        <v>0</v>
      </c>
      <c r="Q6" s="28">
        <f t="shared" si="0"/>
        <v>4</v>
      </c>
      <c r="S6" s="56"/>
      <c r="T6" s="57"/>
      <c r="U6" s="57"/>
      <c r="V6" s="57"/>
      <c r="W6" s="57"/>
      <c r="X6" s="57"/>
      <c r="Y6" s="57"/>
      <c r="Z6" s="58"/>
    </row>
    <row r="7" spans="1:26" x14ac:dyDescent="0.3">
      <c r="A7" s="30" t="s">
        <v>22</v>
      </c>
      <c r="B7" s="20">
        <v>77</v>
      </c>
      <c r="C7" s="20">
        <v>0</v>
      </c>
      <c r="D7" s="20">
        <v>11</v>
      </c>
      <c r="E7" s="20">
        <v>30</v>
      </c>
      <c r="F7" s="20">
        <v>20</v>
      </c>
      <c r="G7" s="20">
        <v>53</v>
      </c>
      <c r="H7" s="20">
        <v>1</v>
      </c>
      <c r="I7" s="20">
        <v>10</v>
      </c>
      <c r="J7" s="20">
        <v>1</v>
      </c>
      <c r="K7" s="20">
        <v>18</v>
      </c>
      <c r="L7" s="20">
        <v>3</v>
      </c>
      <c r="M7" s="20">
        <v>9</v>
      </c>
      <c r="N7" s="20">
        <v>0</v>
      </c>
      <c r="O7" s="20">
        <v>4</v>
      </c>
      <c r="P7" s="20">
        <v>0</v>
      </c>
      <c r="Q7" s="28">
        <f t="shared" si="0"/>
        <v>237</v>
      </c>
      <c r="S7" s="56"/>
      <c r="T7" s="57"/>
      <c r="U7" s="57"/>
      <c r="V7" s="57"/>
      <c r="W7" s="57"/>
      <c r="X7" s="57"/>
      <c r="Y7" s="57"/>
      <c r="Z7" s="58"/>
    </row>
    <row r="8" spans="1:26" x14ac:dyDescent="0.3">
      <c r="A8" s="30" t="s">
        <v>23</v>
      </c>
      <c r="B8" s="20">
        <v>1</v>
      </c>
      <c r="C8" s="20">
        <v>1</v>
      </c>
      <c r="D8" s="20">
        <v>0</v>
      </c>
      <c r="E8" s="20">
        <v>3</v>
      </c>
      <c r="F8" s="20">
        <v>2</v>
      </c>
      <c r="G8" s="20">
        <v>2</v>
      </c>
      <c r="H8" s="20">
        <v>1</v>
      </c>
      <c r="I8" s="20">
        <v>0</v>
      </c>
      <c r="J8" s="20">
        <v>0</v>
      </c>
      <c r="K8" s="20">
        <v>0</v>
      </c>
      <c r="L8" s="20">
        <v>0</v>
      </c>
      <c r="M8" s="20">
        <v>0</v>
      </c>
      <c r="N8" s="20">
        <v>0</v>
      </c>
      <c r="O8" s="20">
        <v>0</v>
      </c>
      <c r="P8" s="20">
        <v>0</v>
      </c>
      <c r="Q8" s="28">
        <f t="shared" si="0"/>
        <v>10</v>
      </c>
      <c r="S8" s="56"/>
      <c r="T8" s="57"/>
      <c r="U8" s="57"/>
      <c r="V8" s="57"/>
      <c r="W8" s="57"/>
      <c r="X8" s="57"/>
      <c r="Y8" s="57"/>
      <c r="Z8" s="58"/>
    </row>
    <row r="9" spans="1:26" x14ac:dyDescent="0.3">
      <c r="A9" s="30" t="s">
        <v>24</v>
      </c>
      <c r="B9" s="20">
        <v>3</v>
      </c>
      <c r="C9" s="20">
        <v>1</v>
      </c>
      <c r="D9" s="20">
        <v>0</v>
      </c>
      <c r="E9" s="20">
        <v>0</v>
      </c>
      <c r="F9" s="20">
        <v>2</v>
      </c>
      <c r="G9" s="20">
        <v>0</v>
      </c>
      <c r="H9" s="20">
        <v>0</v>
      </c>
      <c r="I9" s="20">
        <v>0</v>
      </c>
      <c r="J9" s="20">
        <v>0</v>
      </c>
      <c r="K9" s="20">
        <v>2</v>
      </c>
      <c r="L9" s="20">
        <v>0</v>
      </c>
      <c r="M9" s="20">
        <v>1</v>
      </c>
      <c r="N9" s="20">
        <v>0</v>
      </c>
      <c r="O9" s="20">
        <v>0</v>
      </c>
      <c r="P9" s="20">
        <v>0</v>
      </c>
      <c r="Q9" s="28">
        <f t="shared" si="0"/>
        <v>9</v>
      </c>
      <c r="S9" s="56"/>
      <c r="T9" s="57"/>
      <c r="U9" s="57"/>
      <c r="V9" s="57"/>
      <c r="W9" s="57"/>
      <c r="X9" s="57"/>
      <c r="Y9" s="57"/>
      <c r="Z9" s="58"/>
    </row>
    <row r="10" spans="1:26" x14ac:dyDescent="0.3">
      <c r="A10" s="30" t="s">
        <v>25</v>
      </c>
      <c r="B10" s="20">
        <v>14</v>
      </c>
      <c r="C10" s="20">
        <v>0</v>
      </c>
      <c r="D10" s="20">
        <v>1</v>
      </c>
      <c r="E10" s="20">
        <v>11</v>
      </c>
      <c r="F10" s="20">
        <v>13</v>
      </c>
      <c r="G10" s="20">
        <v>13</v>
      </c>
      <c r="H10" s="20">
        <v>2</v>
      </c>
      <c r="I10" s="20">
        <v>0</v>
      </c>
      <c r="J10" s="20">
        <v>1</v>
      </c>
      <c r="K10" s="20">
        <v>4</v>
      </c>
      <c r="L10" s="20">
        <v>0</v>
      </c>
      <c r="M10" s="20">
        <v>0</v>
      </c>
      <c r="N10" s="20">
        <v>0</v>
      </c>
      <c r="O10" s="20">
        <v>0</v>
      </c>
      <c r="P10" s="20">
        <v>0</v>
      </c>
      <c r="Q10" s="28">
        <f t="shared" si="0"/>
        <v>59</v>
      </c>
      <c r="S10" s="56"/>
      <c r="T10" s="57"/>
      <c r="U10" s="57"/>
      <c r="V10" s="57"/>
      <c r="W10" s="57"/>
      <c r="X10" s="57"/>
      <c r="Y10" s="57"/>
      <c r="Z10" s="58"/>
    </row>
    <row r="11" spans="1:26" x14ac:dyDescent="0.3">
      <c r="A11" s="30" t="s">
        <v>26</v>
      </c>
      <c r="B11" s="20">
        <v>21</v>
      </c>
      <c r="C11" s="20">
        <v>3</v>
      </c>
      <c r="D11" s="20">
        <v>1</v>
      </c>
      <c r="E11" s="20">
        <v>10</v>
      </c>
      <c r="F11" s="20">
        <v>12</v>
      </c>
      <c r="G11" s="20">
        <v>11</v>
      </c>
      <c r="H11" s="20">
        <v>1</v>
      </c>
      <c r="I11" s="20">
        <v>1</v>
      </c>
      <c r="J11" s="20">
        <v>0</v>
      </c>
      <c r="K11" s="20">
        <v>1</v>
      </c>
      <c r="L11" s="20">
        <v>2</v>
      </c>
      <c r="M11" s="20">
        <v>2</v>
      </c>
      <c r="N11" s="20">
        <v>0</v>
      </c>
      <c r="O11" s="20">
        <v>0</v>
      </c>
      <c r="P11" s="20">
        <v>0</v>
      </c>
      <c r="Q11" s="28">
        <f t="shared" si="0"/>
        <v>65</v>
      </c>
      <c r="S11" s="56"/>
      <c r="T11" s="57"/>
      <c r="U11" s="57"/>
      <c r="V11" s="57"/>
      <c r="W11" s="57"/>
      <c r="X11" s="57"/>
      <c r="Y11" s="57"/>
      <c r="Z11" s="58"/>
    </row>
    <row r="12" spans="1:26" x14ac:dyDescent="0.3">
      <c r="A12" s="30" t="s">
        <v>27</v>
      </c>
      <c r="B12" s="20">
        <v>4</v>
      </c>
      <c r="C12" s="20">
        <v>0</v>
      </c>
      <c r="D12" s="20">
        <v>1</v>
      </c>
      <c r="E12" s="20">
        <v>10</v>
      </c>
      <c r="F12" s="20">
        <v>0</v>
      </c>
      <c r="G12" s="20">
        <v>3</v>
      </c>
      <c r="H12" s="20">
        <v>2</v>
      </c>
      <c r="I12" s="20">
        <v>1</v>
      </c>
      <c r="J12" s="20">
        <v>0</v>
      </c>
      <c r="K12" s="20">
        <v>0</v>
      </c>
      <c r="L12" s="20">
        <v>1</v>
      </c>
      <c r="M12" s="20">
        <v>0</v>
      </c>
      <c r="N12" s="20">
        <v>0</v>
      </c>
      <c r="O12" s="20">
        <v>0</v>
      </c>
      <c r="P12" s="20">
        <v>0</v>
      </c>
      <c r="Q12" s="28">
        <f t="shared" si="0"/>
        <v>22</v>
      </c>
      <c r="S12" s="56"/>
      <c r="T12" s="57"/>
      <c r="U12" s="57"/>
      <c r="V12" s="57"/>
      <c r="W12" s="57"/>
      <c r="X12" s="57"/>
      <c r="Y12" s="57"/>
      <c r="Z12" s="58"/>
    </row>
    <row r="13" spans="1:26" x14ac:dyDescent="0.3">
      <c r="A13" s="30" t="s">
        <v>28</v>
      </c>
      <c r="B13" s="20">
        <v>14</v>
      </c>
      <c r="C13" s="20">
        <v>1</v>
      </c>
      <c r="D13" s="20">
        <v>0</v>
      </c>
      <c r="E13" s="20">
        <v>7</v>
      </c>
      <c r="F13" s="20">
        <v>4</v>
      </c>
      <c r="G13" s="20">
        <v>11</v>
      </c>
      <c r="H13" s="20">
        <v>1</v>
      </c>
      <c r="I13" s="20">
        <v>0</v>
      </c>
      <c r="J13" s="20">
        <v>0</v>
      </c>
      <c r="K13" s="20">
        <v>0</v>
      </c>
      <c r="L13" s="20">
        <v>0</v>
      </c>
      <c r="M13" s="20">
        <v>2</v>
      </c>
      <c r="N13" s="20">
        <v>0</v>
      </c>
      <c r="O13" s="20">
        <v>0</v>
      </c>
      <c r="P13" s="20">
        <v>0</v>
      </c>
      <c r="Q13" s="28">
        <f t="shared" si="0"/>
        <v>40</v>
      </c>
      <c r="S13" s="56"/>
      <c r="T13" s="57"/>
      <c r="U13" s="57"/>
      <c r="V13" s="57"/>
      <c r="W13" s="57"/>
      <c r="X13" s="57"/>
      <c r="Y13" s="57"/>
      <c r="Z13" s="58"/>
    </row>
    <row r="14" spans="1:26" x14ac:dyDescent="0.3">
      <c r="A14" s="30" t="s">
        <v>29</v>
      </c>
      <c r="B14" s="20">
        <v>5</v>
      </c>
      <c r="C14" s="20">
        <v>0</v>
      </c>
      <c r="D14" s="20">
        <v>2</v>
      </c>
      <c r="E14" s="20">
        <v>1</v>
      </c>
      <c r="F14" s="20">
        <v>1</v>
      </c>
      <c r="G14" s="20">
        <v>2</v>
      </c>
      <c r="H14" s="20">
        <v>3</v>
      </c>
      <c r="I14" s="20">
        <v>0</v>
      </c>
      <c r="J14" s="20">
        <v>0</v>
      </c>
      <c r="K14" s="20">
        <v>0</v>
      </c>
      <c r="L14" s="20">
        <v>0</v>
      </c>
      <c r="M14" s="20">
        <v>0</v>
      </c>
      <c r="N14" s="20">
        <v>0</v>
      </c>
      <c r="O14" s="20">
        <v>0</v>
      </c>
      <c r="P14" s="20">
        <v>0</v>
      </c>
      <c r="Q14" s="28">
        <f t="shared" si="0"/>
        <v>14</v>
      </c>
      <c r="S14" s="56"/>
      <c r="T14" s="57"/>
      <c r="U14" s="57"/>
      <c r="V14" s="57"/>
      <c r="W14" s="57"/>
      <c r="X14" s="57"/>
      <c r="Y14" s="57"/>
      <c r="Z14" s="58"/>
    </row>
    <row r="15" spans="1:26" x14ac:dyDescent="0.3">
      <c r="A15" s="30" t="s">
        <v>30</v>
      </c>
      <c r="B15" s="20">
        <v>119</v>
      </c>
      <c r="C15" s="20">
        <v>2</v>
      </c>
      <c r="D15" s="20">
        <v>13</v>
      </c>
      <c r="E15" s="20">
        <v>79</v>
      </c>
      <c r="F15" s="20">
        <v>47</v>
      </c>
      <c r="G15" s="20">
        <v>65</v>
      </c>
      <c r="H15" s="20">
        <v>13</v>
      </c>
      <c r="I15" s="20">
        <v>10</v>
      </c>
      <c r="J15" s="20">
        <v>3</v>
      </c>
      <c r="K15" s="20">
        <v>2</v>
      </c>
      <c r="L15" s="20">
        <v>20</v>
      </c>
      <c r="M15" s="20">
        <v>15</v>
      </c>
      <c r="N15" s="20">
        <v>0</v>
      </c>
      <c r="O15" s="20">
        <v>1</v>
      </c>
      <c r="P15" s="20">
        <v>1</v>
      </c>
      <c r="Q15" s="28">
        <f t="shared" si="0"/>
        <v>390</v>
      </c>
      <c r="S15" s="56"/>
      <c r="T15" s="57"/>
      <c r="U15" s="57"/>
      <c r="V15" s="57"/>
      <c r="W15" s="57"/>
      <c r="X15" s="57"/>
      <c r="Y15" s="57"/>
      <c r="Z15" s="58"/>
    </row>
    <row r="16" spans="1:26" x14ac:dyDescent="0.3">
      <c r="A16" s="30" t="s">
        <v>31</v>
      </c>
      <c r="B16" s="20">
        <v>29</v>
      </c>
      <c r="C16" s="20">
        <v>1</v>
      </c>
      <c r="D16" s="20">
        <v>2</v>
      </c>
      <c r="E16" s="20">
        <v>34</v>
      </c>
      <c r="F16" s="20">
        <v>18</v>
      </c>
      <c r="G16" s="20">
        <v>9</v>
      </c>
      <c r="H16" s="20">
        <v>6</v>
      </c>
      <c r="I16" s="20">
        <v>3</v>
      </c>
      <c r="J16" s="20">
        <v>0</v>
      </c>
      <c r="K16" s="20">
        <v>7</v>
      </c>
      <c r="L16" s="20">
        <v>3</v>
      </c>
      <c r="M16" s="20">
        <v>2</v>
      </c>
      <c r="N16" s="20">
        <v>0</v>
      </c>
      <c r="O16" s="20">
        <v>0</v>
      </c>
      <c r="P16" s="20">
        <v>0</v>
      </c>
      <c r="Q16" s="28">
        <f t="shared" si="0"/>
        <v>114</v>
      </c>
      <c r="S16" s="56"/>
      <c r="T16" s="57"/>
      <c r="U16" s="57"/>
      <c r="V16" s="57"/>
      <c r="W16" s="57"/>
      <c r="X16" s="57"/>
      <c r="Y16" s="57"/>
      <c r="Z16" s="58"/>
    </row>
    <row r="17" spans="1:26" x14ac:dyDescent="0.3">
      <c r="A17" s="30" t="s">
        <v>32</v>
      </c>
      <c r="B17" s="20">
        <v>12</v>
      </c>
      <c r="C17" s="20">
        <v>0</v>
      </c>
      <c r="D17" s="20">
        <v>0</v>
      </c>
      <c r="E17" s="20">
        <v>2</v>
      </c>
      <c r="F17" s="20">
        <v>4</v>
      </c>
      <c r="G17" s="20">
        <v>0</v>
      </c>
      <c r="H17" s="20">
        <v>1</v>
      </c>
      <c r="I17" s="20">
        <v>0</v>
      </c>
      <c r="J17" s="20">
        <v>0</v>
      </c>
      <c r="K17" s="20">
        <v>2</v>
      </c>
      <c r="L17" s="20">
        <v>0</v>
      </c>
      <c r="M17" s="20">
        <v>3</v>
      </c>
      <c r="N17" s="20">
        <v>0</v>
      </c>
      <c r="O17" s="20">
        <v>0</v>
      </c>
      <c r="P17" s="20">
        <v>0</v>
      </c>
      <c r="Q17" s="28">
        <f t="shared" si="0"/>
        <v>24</v>
      </c>
      <c r="S17" s="56"/>
      <c r="T17" s="57"/>
      <c r="U17" s="57"/>
      <c r="V17" s="57"/>
      <c r="W17" s="57"/>
      <c r="X17" s="57"/>
      <c r="Y17" s="57"/>
      <c r="Z17" s="58"/>
    </row>
    <row r="18" spans="1:26" x14ac:dyDescent="0.3">
      <c r="A18" s="30" t="s">
        <v>33</v>
      </c>
      <c r="B18" s="20">
        <v>9</v>
      </c>
      <c r="C18" s="20">
        <v>0</v>
      </c>
      <c r="D18" s="20">
        <v>1</v>
      </c>
      <c r="E18" s="20">
        <v>2</v>
      </c>
      <c r="F18" s="20">
        <v>1</v>
      </c>
      <c r="G18" s="20">
        <v>4</v>
      </c>
      <c r="H18" s="20">
        <v>0</v>
      </c>
      <c r="I18" s="20">
        <v>1</v>
      </c>
      <c r="J18" s="20">
        <v>0</v>
      </c>
      <c r="K18" s="20">
        <v>8</v>
      </c>
      <c r="L18" s="20">
        <v>0</v>
      </c>
      <c r="M18" s="20">
        <v>2</v>
      </c>
      <c r="N18" s="20">
        <v>0</v>
      </c>
      <c r="O18" s="20">
        <v>1</v>
      </c>
      <c r="P18" s="20">
        <v>0</v>
      </c>
      <c r="Q18" s="28">
        <f t="shared" si="0"/>
        <v>29</v>
      </c>
      <c r="S18" s="56"/>
      <c r="T18" s="57"/>
      <c r="U18" s="57"/>
      <c r="V18" s="57"/>
      <c r="W18" s="57"/>
      <c r="X18" s="57"/>
      <c r="Y18" s="57"/>
      <c r="Z18" s="58"/>
    </row>
    <row r="19" spans="1:26" x14ac:dyDescent="0.3">
      <c r="A19" s="30" t="s">
        <v>34</v>
      </c>
      <c r="B19" s="20">
        <v>18</v>
      </c>
      <c r="C19" s="20">
        <v>3</v>
      </c>
      <c r="D19" s="20">
        <v>0</v>
      </c>
      <c r="E19" s="20">
        <v>3</v>
      </c>
      <c r="F19" s="20">
        <v>9</v>
      </c>
      <c r="G19" s="20">
        <v>4</v>
      </c>
      <c r="H19" s="20">
        <v>2</v>
      </c>
      <c r="I19" s="20">
        <v>1</v>
      </c>
      <c r="J19" s="20">
        <v>0</v>
      </c>
      <c r="K19" s="20">
        <v>1</v>
      </c>
      <c r="L19" s="20">
        <v>2</v>
      </c>
      <c r="M19" s="20">
        <v>7</v>
      </c>
      <c r="N19" s="20">
        <v>0</v>
      </c>
      <c r="O19" s="20">
        <v>0</v>
      </c>
      <c r="P19" s="20">
        <v>0</v>
      </c>
      <c r="Q19" s="28">
        <f t="shared" si="0"/>
        <v>50</v>
      </c>
      <c r="S19" s="56"/>
      <c r="T19" s="57"/>
      <c r="U19" s="57"/>
      <c r="V19" s="57"/>
      <c r="W19" s="57"/>
      <c r="X19" s="57"/>
      <c r="Y19" s="57"/>
      <c r="Z19" s="58"/>
    </row>
    <row r="20" spans="1:26" x14ac:dyDescent="0.3">
      <c r="A20" s="30" t="s">
        <v>35</v>
      </c>
      <c r="B20" s="20">
        <v>30</v>
      </c>
      <c r="C20" s="20">
        <v>3</v>
      </c>
      <c r="D20" s="20">
        <v>1</v>
      </c>
      <c r="E20" s="20">
        <v>8</v>
      </c>
      <c r="F20" s="20">
        <v>30</v>
      </c>
      <c r="G20" s="20">
        <v>13</v>
      </c>
      <c r="H20" s="20">
        <v>2</v>
      </c>
      <c r="I20" s="20">
        <v>2</v>
      </c>
      <c r="J20" s="20">
        <v>0</v>
      </c>
      <c r="K20" s="20">
        <v>7</v>
      </c>
      <c r="L20" s="20">
        <v>0</v>
      </c>
      <c r="M20" s="20">
        <v>5</v>
      </c>
      <c r="N20" s="20">
        <v>0</v>
      </c>
      <c r="O20" s="20">
        <v>1</v>
      </c>
      <c r="P20" s="20">
        <v>0</v>
      </c>
      <c r="Q20" s="28">
        <f t="shared" si="0"/>
        <v>102</v>
      </c>
      <c r="S20" s="56"/>
      <c r="T20" s="57"/>
      <c r="U20" s="57"/>
      <c r="V20" s="57"/>
      <c r="W20" s="57"/>
      <c r="X20" s="57"/>
      <c r="Y20" s="57"/>
      <c r="Z20" s="58"/>
    </row>
    <row r="21" spans="1:26" x14ac:dyDescent="0.3">
      <c r="A21" s="30" t="s">
        <v>36</v>
      </c>
      <c r="B21" s="20">
        <v>1</v>
      </c>
      <c r="C21" s="20">
        <v>0</v>
      </c>
      <c r="D21" s="20">
        <v>0</v>
      </c>
      <c r="E21" s="20">
        <v>0</v>
      </c>
      <c r="F21" s="20">
        <v>0</v>
      </c>
      <c r="G21" s="20">
        <v>1</v>
      </c>
      <c r="H21" s="20">
        <v>0</v>
      </c>
      <c r="I21" s="20">
        <v>0</v>
      </c>
      <c r="J21" s="20">
        <v>0</v>
      </c>
      <c r="K21" s="20">
        <v>0</v>
      </c>
      <c r="L21" s="20">
        <v>0</v>
      </c>
      <c r="M21" s="20">
        <v>0</v>
      </c>
      <c r="N21" s="20">
        <v>0</v>
      </c>
      <c r="O21" s="20">
        <v>0</v>
      </c>
      <c r="P21" s="20">
        <v>0</v>
      </c>
      <c r="Q21" s="28">
        <f t="shared" si="0"/>
        <v>2</v>
      </c>
      <c r="S21" s="56"/>
      <c r="T21" s="57"/>
      <c r="U21" s="57"/>
      <c r="V21" s="57"/>
      <c r="W21" s="57"/>
      <c r="X21" s="57"/>
      <c r="Y21" s="57"/>
      <c r="Z21" s="58"/>
    </row>
    <row r="22" spans="1:26" x14ac:dyDescent="0.3">
      <c r="A22" s="30" t="s">
        <v>37</v>
      </c>
      <c r="B22" s="20">
        <v>56</v>
      </c>
      <c r="C22" s="20">
        <v>1</v>
      </c>
      <c r="D22" s="20">
        <v>0</v>
      </c>
      <c r="E22" s="20">
        <v>13</v>
      </c>
      <c r="F22" s="20">
        <v>14</v>
      </c>
      <c r="G22" s="20">
        <v>0</v>
      </c>
      <c r="H22" s="20">
        <v>6</v>
      </c>
      <c r="I22" s="20">
        <v>0</v>
      </c>
      <c r="J22" s="20">
        <v>0</v>
      </c>
      <c r="K22" s="20">
        <v>6</v>
      </c>
      <c r="L22" s="20">
        <v>1</v>
      </c>
      <c r="M22" s="20">
        <v>4</v>
      </c>
      <c r="N22" s="20">
        <v>0</v>
      </c>
      <c r="O22" s="20">
        <v>1</v>
      </c>
      <c r="P22" s="20">
        <v>2</v>
      </c>
      <c r="Q22" s="28">
        <f t="shared" si="0"/>
        <v>104</v>
      </c>
      <c r="S22" s="56"/>
      <c r="T22" s="57"/>
      <c r="U22" s="57"/>
      <c r="V22" s="57"/>
      <c r="W22" s="57"/>
      <c r="X22" s="57"/>
      <c r="Y22" s="57"/>
      <c r="Z22" s="58"/>
    </row>
    <row r="23" spans="1:26" x14ac:dyDescent="0.3">
      <c r="A23" s="30" t="s">
        <v>38</v>
      </c>
      <c r="B23" s="20">
        <v>3</v>
      </c>
      <c r="C23" s="20">
        <v>0</v>
      </c>
      <c r="D23" s="20">
        <v>0</v>
      </c>
      <c r="E23" s="20">
        <v>1</v>
      </c>
      <c r="F23" s="20">
        <v>0</v>
      </c>
      <c r="G23" s="20">
        <v>1</v>
      </c>
      <c r="H23" s="20">
        <v>0</v>
      </c>
      <c r="I23" s="20">
        <v>0</v>
      </c>
      <c r="J23" s="20">
        <v>0</v>
      </c>
      <c r="K23" s="20">
        <v>0</v>
      </c>
      <c r="L23" s="20">
        <v>0</v>
      </c>
      <c r="M23" s="20">
        <v>0</v>
      </c>
      <c r="N23" s="20">
        <v>0</v>
      </c>
      <c r="O23" s="20">
        <v>0</v>
      </c>
      <c r="P23" s="20">
        <v>0</v>
      </c>
      <c r="Q23" s="28">
        <f t="shared" si="0"/>
        <v>5</v>
      </c>
      <c r="S23" s="56"/>
      <c r="T23" s="57"/>
      <c r="U23" s="57"/>
      <c r="V23" s="57"/>
      <c r="W23" s="57"/>
      <c r="X23" s="57"/>
      <c r="Y23" s="57"/>
      <c r="Z23" s="58"/>
    </row>
    <row r="24" spans="1:26" x14ac:dyDescent="0.3">
      <c r="A24" s="30" t="s">
        <v>39</v>
      </c>
      <c r="B24" s="20">
        <v>15</v>
      </c>
      <c r="C24" s="20">
        <v>0</v>
      </c>
      <c r="D24" s="20">
        <v>0</v>
      </c>
      <c r="E24" s="20">
        <v>0</v>
      </c>
      <c r="F24" s="20">
        <v>10</v>
      </c>
      <c r="G24" s="20">
        <v>5</v>
      </c>
      <c r="H24" s="20">
        <v>0</v>
      </c>
      <c r="I24" s="20">
        <v>0</v>
      </c>
      <c r="J24" s="20">
        <v>0</v>
      </c>
      <c r="K24" s="20">
        <v>0</v>
      </c>
      <c r="L24" s="20">
        <v>1</v>
      </c>
      <c r="M24" s="20">
        <v>0</v>
      </c>
      <c r="N24" s="20">
        <v>0</v>
      </c>
      <c r="O24" s="20">
        <v>0</v>
      </c>
      <c r="P24" s="20">
        <v>0</v>
      </c>
      <c r="Q24" s="28">
        <f t="shared" si="0"/>
        <v>31</v>
      </c>
      <c r="S24" s="56"/>
      <c r="T24" s="57"/>
      <c r="U24" s="57"/>
      <c r="V24" s="57"/>
      <c r="W24" s="57"/>
      <c r="X24" s="57"/>
      <c r="Y24" s="57"/>
      <c r="Z24" s="58"/>
    </row>
    <row r="25" spans="1:26" x14ac:dyDescent="0.3">
      <c r="A25" s="30" t="s">
        <v>40</v>
      </c>
      <c r="B25" s="20">
        <v>13</v>
      </c>
      <c r="C25" s="20">
        <v>4</v>
      </c>
      <c r="D25" s="20">
        <v>2</v>
      </c>
      <c r="E25" s="20">
        <v>7</v>
      </c>
      <c r="F25" s="20">
        <v>7</v>
      </c>
      <c r="G25" s="20">
        <v>9</v>
      </c>
      <c r="H25" s="20">
        <v>0</v>
      </c>
      <c r="I25" s="20">
        <v>2</v>
      </c>
      <c r="J25" s="20">
        <v>0</v>
      </c>
      <c r="K25" s="20">
        <v>1</v>
      </c>
      <c r="L25" s="20">
        <v>0</v>
      </c>
      <c r="M25" s="20">
        <v>4</v>
      </c>
      <c r="N25" s="20">
        <v>0</v>
      </c>
      <c r="O25" s="20">
        <v>1</v>
      </c>
      <c r="P25" s="20">
        <v>0</v>
      </c>
      <c r="Q25" s="28">
        <f t="shared" si="0"/>
        <v>50</v>
      </c>
      <c r="S25" s="56"/>
      <c r="T25" s="57"/>
      <c r="U25" s="57"/>
      <c r="V25" s="57"/>
      <c r="W25" s="57"/>
      <c r="X25" s="57"/>
      <c r="Y25" s="57"/>
      <c r="Z25" s="58"/>
    </row>
    <row r="26" spans="1:26" x14ac:dyDescent="0.3">
      <c r="A26" s="30" t="s">
        <v>41</v>
      </c>
      <c r="B26" s="20">
        <v>10</v>
      </c>
      <c r="C26" s="20">
        <v>1</v>
      </c>
      <c r="D26" s="20">
        <v>1</v>
      </c>
      <c r="E26" s="20">
        <v>3</v>
      </c>
      <c r="F26" s="20">
        <v>1</v>
      </c>
      <c r="G26" s="20">
        <v>0</v>
      </c>
      <c r="H26" s="20">
        <v>0</v>
      </c>
      <c r="I26" s="20">
        <v>0</v>
      </c>
      <c r="J26" s="20">
        <v>0</v>
      </c>
      <c r="K26" s="20">
        <v>1</v>
      </c>
      <c r="L26" s="20">
        <v>1</v>
      </c>
      <c r="M26" s="20">
        <v>1</v>
      </c>
      <c r="N26" s="20">
        <v>0</v>
      </c>
      <c r="O26" s="20">
        <v>0</v>
      </c>
      <c r="P26" s="20">
        <v>0</v>
      </c>
      <c r="Q26" s="28">
        <f t="shared" si="0"/>
        <v>19</v>
      </c>
      <c r="S26" s="56"/>
      <c r="T26" s="57"/>
      <c r="U26" s="57"/>
      <c r="V26" s="57"/>
      <c r="W26" s="57"/>
      <c r="X26" s="57"/>
      <c r="Y26" s="57"/>
      <c r="Z26" s="58"/>
    </row>
    <row r="27" spans="1:26" ht="15" thickBot="1" x14ac:dyDescent="0.35">
      <c r="A27" s="30" t="s">
        <v>42</v>
      </c>
      <c r="B27" s="20">
        <v>6</v>
      </c>
      <c r="C27" s="20">
        <v>0</v>
      </c>
      <c r="D27" s="20">
        <v>0</v>
      </c>
      <c r="E27" s="20">
        <v>0</v>
      </c>
      <c r="F27" s="20">
        <v>1</v>
      </c>
      <c r="G27" s="20">
        <v>3</v>
      </c>
      <c r="H27" s="20">
        <v>0</v>
      </c>
      <c r="I27" s="20">
        <v>0</v>
      </c>
      <c r="J27" s="20">
        <v>0</v>
      </c>
      <c r="K27" s="20">
        <v>0</v>
      </c>
      <c r="L27" s="20">
        <v>0</v>
      </c>
      <c r="M27" s="20">
        <v>0</v>
      </c>
      <c r="N27" s="20">
        <v>0</v>
      </c>
      <c r="O27" s="20">
        <v>0</v>
      </c>
      <c r="P27" s="20">
        <v>0</v>
      </c>
      <c r="Q27" s="28">
        <f t="shared" si="0"/>
        <v>10</v>
      </c>
      <c r="S27" s="59"/>
      <c r="T27" s="60"/>
      <c r="U27" s="60"/>
      <c r="V27" s="60"/>
      <c r="W27" s="60"/>
      <c r="X27" s="60"/>
      <c r="Y27" s="60"/>
      <c r="Z27" s="61"/>
    </row>
    <row r="28" spans="1:26" x14ac:dyDescent="0.3">
      <c r="A28" s="30" t="s">
        <v>43</v>
      </c>
      <c r="B28" s="20">
        <v>3</v>
      </c>
      <c r="C28" s="20">
        <v>1</v>
      </c>
      <c r="D28" s="20">
        <v>0</v>
      </c>
      <c r="E28" s="20">
        <v>0</v>
      </c>
      <c r="F28" s="20">
        <v>0</v>
      </c>
      <c r="G28" s="20">
        <v>0</v>
      </c>
      <c r="H28" s="20">
        <v>0</v>
      </c>
      <c r="I28" s="20">
        <v>0</v>
      </c>
      <c r="J28" s="20">
        <v>0</v>
      </c>
      <c r="K28" s="20">
        <v>0</v>
      </c>
      <c r="L28" s="20">
        <v>0</v>
      </c>
      <c r="M28" s="20">
        <v>0</v>
      </c>
      <c r="N28" s="20">
        <v>0</v>
      </c>
      <c r="O28" s="20">
        <v>0</v>
      </c>
      <c r="P28" s="20">
        <v>0</v>
      </c>
      <c r="Q28" s="28">
        <f t="shared" si="0"/>
        <v>4</v>
      </c>
    </row>
    <row r="29" spans="1:26" x14ac:dyDescent="0.3">
      <c r="A29" s="30" t="s">
        <v>44</v>
      </c>
      <c r="B29" s="20">
        <v>2</v>
      </c>
      <c r="C29" s="20">
        <v>0</v>
      </c>
      <c r="D29" s="20">
        <v>0</v>
      </c>
      <c r="E29" s="20">
        <v>0</v>
      </c>
      <c r="F29" s="20">
        <v>1</v>
      </c>
      <c r="G29" s="20">
        <v>1</v>
      </c>
      <c r="H29" s="20">
        <v>0</v>
      </c>
      <c r="I29" s="20">
        <v>0</v>
      </c>
      <c r="J29" s="20">
        <v>0</v>
      </c>
      <c r="K29" s="20">
        <v>0</v>
      </c>
      <c r="L29" s="20">
        <v>0</v>
      </c>
      <c r="M29" s="20">
        <v>0</v>
      </c>
      <c r="N29" s="20">
        <v>0</v>
      </c>
      <c r="O29" s="20">
        <v>0</v>
      </c>
      <c r="P29" s="20">
        <v>0</v>
      </c>
      <c r="Q29" s="28">
        <f t="shared" si="0"/>
        <v>4</v>
      </c>
    </row>
    <row r="30" spans="1:26" x14ac:dyDescent="0.3">
      <c r="A30" s="30" t="s">
        <v>45</v>
      </c>
      <c r="B30" s="20">
        <v>32</v>
      </c>
      <c r="C30" s="20">
        <v>2</v>
      </c>
      <c r="D30" s="20">
        <v>0</v>
      </c>
      <c r="E30" s="20">
        <v>23</v>
      </c>
      <c r="F30" s="20">
        <v>14</v>
      </c>
      <c r="G30" s="20">
        <v>7</v>
      </c>
      <c r="H30" s="20">
        <v>7</v>
      </c>
      <c r="I30" s="20">
        <v>3</v>
      </c>
      <c r="J30" s="20">
        <v>0</v>
      </c>
      <c r="K30" s="20">
        <v>10</v>
      </c>
      <c r="L30" s="20">
        <v>3</v>
      </c>
      <c r="M30" s="20">
        <v>3</v>
      </c>
      <c r="N30" s="20">
        <v>0</v>
      </c>
      <c r="O30" s="20">
        <v>0</v>
      </c>
      <c r="P30" s="20">
        <v>0</v>
      </c>
      <c r="Q30" s="28">
        <f t="shared" si="0"/>
        <v>104</v>
      </c>
    </row>
    <row r="31" spans="1:26" x14ac:dyDescent="0.3">
      <c r="A31" s="30" t="s">
        <v>46</v>
      </c>
      <c r="B31" s="20">
        <v>10</v>
      </c>
      <c r="C31" s="20">
        <v>2</v>
      </c>
      <c r="D31" s="20">
        <v>0</v>
      </c>
      <c r="E31" s="20">
        <v>5</v>
      </c>
      <c r="F31" s="20">
        <v>0</v>
      </c>
      <c r="G31" s="20">
        <v>11</v>
      </c>
      <c r="H31" s="20">
        <v>2</v>
      </c>
      <c r="I31" s="20">
        <v>0</v>
      </c>
      <c r="J31" s="20">
        <v>0</v>
      </c>
      <c r="K31" s="20">
        <v>0</v>
      </c>
      <c r="L31" s="20">
        <v>0</v>
      </c>
      <c r="M31" s="20">
        <v>0</v>
      </c>
      <c r="N31" s="20">
        <v>0</v>
      </c>
      <c r="O31" s="20">
        <v>0</v>
      </c>
      <c r="P31" s="20">
        <v>0</v>
      </c>
      <c r="Q31" s="28">
        <f t="shared" si="0"/>
        <v>30</v>
      </c>
      <c r="T31" s="44"/>
    </row>
    <row r="32" spans="1:26" x14ac:dyDescent="0.3">
      <c r="A32" s="30" t="s">
        <v>47</v>
      </c>
      <c r="B32" s="20">
        <v>56</v>
      </c>
      <c r="C32" s="20">
        <v>6</v>
      </c>
      <c r="D32" s="20">
        <v>0</v>
      </c>
      <c r="E32" s="20">
        <v>32</v>
      </c>
      <c r="F32" s="20">
        <v>18</v>
      </c>
      <c r="G32" s="20">
        <v>20</v>
      </c>
      <c r="H32" s="20">
        <v>5</v>
      </c>
      <c r="I32" s="20">
        <v>3</v>
      </c>
      <c r="J32" s="20">
        <v>0</v>
      </c>
      <c r="K32" s="20">
        <v>23</v>
      </c>
      <c r="L32" s="20">
        <v>0</v>
      </c>
      <c r="M32" s="20">
        <v>0</v>
      </c>
      <c r="N32" s="20">
        <v>0</v>
      </c>
      <c r="O32" s="20">
        <v>2</v>
      </c>
      <c r="P32" s="20">
        <v>1</v>
      </c>
      <c r="Q32" s="28">
        <f t="shared" si="0"/>
        <v>166</v>
      </c>
      <c r="T32" s="44"/>
    </row>
    <row r="33" spans="1:20" x14ac:dyDescent="0.3">
      <c r="A33" s="30" t="s">
        <v>48</v>
      </c>
      <c r="B33" s="20">
        <v>8</v>
      </c>
      <c r="C33" s="20">
        <v>1</v>
      </c>
      <c r="D33" s="20">
        <v>0</v>
      </c>
      <c r="E33" s="20">
        <v>1</v>
      </c>
      <c r="F33" s="20">
        <v>4</v>
      </c>
      <c r="G33" s="20">
        <v>2</v>
      </c>
      <c r="H33" s="20">
        <v>0</v>
      </c>
      <c r="I33" s="20">
        <v>0</v>
      </c>
      <c r="J33" s="20">
        <v>0</v>
      </c>
      <c r="K33" s="20">
        <v>0</v>
      </c>
      <c r="L33" s="20">
        <v>0</v>
      </c>
      <c r="M33" s="20">
        <v>0</v>
      </c>
      <c r="N33" s="20">
        <v>0</v>
      </c>
      <c r="O33" s="20">
        <v>0</v>
      </c>
      <c r="P33" s="20">
        <v>0</v>
      </c>
      <c r="Q33" s="28">
        <f t="shared" si="0"/>
        <v>16</v>
      </c>
      <c r="T33" s="44"/>
    </row>
    <row r="34" spans="1:20" x14ac:dyDescent="0.3">
      <c r="A34" s="30" t="s">
        <v>49</v>
      </c>
      <c r="B34" s="20">
        <v>28</v>
      </c>
      <c r="C34" s="20">
        <v>4</v>
      </c>
      <c r="D34" s="20">
        <v>3</v>
      </c>
      <c r="E34" s="20">
        <v>15</v>
      </c>
      <c r="F34" s="20">
        <v>14</v>
      </c>
      <c r="G34" s="20">
        <v>11</v>
      </c>
      <c r="H34" s="20">
        <v>1</v>
      </c>
      <c r="I34" s="20">
        <v>2</v>
      </c>
      <c r="J34" s="20">
        <v>0</v>
      </c>
      <c r="K34" s="20">
        <v>1</v>
      </c>
      <c r="L34" s="20">
        <v>2</v>
      </c>
      <c r="M34" s="20">
        <v>10</v>
      </c>
      <c r="N34" s="20">
        <v>0</v>
      </c>
      <c r="O34" s="20">
        <v>2</v>
      </c>
      <c r="P34" s="20">
        <v>0</v>
      </c>
      <c r="Q34" s="28">
        <f t="shared" si="0"/>
        <v>93</v>
      </c>
      <c r="T34" s="44"/>
    </row>
    <row r="35" spans="1:20" x14ac:dyDescent="0.3">
      <c r="A35" s="30" t="s">
        <v>50</v>
      </c>
      <c r="B35" s="20">
        <v>3</v>
      </c>
      <c r="C35" s="20">
        <v>0</v>
      </c>
      <c r="D35" s="20">
        <v>0</v>
      </c>
      <c r="E35" s="20">
        <v>2</v>
      </c>
      <c r="F35" s="20">
        <v>0</v>
      </c>
      <c r="G35" s="20">
        <v>2</v>
      </c>
      <c r="H35" s="20">
        <v>2</v>
      </c>
      <c r="I35" s="20">
        <v>0</v>
      </c>
      <c r="J35" s="20">
        <v>0</v>
      </c>
      <c r="K35" s="20">
        <v>0</v>
      </c>
      <c r="L35" s="20">
        <v>0</v>
      </c>
      <c r="M35" s="20">
        <v>1</v>
      </c>
      <c r="N35" s="20">
        <v>0</v>
      </c>
      <c r="O35" s="20">
        <v>0</v>
      </c>
      <c r="P35" s="20">
        <v>0</v>
      </c>
      <c r="Q35" s="28">
        <f t="shared" si="0"/>
        <v>10</v>
      </c>
      <c r="T35" s="44"/>
    </row>
    <row r="36" spans="1:20" x14ac:dyDescent="0.3">
      <c r="A36" s="30" t="s">
        <v>51</v>
      </c>
      <c r="B36" s="20">
        <v>6</v>
      </c>
      <c r="C36" s="20">
        <v>0</v>
      </c>
      <c r="D36" s="20">
        <v>3</v>
      </c>
      <c r="E36" s="20">
        <v>7</v>
      </c>
      <c r="F36" s="20">
        <v>2</v>
      </c>
      <c r="G36" s="20">
        <v>5</v>
      </c>
      <c r="H36" s="20">
        <v>1</v>
      </c>
      <c r="I36" s="20">
        <v>0</v>
      </c>
      <c r="J36" s="20">
        <v>0</v>
      </c>
      <c r="K36" s="20">
        <v>0</v>
      </c>
      <c r="L36" s="20">
        <v>0</v>
      </c>
      <c r="M36" s="20">
        <v>0</v>
      </c>
      <c r="N36" s="20">
        <v>0</v>
      </c>
      <c r="O36" s="20">
        <v>0</v>
      </c>
      <c r="P36" s="20">
        <v>0</v>
      </c>
      <c r="Q36" s="28">
        <f t="shared" si="0"/>
        <v>24</v>
      </c>
      <c r="T36" s="44"/>
    </row>
    <row r="37" spans="1:20" x14ac:dyDescent="0.3">
      <c r="A37" s="30" t="s">
        <v>52</v>
      </c>
      <c r="B37" s="20">
        <v>2</v>
      </c>
      <c r="C37" s="20">
        <v>0</v>
      </c>
      <c r="D37" s="20">
        <v>0</v>
      </c>
      <c r="E37" s="20">
        <v>11</v>
      </c>
      <c r="F37" s="20">
        <v>3</v>
      </c>
      <c r="G37" s="20">
        <v>6</v>
      </c>
      <c r="H37" s="20">
        <v>1</v>
      </c>
      <c r="I37" s="20">
        <v>0</v>
      </c>
      <c r="J37" s="20">
        <v>0</v>
      </c>
      <c r="K37" s="20">
        <v>1</v>
      </c>
      <c r="L37" s="20">
        <v>1</v>
      </c>
      <c r="M37" s="20">
        <v>1</v>
      </c>
      <c r="N37" s="20">
        <v>0</v>
      </c>
      <c r="O37" s="20">
        <v>0</v>
      </c>
      <c r="P37" s="20">
        <v>0</v>
      </c>
      <c r="Q37" s="28">
        <f t="shared" si="0"/>
        <v>26</v>
      </c>
      <c r="T37" s="44"/>
    </row>
    <row r="38" spans="1:20" x14ac:dyDescent="0.3">
      <c r="A38" s="30" t="s">
        <v>53</v>
      </c>
      <c r="B38" s="20">
        <v>24</v>
      </c>
      <c r="C38" s="20">
        <v>1</v>
      </c>
      <c r="D38" s="20">
        <v>1</v>
      </c>
      <c r="E38" s="20">
        <v>24</v>
      </c>
      <c r="F38" s="20">
        <v>25</v>
      </c>
      <c r="G38" s="20">
        <v>18</v>
      </c>
      <c r="H38" s="20">
        <v>3</v>
      </c>
      <c r="I38" s="20">
        <v>2</v>
      </c>
      <c r="J38" s="20">
        <v>0</v>
      </c>
      <c r="K38" s="20">
        <v>7</v>
      </c>
      <c r="L38" s="20">
        <v>0</v>
      </c>
      <c r="M38" s="20">
        <v>10</v>
      </c>
      <c r="N38" s="20">
        <v>0</v>
      </c>
      <c r="O38" s="20">
        <v>1</v>
      </c>
      <c r="P38" s="20">
        <v>0</v>
      </c>
      <c r="Q38" s="28">
        <f t="shared" si="0"/>
        <v>116</v>
      </c>
      <c r="T38" s="44"/>
    </row>
    <row r="39" spans="1:20" x14ac:dyDescent="0.3">
      <c r="A39" s="30" t="s">
        <v>54</v>
      </c>
      <c r="B39" s="20">
        <v>36</v>
      </c>
      <c r="C39" s="20">
        <v>4</v>
      </c>
      <c r="D39" s="20">
        <v>3</v>
      </c>
      <c r="E39" s="20">
        <v>24</v>
      </c>
      <c r="F39" s="20">
        <v>5</v>
      </c>
      <c r="G39" s="20">
        <v>46</v>
      </c>
      <c r="H39" s="20">
        <v>2</v>
      </c>
      <c r="I39" s="20">
        <v>4</v>
      </c>
      <c r="J39" s="20">
        <v>0</v>
      </c>
      <c r="K39" s="20">
        <v>3</v>
      </c>
      <c r="L39" s="20">
        <v>4</v>
      </c>
      <c r="M39" s="20">
        <v>2</v>
      </c>
      <c r="N39" s="20">
        <v>0</v>
      </c>
      <c r="O39" s="20">
        <v>2</v>
      </c>
      <c r="P39" s="20">
        <v>0</v>
      </c>
      <c r="Q39" s="28">
        <f t="shared" si="0"/>
        <v>135</v>
      </c>
      <c r="T39" s="44"/>
    </row>
    <row r="40" spans="1:20" x14ac:dyDescent="0.3">
      <c r="A40" s="30" t="s">
        <v>55</v>
      </c>
      <c r="B40" s="20">
        <v>24</v>
      </c>
      <c r="C40" s="20">
        <v>4</v>
      </c>
      <c r="D40" s="20">
        <v>2</v>
      </c>
      <c r="E40" s="20">
        <v>1</v>
      </c>
      <c r="F40" s="20">
        <v>3</v>
      </c>
      <c r="G40" s="20">
        <v>5</v>
      </c>
      <c r="H40" s="20">
        <v>2</v>
      </c>
      <c r="I40" s="20">
        <v>1</v>
      </c>
      <c r="J40" s="20">
        <v>0</v>
      </c>
      <c r="K40" s="20">
        <v>2</v>
      </c>
      <c r="L40" s="20">
        <v>2</v>
      </c>
      <c r="M40" s="20">
        <v>4</v>
      </c>
      <c r="N40" s="20">
        <v>0</v>
      </c>
      <c r="O40" s="20">
        <v>0</v>
      </c>
      <c r="P40" s="20">
        <v>0</v>
      </c>
      <c r="Q40" s="28">
        <f t="shared" si="0"/>
        <v>50</v>
      </c>
      <c r="T40" s="44"/>
    </row>
    <row r="41" spans="1:20" x14ac:dyDescent="0.3">
      <c r="A41" s="30" t="s">
        <v>56</v>
      </c>
      <c r="B41" s="20">
        <v>2</v>
      </c>
      <c r="C41" s="20">
        <v>0</v>
      </c>
      <c r="D41" s="20">
        <v>0</v>
      </c>
      <c r="E41" s="20">
        <v>0</v>
      </c>
      <c r="F41" s="20">
        <v>0</v>
      </c>
      <c r="G41" s="20">
        <v>0</v>
      </c>
      <c r="H41" s="20">
        <v>1</v>
      </c>
      <c r="I41" s="20">
        <v>0</v>
      </c>
      <c r="J41" s="20">
        <v>0</v>
      </c>
      <c r="K41" s="20">
        <v>3</v>
      </c>
      <c r="L41" s="20">
        <v>0</v>
      </c>
      <c r="M41" s="20">
        <v>1</v>
      </c>
      <c r="N41" s="20">
        <v>0</v>
      </c>
      <c r="O41" s="20">
        <v>0</v>
      </c>
      <c r="P41" s="20">
        <v>0</v>
      </c>
      <c r="Q41" s="28">
        <f t="shared" si="0"/>
        <v>7</v>
      </c>
      <c r="T41" s="44"/>
    </row>
    <row r="42" spans="1:20" x14ac:dyDescent="0.3">
      <c r="A42" s="30" t="s">
        <v>89</v>
      </c>
      <c r="B42" s="20">
        <v>0</v>
      </c>
      <c r="C42" s="20">
        <v>0</v>
      </c>
      <c r="D42" s="20">
        <v>0</v>
      </c>
      <c r="E42" s="20">
        <v>2</v>
      </c>
      <c r="F42" s="20">
        <v>1</v>
      </c>
      <c r="G42" s="20">
        <v>2</v>
      </c>
      <c r="H42" s="20">
        <v>2</v>
      </c>
      <c r="I42" s="20">
        <v>0</v>
      </c>
      <c r="J42" s="20">
        <v>0</v>
      </c>
      <c r="K42" s="20">
        <v>2</v>
      </c>
      <c r="L42" s="20">
        <v>0</v>
      </c>
      <c r="M42" s="20">
        <v>0</v>
      </c>
      <c r="N42" s="20">
        <v>0</v>
      </c>
      <c r="O42" s="20">
        <v>1</v>
      </c>
      <c r="P42" s="20">
        <v>0</v>
      </c>
      <c r="Q42" s="28">
        <f t="shared" si="0"/>
        <v>10</v>
      </c>
      <c r="T42" s="44"/>
    </row>
    <row r="43" spans="1:20" x14ac:dyDescent="0.3">
      <c r="A43" s="30" t="s">
        <v>57</v>
      </c>
      <c r="B43" s="20">
        <v>192</v>
      </c>
      <c r="C43" s="20">
        <v>24</v>
      </c>
      <c r="D43" s="20">
        <v>16</v>
      </c>
      <c r="E43" s="20">
        <v>512</v>
      </c>
      <c r="F43" s="20">
        <v>87</v>
      </c>
      <c r="G43" s="20">
        <v>140</v>
      </c>
      <c r="H43" s="20">
        <v>9</v>
      </c>
      <c r="I43" s="20">
        <v>17</v>
      </c>
      <c r="J43" s="20">
        <v>0</v>
      </c>
      <c r="K43" s="20">
        <v>46</v>
      </c>
      <c r="L43" s="20">
        <v>21</v>
      </c>
      <c r="M43" s="20">
        <v>16</v>
      </c>
      <c r="N43" s="20">
        <v>0</v>
      </c>
      <c r="O43" s="20">
        <v>3</v>
      </c>
      <c r="P43" s="20">
        <v>0</v>
      </c>
      <c r="Q43" s="28">
        <f t="shared" si="0"/>
        <v>1083</v>
      </c>
      <c r="T43" s="44"/>
    </row>
    <row r="44" spans="1:20" x14ac:dyDescent="0.3">
      <c r="A44" s="30" t="s">
        <v>58</v>
      </c>
      <c r="B44" s="20">
        <v>26</v>
      </c>
      <c r="C44" s="20">
        <v>4</v>
      </c>
      <c r="D44" s="20">
        <v>4</v>
      </c>
      <c r="E44" s="20">
        <v>13</v>
      </c>
      <c r="F44" s="20">
        <v>1</v>
      </c>
      <c r="G44" s="20">
        <v>6</v>
      </c>
      <c r="H44" s="20">
        <v>3</v>
      </c>
      <c r="I44" s="20">
        <v>2</v>
      </c>
      <c r="J44" s="20">
        <v>1</v>
      </c>
      <c r="K44" s="20">
        <v>2</v>
      </c>
      <c r="L44" s="20">
        <v>2</v>
      </c>
      <c r="M44" s="20">
        <v>3</v>
      </c>
      <c r="N44" s="20">
        <v>0</v>
      </c>
      <c r="O44" s="20">
        <v>1</v>
      </c>
      <c r="P44" s="20">
        <v>0</v>
      </c>
      <c r="Q44" s="28">
        <f t="shared" si="0"/>
        <v>68</v>
      </c>
      <c r="T44" s="44"/>
    </row>
    <row r="45" spans="1:20" x14ac:dyDescent="0.3">
      <c r="A45" s="30" t="s">
        <v>59</v>
      </c>
      <c r="B45" s="20">
        <v>19</v>
      </c>
      <c r="C45" s="20">
        <v>0</v>
      </c>
      <c r="D45" s="20">
        <v>2</v>
      </c>
      <c r="E45" s="20">
        <v>6</v>
      </c>
      <c r="F45" s="20">
        <v>5</v>
      </c>
      <c r="G45" s="20">
        <v>11</v>
      </c>
      <c r="H45" s="20">
        <v>0</v>
      </c>
      <c r="I45" s="20">
        <v>2</v>
      </c>
      <c r="J45" s="20">
        <v>0</v>
      </c>
      <c r="K45" s="20">
        <v>0</v>
      </c>
      <c r="L45" s="20">
        <v>0</v>
      </c>
      <c r="M45" s="20">
        <v>0</v>
      </c>
      <c r="N45" s="20">
        <v>0</v>
      </c>
      <c r="O45" s="20">
        <v>0</v>
      </c>
      <c r="P45" s="20">
        <v>0</v>
      </c>
      <c r="Q45" s="28">
        <f t="shared" si="0"/>
        <v>45</v>
      </c>
      <c r="T45" s="44"/>
    </row>
    <row r="46" spans="1:20" x14ac:dyDescent="0.3">
      <c r="A46" s="30" t="s">
        <v>60</v>
      </c>
      <c r="B46" s="20">
        <v>14</v>
      </c>
      <c r="C46" s="20">
        <v>4</v>
      </c>
      <c r="D46" s="20">
        <v>2</v>
      </c>
      <c r="E46" s="20">
        <v>6</v>
      </c>
      <c r="F46" s="20">
        <v>4</v>
      </c>
      <c r="G46" s="20">
        <v>8</v>
      </c>
      <c r="H46" s="20">
        <v>0</v>
      </c>
      <c r="I46" s="20">
        <v>1</v>
      </c>
      <c r="J46" s="20">
        <v>0</v>
      </c>
      <c r="K46" s="20">
        <v>0</v>
      </c>
      <c r="L46" s="20">
        <v>1</v>
      </c>
      <c r="M46" s="20">
        <v>0</v>
      </c>
      <c r="N46" s="20">
        <v>0</v>
      </c>
      <c r="O46" s="20">
        <v>0</v>
      </c>
      <c r="P46" s="20">
        <v>0</v>
      </c>
      <c r="Q46" s="28">
        <f t="shared" si="0"/>
        <v>40</v>
      </c>
    </row>
    <row r="47" spans="1:20" x14ac:dyDescent="0.3">
      <c r="A47" s="30" t="s">
        <v>61</v>
      </c>
      <c r="B47" s="20">
        <v>62</v>
      </c>
      <c r="C47" s="20">
        <v>11</v>
      </c>
      <c r="D47" s="20">
        <v>4</v>
      </c>
      <c r="E47" s="20">
        <v>20</v>
      </c>
      <c r="F47" s="20">
        <v>23</v>
      </c>
      <c r="G47" s="20">
        <v>11</v>
      </c>
      <c r="H47" s="20">
        <v>6</v>
      </c>
      <c r="I47" s="20">
        <v>2</v>
      </c>
      <c r="J47" s="20">
        <v>0</v>
      </c>
      <c r="K47" s="20">
        <v>13</v>
      </c>
      <c r="L47" s="20">
        <v>0</v>
      </c>
      <c r="M47" s="20">
        <v>9</v>
      </c>
      <c r="N47" s="20">
        <v>0</v>
      </c>
      <c r="O47" s="20">
        <v>0</v>
      </c>
      <c r="P47" s="20">
        <v>0</v>
      </c>
      <c r="Q47" s="28">
        <f t="shared" si="0"/>
        <v>161</v>
      </c>
    </row>
    <row r="48" spans="1:20" x14ac:dyDescent="0.3">
      <c r="A48" s="30" t="s">
        <v>62</v>
      </c>
      <c r="B48" s="20">
        <v>34</v>
      </c>
      <c r="C48" s="20">
        <v>0</v>
      </c>
      <c r="D48" s="20">
        <v>0</v>
      </c>
      <c r="E48" s="20">
        <v>13</v>
      </c>
      <c r="F48" s="20">
        <v>2</v>
      </c>
      <c r="G48" s="20">
        <v>15</v>
      </c>
      <c r="H48" s="20">
        <v>0</v>
      </c>
      <c r="I48" s="20">
        <v>2</v>
      </c>
      <c r="J48" s="20">
        <v>0</v>
      </c>
      <c r="K48" s="20">
        <v>2</v>
      </c>
      <c r="L48" s="20">
        <v>1</v>
      </c>
      <c r="M48" s="20">
        <v>0</v>
      </c>
      <c r="N48" s="20">
        <v>0</v>
      </c>
      <c r="O48" s="20">
        <v>0</v>
      </c>
      <c r="P48" s="20">
        <v>0</v>
      </c>
      <c r="Q48" s="28">
        <f t="shared" si="0"/>
        <v>69</v>
      </c>
    </row>
    <row r="49" spans="1:17" x14ac:dyDescent="0.3">
      <c r="A49" s="30" t="s">
        <v>63</v>
      </c>
      <c r="B49" s="20">
        <v>2</v>
      </c>
      <c r="C49" s="20">
        <v>0</v>
      </c>
      <c r="D49" s="20">
        <v>0</v>
      </c>
      <c r="E49" s="20">
        <v>2</v>
      </c>
      <c r="F49" s="20">
        <v>1</v>
      </c>
      <c r="G49" s="20">
        <v>0</v>
      </c>
      <c r="H49" s="20">
        <v>0</v>
      </c>
      <c r="I49" s="20">
        <v>0</v>
      </c>
      <c r="J49" s="20">
        <v>0</v>
      </c>
      <c r="K49" s="20">
        <v>0</v>
      </c>
      <c r="L49" s="20">
        <v>0</v>
      </c>
      <c r="M49" s="20">
        <v>0</v>
      </c>
      <c r="N49" s="20">
        <v>0</v>
      </c>
      <c r="O49" s="20">
        <v>0</v>
      </c>
      <c r="P49" s="20">
        <v>0</v>
      </c>
      <c r="Q49" s="28">
        <f t="shared" si="0"/>
        <v>5</v>
      </c>
    </row>
    <row r="50" spans="1:17" x14ac:dyDescent="0.3">
      <c r="A50" s="30" t="s">
        <v>64</v>
      </c>
      <c r="B50" s="20">
        <v>12</v>
      </c>
      <c r="C50" s="20">
        <v>1</v>
      </c>
      <c r="D50" s="20">
        <v>1</v>
      </c>
      <c r="E50" s="20">
        <v>6</v>
      </c>
      <c r="F50" s="20">
        <v>13</v>
      </c>
      <c r="G50" s="20">
        <v>1</v>
      </c>
      <c r="H50" s="20">
        <v>3</v>
      </c>
      <c r="I50" s="20">
        <v>0</v>
      </c>
      <c r="J50" s="20">
        <v>0</v>
      </c>
      <c r="K50" s="20">
        <v>1</v>
      </c>
      <c r="L50" s="20">
        <v>0</v>
      </c>
      <c r="M50" s="20">
        <v>1</v>
      </c>
      <c r="N50" s="20">
        <v>0</v>
      </c>
      <c r="O50" s="20">
        <v>0</v>
      </c>
      <c r="P50" s="20">
        <v>0</v>
      </c>
      <c r="Q50" s="28">
        <f t="shared" si="0"/>
        <v>39</v>
      </c>
    </row>
    <row r="51" spans="1:17" x14ac:dyDescent="0.3">
      <c r="A51" s="30" t="s">
        <v>65</v>
      </c>
      <c r="B51" s="20">
        <v>17</v>
      </c>
      <c r="C51" s="20">
        <v>4</v>
      </c>
      <c r="D51" s="20">
        <v>1</v>
      </c>
      <c r="E51" s="20">
        <v>3</v>
      </c>
      <c r="F51" s="20">
        <v>2</v>
      </c>
      <c r="G51" s="20">
        <v>0</v>
      </c>
      <c r="H51" s="20">
        <v>1</v>
      </c>
      <c r="I51" s="20">
        <v>0</v>
      </c>
      <c r="J51" s="20">
        <v>0</v>
      </c>
      <c r="K51" s="20">
        <v>1</v>
      </c>
      <c r="L51" s="20">
        <v>1</v>
      </c>
      <c r="M51" s="20">
        <v>4</v>
      </c>
      <c r="N51" s="20">
        <v>0</v>
      </c>
      <c r="O51" s="20">
        <v>0</v>
      </c>
      <c r="P51" s="20">
        <v>0</v>
      </c>
      <c r="Q51" s="28">
        <f t="shared" si="0"/>
        <v>34</v>
      </c>
    </row>
    <row r="52" spans="1:17" x14ac:dyDescent="0.3">
      <c r="A52" s="30" t="s">
        <v>66</v>
      </c>
      <c r="B52" s="20">
        <v>22</v>
      </c>
      <c r="C52" s="20">
        <v>0</v>
      </c>
      <c r="D52" s="20">
        <v>2</v>
      </c>
      <c r="E52" s="20">
        <v>11</v>
      </c>
      <c r="F52" s="20">
        <v>8</v>
      </c>
      <c r="G52" s="20">
        <v>5</v>
      </c>
      <c r="H52" s="20">
        <v>4</v>
      </c>
      <c r="I52" s="20">
        <v>3</v>
      </c>
      <c r="J52" s="20">
        <v>0</v>
      </c>
      <c r="K52" s="20">
        <v>4</v>
      </c>
      <c r="L52" s="20">
        <v>0</v>
      </c>
      <c r="M52" s="20">
        <v>8</v>
      </c>
      <c r="N52" s="20">
        <v>0</v>
      </c>
      <c r="O52" s="20">
        <v>0</v>
      </c>
      <c r="P52" s="20">
        <v>0</v>
      </c>
      <c r="Q52" s="28">
        <f t="shared" si="0"/>
        <v>67</v>
      </c>
    </row>
    <row r="53" spans="1:17" x14ac:dyDescent="0.3">
      <c r="A53" s="30" t="s">
        <v>67</v>
      </c>
      <c r="B53" s="20">
        <v>1</v>
      </c>
      <c r="C53" s="20">
        <v>0</v>
      </c>
      <c r="D53" s="20">
        <v>0</v>
      </c>
      <c r="E53" s="20">
        <v>2</v>
      </c>
      <c r="F53" s="20">
        <v>0</v>
      </c>
      <c r="G53" s="20">
        <v>1</v>
      </c>
      <c r="H53" s="20">
        <v>0</v>
      </c>
      <c r="I53" s="20">
        <v>0</v>
      </c>
      <c r="J53" s="20">
        <v>0</v>
      </c>
      <c r="K53" s="20">
        <v>0</v>
      </c>
      <c r="L53" s="20">
        <v>0</v>
      </c>
      <c r="M53" s="20">
        <v>0</v>
      </c>
      <c r="N53" s="20">
        <v>0</v>
      </c>
      <c r="O53" s="20">
        <v>0</v>
      </c>
      <c r="P53" s="20">
        <v>0</v>
      </c>
      <c r="Q53" s="28">
        <f t="shared" si="0"/>
        <v>4</v>
      </c>
    </row>
    <row r="54" spans="1:17" x14ac:dyDescent="0.3">
      <c r="A54" s="30" t="s">
        <v>68</v>
      </c>
      <c r="B54" s="20">
        <v>37</v>
      </c>
      <c r="C54" s="20">
        <v>9</v>
      </c>
      <c r="D54" s="20">
        <v>4</v>
      </c>
      <c r="E54" s="20">
        <v>75</v>
      </c>
      <c r="F54" s="20">
        <v>21</v>
      </c>
      <c r="G54" s="20">
        <v>39</v>
      </c>
      <c r="H54" s="20">
        <v>6</v>
      </c>
      <c r="I54" s="20">
        <v>3</v>
      </c>
      <c r="J54" s="20">
        <v>0</v>
      </c>
      <c r="K54" s="20">
        <v>20</v>
      </c>
      <c r="L54" s="20">
        <v>0</v>
      </c>
      <c r="M54" s="20">
        <v>4</v>
      </c>
      <c r="N54" s="20">
        <v>0</v>
      </c>
      <c r="O54" s="20">
        <v>0</v>
      </c>
      <c r="P54" s="20">
        <v>1</v>
      </c>
      <c r="Q54" s="28">
        <f t="shared" si="0"/>
        <v>219</v>
      </c>
    </row>
    <row r="55" spans="1:17" x14ac:dyDescent="0.3">
      <c r="A55" s="30" t="s">
        <v>69</v>
      </c>
      <c r="B55" s="20">
        <v>3</v>
      </c>
      <c r="C55" s="20">
        <v>1</v>
      </c>
      <c r="D55" s="20">
        <v>2</v>
      </c>
      <c r="E55" s="20">
        <v>5</v>
      </c>
      <c r="F55" s="20">
        <v>3</v>
      </c>
      <c r="G55" s="20">
        <v>3</v>
      </c>
      <c r="H55" s="20">
        <v>2</v>
      </c>
      <c r="I55" s="20">
        <v>0</v>
      </c>
      <c r="J55" s="20">
        <v>0</v>
      </c>
      <c r="K55" s="20">
        <v>0</v>
      </c>
      <c r="L55" s="20">
        <v>2</v>
      </c>
      <c r="M55" s="20">
        <v>1</v>
      </c>
      <c r="N55" s="20">
        <v>0</v>
      </c>
      <c r="O55" s="20">
        <v>0</v>
      </c>
      <c r="P55" s="20">
        <v>0</v>
      </c>
      <c r="Q55" s="28">
        <f t="shared" si="0"/>
        <v>22</v>
      </c>
    </row>
    <row r="56" spans="1:17" x14ac:dyDescent="0.3">
      <c r="A56" s="30" t="s">
        <v>70</v>
      </c>
      <c r="B56" s="20">
        <v>59</v>
      </c>
      <c r="C56" s="20">
        <v>4</v>
      </c>
      <c r="D56" s="20">
        <v>2</v>
      </c>
      <c r="E56" s="20">
        <v>33</v>
      </c>
      <c r="F56" s="20">
        <v>17</v>
      </c>
      <c r="G56" s="20">
        <v>15</v>
      </c>
      <c r="H56" s="20">
        <v>2</v>
      </c>
      <c r="I56" s="20">
        <v>8</v>
      </c>
      <c r="J56" s="20">
        <v>0</v>
      </c>
      <c r="K56" s="20">
        <v>17</v>
      </c>
      <c r="L56" s="20">
        <v>2</v>
      </c>
      <c r="M56" s="20">
        <v>3</v>
      </c>
      <c r="N56" s="20">
        <v>0</v>
      </c>
      <c r="O56" s="20">
        <v>2</v>
      </c>
      <c r="P56" s="20">
        <v>0</v>
      </c>
      <c r="Q56" s="28">
        <f t="shared" si="0"/>
        <v>164</v>
      </c>
    </row>
    <row r="57" spans="1:17" x14ac:dyDescent="0.3">
      <c r="A57" s="30" t="s">
        <v>71</v>
      </c>
      <c r="B57" s="20">
        <v>1</v>
      </c>
      <c r="C57" s="20">
        <v>1</v>
      </c>
      <c r="D57" s="20">
        <v>0</v>
      </c>
      <c r="E57" s="20">
        <v>0</v>
      </c>
      <c r="F57" s="20">
        <v>1</v>
      </c>
      <c r="G57" s="20">
        <v>0</v>
      </c>
      <c r="H57" s="20">
        <v>0</v>
      </c>
      <c r="I57" s="20">
        <v>0</v>
      </c>
      <c r="J57" s="20">
        <v>0</v>
      </c>
      <c r="K57" s="20">
        <v>0</v>
      </c>
      <c r="L57" s="20">
        <v>0</v>
      </c>
      <c r="M57" s="20">
        <v>1</v>
      </c>
      <c r="N57" s="20">
        <v>0</v>
      </c>
      <c r="O57" s="20">
        <v>0</v>
      </c>
      <c r="P57" s="20">
        <v>0</v>
      </c>
      <c r="Q57" s="28">
        <f t="shared" si="0"/>
        <v>4</v>
      </c>
    </row>
    <row r="58" spans="1:17" x14ac:dyDescent="0.3">
      <c r="A58" s="30" t="s">
        <v>72</v>
      </c>
      <c r="B58" s="20">
        <v>35</v>
      </c>
      <c r="C58" s="20">
        <v>3</v>
      </c>
      <c r="D58" s="20">
        <v>1</v>
      </c>
      <c r="E58" s="20">
        <v>8</v>
      </c>
      <c r="F58" s="20">
        <v>23</v>
      </c>
      <c r="G58" s="20">
        <v>5</v>
      </c>
      <c r="H58" s="20">
        <v>1</v>
      </c>
      <c r="I58" s="20">
        <v>2</v>
      </c>
      <c r="J58" s="20">
        <v>0</v>
      </c>
      <c r="K58" s="20">
        <v>1</v>
      </c>
      <c r="L58" s="20">
        <v>2</v>
      </c>
      <c r="M58" s="20">
        <v>6</v>
      </c>
      <c r="N58" s="20">
        <v>0</v>
      </c>
      <c r="O58" s="20">
        <v>0</v>
      </c>
      <c r="P58" s="20">
        <v>1</v>
      </c>
      <c r="Q58" s="28">
        <f t="shared" si="0"/>
        <v>88</v>
      </c>
    </row>
    <row r="59" spans="1:17" x14ac:dyDescent="0.3">
      <c r="A59" s="30" t="s">
        <v>73</v>
      </c>
      <c r="B59" s="20">
        <v>21</v>
      </c>
      <c r="C59" s="20">
        <v>1</v>
      </c>
      <c r="D59" s="20">
        <v>1</v>
      </c>
      <c r="E59" s="20">
        <v>5</v>
      </c>
      <c r="F59" s="20">
        <v>6</v>
      </c>
      <c r="G59" s="20">
        <v>4</v>
      </c>
      <c r="H59" s="20">
        <v>0</v>
      </c>
      <c r="I59" s="20">
        <v>0</v>
      </c>
      <c r="J59" s="20">
        <v>0</v>
      </c>
      <c r="K59" s="20">
        <v>4</v>
      </c>
      <c r="L59" s="20">
        <v>0</v>
      </c>
      <c r="M59" s="20">
        <v>0</v>
      </c>
      <c r="N59" s="20">
        <v>0</v>
      </c>
      <c r="O59" s="20">
        <v>1</v>
      </c>
      <c r="P59" s="20">
        <v>0</v>
      </c>
      <c r="Q59" s="28">
        <f t="shared" si="0"/>
        <v>43</v>
      </c>
    </row>
    <row r="60" spans="1:17" x14ac:dyDescent="0.3">
      <c r="A60" s="30" t="s">
        <v>74</v>
      </c>
      <c r="B60" s="20">
        <v>17</v>
      </c>
      <c r="C60" s="20">
        <v>0</v>
      </c>
      <c r="D60" s="20">
        <v>0</v>
      </c>
      <c r="E60" s="20">
        <v>0</v>
      </c>
      <c r="F60" s="20">
        <v>0</v>
      </c>
      <c r="G60" s="20">
        <v>2</v>
      </c>
      <c r="H60" s="20">
        <v>0</v>
      </c>
      <c r="I60" s="20">
        <v>0</v>
      </c>
      <c r="J60" s="20">
        <v>0</v>
      </c>
      <c r="K60" s="20">
        <v>0</v>
      </c>
      <c r="L60" s="20">
        <v>1</v>
      </c>
      <c r="M60" s="20">
        <v>1</v>
      </c>
      <c r="N60" s="20">
        <v>0</v>
      </c>
      <c r="O60" s="20">
        <v>2</v>
      </c>
      <c r="P60" s="20">
        <v>0</v>
      </c>
      <c r="Q60" s="28">
        <f t="shared" si="0"/>
        <v>23</v>
      </c>
    </row>
    <row r="61" spans="1:17" x14ac:dyDescent="0.3">
      <c r="A61" s="30" t="s">
        <v>75</v>
      </c>
      <c r="B61" s="20">
        <v>26</v>
      </c>
      <c r="C61" s="20">
        <v>0</v>
      </c>
      <c r="D61" s="20">
        <v>2</v>
      </c>
      <c r="E61" s="20">
        <v>5</v>
      </c>
      <c r="F61" s="20">
        <v>11</v>
      </c>
      <c r="G61" s="20">
        <v>7</v>
      </c>
      <c r="H61" s="20">
        <v>2</v>
      </c>
      <c r="I61" s="20">
        <v>0</v>
      </c>
      <c r="J61" s="20">
        <v>0</v>
      </c>
      <c r="K61" s="20">
        <v>2</v>
      </c>
      <c r="L61" s="20">
        <v>1</v>
      </c>
      <c r="M61" s="20">
        <v>0</v>
      </c>
      <c r="N61" s="20">
        <v>0</v>
      </c>
      <c r="O61" s="20">
        <v>0</v>
      </c>
      <c r="P61" s="20">
        <v>0</v>
      </c>
      <c r="Q61" s="28">
        <f t="shared" si="0"/>
        <v>56</v>
      </c>
    </row>
    <row r="62" spans="1:17" x14ac:dyDescent="0.3">
      <c r="A62" s="30" t="s">
        <v>76</v>
      </c>
      <c r="B62" s="20">
        <v>63</v>
      </c>
      <c r="C62" s="20">
        <v>4</v>
      </c>
      <c r="D62" s="20">
        <v>3</v>
      </c>
      <c r="E62" s="20">
        <v>25</v>
      </c>
      <c r="F62" s="20">
        <v>19</v>
      </c>
      <c r="G62" s="20">
        <v>10</v>
      </c>
      <c r="H62" s="20">
        <v>3</v>
      </c>
      <c r="I62" s="20">
        <v>3</v>
      </c>
      <c r="J62" s="20">
        <v>0</v>
      </c>
      <c r="K62" s="20">
        <v>0</v>
      </c>
      <c r="L62" s="20">
        <v>3</v>
      </c>
      <c r="M62" s="20">
        <v>1</v>
      </c>
      <c r="N62" s="20">
        <v>0</v>
      </c>
      <c r="O62" s="20">
        <v>0</v>
      </c>
      <c r="P62" s="20">
        <v>0</v>
      </c>
      <c r="Q62" s="28">
        <f t="shared" si="0"/>
        <v>134</v>
      </c>
    </row>
    <row r="63" spans="1:17" x14ac:dyDescent="0.3">
      <c r="A63" s="30" t="s">
        <v>77</v>
      </c>
      <c r="B63" s="20">
        <v>2</v>
      </c>
      <c r="C63" s="20">
        <v>1</v>
      </c>
      <c r="D63" s="20">
        <v>0</v>
      </c>
      <c r="E63" s="20">
        <v>3</v>
      </c>
      <c r="F63" s="20">
        <v>2</v>
      </c>
      <c r="G63" s="20">
        <v>1</v>
      </c>
      <c r="H63" s="20">
        <v>0</v>
      </c>
      <c r="I63" s="20">
        <v>0</v>
      </c>
      <c r="J63" s="20">
        <v>0</v>
      </c>
      <c r="K63" s="20">
        <v>0</v>
      </c>
      <c r="L63" s="20">
        <v>0</v>
      </c>
      <c r="M63" s="20">
        <v>0</v>
      </c>
      <c r="N63" s="20">
        <v>0</v>
      </c>
      <c r="O63" s="20">
        <v>0</v>
      </c>
      <c r="P63" s="20">
        <v>0</v>
      </c>
      <c r="Q63" s="28">
        <f t="shared" si="0"/>
        <v>9</v>
      </c>
    </row>
    <row r="64" spans="1:17" x14ac:dyDescent="0.3">
      <c r="A64" s="30" t="s">
        <v>78</v>
      </c>
      <c r="B64" s="20">
        <v>10</v>
      </c>
      <c r="C64" s="20">
        <v>1</v>
      </c>
      <c r="D64" s="20">
        <v>0</v>
      </c>
      <c r="E64" s="20">
        <v>5</v>
      </c>
      <c r="F64" s="20">
        <v>4</v>
      </c>
      <c r="G64" s="20">
        <v>10</v>
      </c>
      <c r="H64" s="20">
        <v>3</v>
      </c>
      <c r="I64" s="20">
        <v>2</v>
      </c>
      <c r="J64" s="20">
        <v>1</v>
      </c>
      <c r="K64" s="20">
        <v>0</v>
      </c>
      <c r="L64" s="20">
        <v>0</v>
      </c>
      <c r="M64" s="20">
        <v>1</v>
      </c>
      <c r="N64" s="20">
        <v>0</v>
      </c>
      <c r="O64" s="20">
        <v>0</v>
      </c>
      <c r="P64" s="20">
        <v>0</v>
      </c>
      <c r="Q64" s="28">
        <f t="shared" si="0"/>
        <v>37</v>
      </c>
    </row>
    <row r="65" spans="1:17" x14ac:dyDescent="0.3">
      <c r="A65" s="30" t="s">
        <v>79</v>
      </c>
      <c r="B65" s="20">
        <v>0</v>
      </c>
      <c r="C65" s="20">
        <v>1</v>
      </c>
      <c r="D65" s="20">
        <v>0</v>
      </c>
      <c r="E65" s="20">
        <v>8</v>
      </c>
      <c r="F65" s="20">
        <v>1</v>
      </c>
      <c r="G65" s="20">
        <v>10</v>
      </c>
      <c r="H65" s="20">
        <v>0</v>
      </c>
      <c r="I65" s="20">
        <v>0</v>
      </c>
      <c r="J65" s="20">
        <v>0</v>
      </c>
      <c r="K65" s="20">
        <v>0</v>
      </c>
      <c r="L65" s="20">
        <v>0</v>
      </c>
      <c r="M65" s="20">
        <v>0</v>
      </c>
      <c r="N65" s="20">
        <v>0</v>
      </c>
      <c r="O65" s="20">
        <v>0</v>
      </c>
      <c r="P65" s="20">
        <v>0</v>
      </c>
      <c r="Q65" s="28">
        <f t="shared" si="0"/>
        <v>20</v>
      </c>
    </row>
    <row r="66" spans="1:17" x14ac:dyDescent="0.3">
      <c r="A66" s="30" t="s">
        <v>80</v>
      </c>
      <c r="B66" s="20">
        <v>2</v>
      </c>
      <c r="C66" s="20">
        <v>1</v>
      </c>
      <c r="D66" s="20">
        <v>1</v>
      </c>
      <c r="E66" s="20">
        <v>7</v>
      </c>
      <c r="F66" s="20">
        <v>0</v>
      </c>
      <c r="G66" s="20">
        <v>1</v>
      </c>
      <c r="H66" s="20">
        <v>1</v>
      </c>
      <c r="I66" s="20">
        <v>0</v>
      </c>
      <c r="J66" s="20">
        <v>0</v>
      </c>
      <c r="K66" s="20">
        <v>0</v>
      </c>
      <c r="L66" s="20">
        <v>1</v>
      </c>
      <c r="M66" s="20">
        <v>0</v>
      </c>
      <c r="N66" s="20">
        <v>0</v>
      </c>
      <c r="O66" s="20">
        <v>0</v>
      </c>
      <c r="P66" s="20">
        <v>0</v>
      </c>
      <c r="Q66" s="28">
        <f t="shared" si="0"/>
        <v>14</v>
      </c>
    </row>
    <row r="67" spans="1:17" x14ac:dyDescent="0.3">
      <c r="A67" s="30" t="s">
        <v>81</v>
      </c>
      <c r="B67" s="20">
        <v>27</v>
      </c>
      <c r="C67" s="20">
        <v>2</v>
      </c>
      <c r="D67" s="20">
        <v>3</v>
      </c>
      <c r="E67" s="20">
        <v>16</v>
      </c>
      <c r="F67" s="20">
        <v>16</v>
      </c>
      <c r="G67" s="20">
        <v>8</v>
      </c>
      <c r="H67" s="20">
        <v>1</v>
      </c>
      <c r="I67" s="20">
        <v>2</v>
      </c>
      <c r="J67" s="20">
        <v>0</v>
      </c>
      <c r="K67" s="20">
        <v>4</v>
      </c>
      <c r="L67" s="20">
        <v>0</v>
      </c>
      <c r="M67" s="20">
        <v>1</v>
      </c>
      <c r="N67" s="20">
        <v>0</v>
      </c>
      <c r="O67" s="20">
        <v>0</v>
      </c>
      <c r="P67" s="20">
        <v>0</v>
      </c>
      <c r="Q67" s="28">
        <f t="shared" ref="Q67:Q74" si="1">SUM(B67:P67)</f>
        <v>80</v>
      </c>
    </row>
    <row r="68" spans="1:17" x14ac:dyDescent="0.3">
      <c r="A68" s="30" t="s">
        <v>82</v>
      </c>
      <c r="B68" s="20">
        <v>2</v>
      </c>
      <c r="C68" s="20">
        <v>0</v>
      </c>
      <c r="D68" s="20">
        <v>0</v>
      </c>
      <c r="E68" s="20">
        <v>2</v>
      </c>
      <c r="F68" s="20">
        <v>2</v>
      </c>
      <c r="G68" s="20">
        <v>4</v>
      </c>
      <c r="H68" s="20">
        <v>1</v>
      </c>
      <c r="I68" s="20">
        <v>0</v>
      </c>
      <c r="J68" s="20">
        <v>0</v>
      </c>
      <c r="K68" s="20">
        <v>0</v>
      </c>
      <c r="L68" s="20">
        <v>0</v>
      </c>
      <c r="M68" s="20">
        <v>0</v>
      </c>
      <c r="N68" s="20">
        <v>0</v>
      </c>
      <c r="O68" s="20">
        <v>0</v>
      </c>
      <c r="P68" s="20">
        <v>0</v>
      </c>
      <c r="Q68" s="28">
        <f t="shared" si="1"/>
        <v>11</v>
      </c>
    </row>
    <row r="69" spans="1:17" x14ac:dyDescent="0.3">
      <c r="A69" s="30" t="s">
        <v>83</v>
      </c>
      <c r="B69" s="20">
        <v>61</v>
      </c>
      <c r="C69" s="20">
        <v>1</v>
      </c>
      <c r="D69" s="20">
        <v>3</v>
      </c>
      <c r="E69" s="20">
        <v>38</v>
      </c>
      <c r="F69" s="20">
        <v>32</v>
      </c>
      <c r="G69" s="20">
        <v>23</v>
      </c>
      <c r="H69" s="20">
        <v>4</v>
      </c>
      <c r="I69" s="20">
        <v>1</v>
      </c>
      <c r="J69" s="20">
        <v>0</v>
      </c>
      <c r="K69" s="20">
        <v>4</v>
      </c>
      <c r="L69" s="20">
        <v>3</v>
      </c>
      <c r="M69" s="20">
        <v>3</v>
      </c>
      <c r="N69" s="20">
        <v>0</v>
      </c>
      <c r="O69" s="20">
        <v>0</v>
      </c>
      <c r="P69" s="20">
        <v>0</v>
      </c>
      <c r="Q69" s="28">
        <f t="shared" si="1"/>
        <v>173</v>
      </c>
    </row>
    <row r="70" spans="1:17" x14ac:dyDescent="0.3">
      <c r="A70" s="30" t="s">
        <v>84</v>
      </c>
      <c r="B70" s="20">
        <v>46</v>
      </c>
      <c r="C70" s="20">
        <v>0</v>
      </c>
      <c r="D70" s="20">
        <v>4</v>
      </c>
      <c r="E70" s="20">
        <v>60</v>
      </c>
      <c r="F70" s="20">
        <v>30</v>
      </c>
      <c r="G70" s="20">
        <v>72</v>
      </c>
      <c r="H70" s="20">
        <v>2</v>
      </c>
      <c r="I70" s="20">
        <v>2</v>
      </c>
      <c r="J70" s="20">
        <v>0</v>
      </c>
      <c r="K70" s="20">
        <v>12</v>
      </c>
      <c r="L70" s="20">
        <v>3</v>
      </c>
      <c r="M70" s="20">
        <v>1</v>
      </c>
      <c r="N70" s="20">
        <v>0</v>
      </c>
      <c r="O70" s="20">
        <v>4</v>
      </c>
      <c r="P70" s="20">
        <v>0</v>
      </c>
      <c r="Q70" s="28">
        <f t="shared" si="1"/>
        <v>236</v>
      </c>
    </row>
    <row r="71" spans="1:17" x14ac:dyDescent="0.3">
      <c r="A71" s="30" t="s">
        <v>85</v>
      </c>
      <c r="B71" s="20">
        <v>18</v>
      </c>
      <c r="C71" s="20">
        <v>1</v>
      </c>
      <c r="D71" s="20">
        <v>1</v>
      </c>
      <c r="E71" s="20">
        <v>11</v>
      </c>
      <c r="F71" s="20">
        <v>5</v>
      </c>
      <c r="G71" s="20">
        <v>5</v>
      </c>
      <c r="H71" s="20">
        <v>2</v>
      </c>
      <c r="I71" s="20">
        <v>1</v>
      </c>
      <c r="J71" s="20">
        <v>0</v>
      </c>
      <c r="K71" s="20">
        <v>1</v>
      </c>
      <c r="L71" s="20">
        <v>0</v>
      </c>
      <c r="M71" s="20">
        <v>0</v>
      </c>
      <c r="N71" s="20">
        <v>0</v>
      </c>
      <c r="O71" s="20">
        <v>0</v>
      </c>
      <c r="P71" s="20">
        <v>0</v>
      </c>
      <c r="Q71" s="28">
        <f t="shared" si="1"/>
        <v>45</v>
      </c>
    </row>
    <row r="72" spans="1:17" x14ac:dyDescent="0.3">
      <c r="A72" s="30" t="s">
        <v>86</v>
      </c>
      <c r="B72" s="20">
        <v>2</v>
      </c>
      <c r="C72" s="20">
        <v>0</v>
      </c>
      <c r="D72" s="20">
        <v>1</v>
      </c>
      <c r="E72" s="20">
        <v>3</v>
      </c>
      <c r="F72" s="20">
        <v>2</v>
      </c>
      <c r="G72" s="20">
        <v>1</v>
      </c>
      <c r="H72" s="20">
        <v>0</v>
      </c>
      <c r="I72" s="20">
        <v>1</v>
      </c>
      <c r="J72" s="20">
        <v>0</v>
      </c>
      <c r="K72" s="20">
        <v>1</v>
      </c>
      <c r="L72" s="20">
        <v>1</v>
      </c>
      <c r="M72" s="20">
        <v>0</v>
      </c>
      <c r="N72" s="20">
        <v>0</v>
      </c>
      <c r="O72" s="20">
        <v>0</v>
      </c>
      <c r="P72" s="20">
        <v>0</v>
      </c>
      <c r="Q72" s="28">
        <f t="shared" si="1"/>
        <v>12</v>
      </c>
    </row>
    <row r="73" spans="1:17" x14ac:dyDescent="0.3">
      <c r="A73" s="30" t="s">
        <v>87</v>
      </c>
      <c r="B73" s="20">
        <v>60</v>
      </c>
      <c r="C73" s="20">
        <v>9</v>
      </c>
      <c r="D73" s="20">
        <v>0</v>
      </c>
      <c r="E73" s="20">
        <v>26</v>
      </c>
      <c r="F73" s="20">
        <v>16</v>
      </c>
      <c r="G73" s="20">
        <v>13</v>
      </c>
      <c r="H73" s="20">
        <v>1</v>
      </c>
      <c r="I73" s="20">
        <v>0</v>
      </c>
      <c r="J73" s="20">
        <v>0</v>
      </c>
      <c r="K73" s="20">
        <v>7</v>
      </c>
      <c r="L73" s="20">
        <v>0</v>
      </c>
      <c r="M73" s="20">
        <v>2</v>
      </c>
      <c r="N73" s="20">
        <v>0</v>
      </c>
      <c r="O73" s="20">
        <v>0</v>
      </c>
      <c r="P73" s="20">
        <v>1</v>
      </c>
      <c r="Q73" s="28">
        <f t="shared" si="1"/>
        <v>135</v>
      </c>
    </row>
    <row r="74" spans="1:17" x14ac:dyDescent="0.3">
      <c r="A74" s="30" t="s">
        <v>88</v>
      </c>
      <c r="B74" s="20">
        <v>24</v>
      </c>
      <c r="C74" s="20">
        <v>5</v>
      </c>
      <c r="D74" s="20">
        <v>0</v>
      </c>
      <c r="E74" s="20">
        <v>17</v>
      </c>
      <c r="F74" s="20">
        <v>17</v>
      </c>
      <c r="G74" s="20">
        <v>20</v>
      </c>
      <c r="H74" s="20">
        <v>5</v>
      </c>
      <c r="I74" s="20">
        <v>1</v>
      </c>
      <c r="J74" s="20">
        <v>0</v>
      </c>
      <c r="K74" s="20">
        <v>8</v>
      </c>
      <c r="L74" s="20">
        <v>1</v>
      </c>
      <c r="M74" s="20">
        <v>2</v>
      </c>
      <c r="N74" s="20">
        <v>0</v>
      </c>
      <c r="O74" s="20">
        <v>1</v>
      </c>
      <c r="P74" s="20">
        <v>1</v>
      </c>
      <c r="Q74" s="28">
        <f t="shared" si="1"/>
        <v>102</v>
      </c>
    </row>
  </sheetData>
  <mergeCells count="1">
    <mergeCell ref="S3:Z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20-21 Indicator Data</vt:lpstr>
      <vt:lpstr>20-21 Exit Reason Data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Rundle, Matthew G</dc:creator>
  <cp:lastModifiedBy>Tull, Molly</cp:lastModifiedBy>
  <dcterms:created xsi:type="dcterms:W3CDTF">2020-11-19T15:49:38Z</dcterms:created>
  <dcterms:modified xsi:type="dcterms:W3CDTF">2022-07-11T16:09:52Z</dcterms:modified>
</cp:coreProperties>
</file>