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Website\B-3\County Determinations\"/>
    </mc:Choice>
  </mc:AlternateContent>
  <xr:revisionPtr revIDLastSave="0" documentId="8_{5B17F4A7-8BFF-4C9D-AF02-9C78E6B1778F}" xr6:coauthVersionLast="47" xr6:coauthVersionMax="47" xr10:uidLastSave="{00000000-0000-0000-0000-000000000000}"/>
  <bookViews>
    <workbookView xWindow="-108" yWindow="-108" windowWidth="23256" windowHeight="12576" xr2:uid="{00000000-000D-0000-FFFF-FFFF00000000}"/>
  </bookViews>
  <sheets>
    <sheet name="Dashboard" sheetId="2" r:id="rId1"/>
    <sheet name="22-23 Indicator Data" sheetId="1" state="hidden" r:id="rId2"/>
    <sheet name="22-23 Exit Reason Data" sheetId="3" state="hidden" r:id="rId3"/>
  </sheets>
  <definedNames>
    <definedName name="_xlnm._FilterDatabase" localSheetId="2" hidden="1">'22-23 Exit Reason Data'!$A$1:$Q$74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 l="1"/>
  <c r="Q3" i="3"/>
  <c r="B66" i="2"/>
  <c r="B70" i="2"/>
  <c r="Q4" i="3" l="1"/>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B80" i="2" l="1"/>
  <c r="B79" i="2"/>
  <c r="B78" i="2"/>
  <c r="B77" i="2"/>
  <c r="B76" i="2"/>
  <c r="B75" i="2"/>
  <c r="B74" i="2"/>
  <c r="B73" i="2"/>
  <c r="B72" i="2"/>
  <c r="B71" i="2"/>
  <c r="B69" i="2"/>
  <c r="B68" i="2"/>
  <c r="B67" i="2"/>
  <c r="B81" i="2" l="1"/>
  <c r="C66" i="2" s="1"/>
  <c r="C73" i="2" l="1"/>
  <c r="C74" i="2"/>
  <c r="C71" i="2"/>
  <c r="C77" i="2"/>
  <c r="C76" i="2"/>
  <c r="C79" i="2"/>
  <c r="C69" i="2"/>
  <c r="C68" i="2"/>
  <c r="C80" i="2"/>
  <c r="C70" i="2"/>
  <c r="C67" i="2"/>
  <c r="C75" i="2"/>
  <c r="C78" i="2"/>
  <c r="C72" i="2"/>
  <c r="B57" i="2" l="1"/>
  <c r="B56" i="2"/>
  <c r="B55" i="2"/>
  <c r="B54" i="2"/>
  <c r="B53" i="2"/>
  <c r="B52" i="2"/>
  <c r="B51" i="2"/>
  <c r="B50" i="2"/>
  <c r="B49" i="2"/>
  <c r="B48" i="2"/>
  <c r="B47" i="2"/>
  <c r="B46" i="2"/>
  <c r="B45" i="2"/>
  <c r="B44" i="2"/>
  <c r="B43" i="2"/>
  <c r="B42" i="2"/>
  <c r="B41" i="2"/>
  <c r="B31" i="2"/>
  <c r="B30" i="2"/>
  <c r="B29" i="2"/>
  <c r="B28" i="2"/>
  <c r="B27" i="2"/>
  <c r="B26" i="2"/>
  <c r="B25" i="2"/>
  <c r="B24" i="2"/>
  <c r="B23" i="2"/>
  <c r="B22" i="2"/>
  <c r="B21" i="2"/>
  <c r="B19" i="2"/>
  <c r="B18" i="2"/>
  <c r="B17" i="2"/>
  <c r="B16" i="2"/>
  <c r="B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Rundle, Matthew G</author>
  </authors>
  <commentList>
    <comment ref="A15" authorId="0" shapeId="0" xr:uid="{00000000-0006-0000-0000-000001000000}">
      <text>
        <r>
          <rPr>
            <sz val="10"/>
            <color indexed="81"/>
            <rFont val="Calibri Light"/>
            <family val="2"/>
            <scheme val="major"/>
          </rPr>
          <t>Percent of infants and toddlers with Individual Family Service Plans (IFSP) who receive the early intervention services on their IFSPs in a timely manner.</t>
        </r>
      </text>
    </comment>
    <comment ref="A16" authorId="0" shapeId="0" xr:uid="{00000000-0006-0000-0000-000002000000}">
      <text>
        <r>
          <rPr>
            <sz val="10"/>
            <color indexed="81"/>
            <rFont val="Calibri Light"/>
            <family val="2"/>
            <scheme val="major"/>
          </rPr>
          <t>Percent of infants and toddlers with IFSPs who primarily receive early intervention services in the home or programs for typically developing children.</t>
        </r>
      </text>
    </comment>
    <comment ref="A17" authorId="0" shapeId="0" xr:uid="{00000000-0006-0000-0000-000003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A18" authorId="0" shapeId="0" xr:uid="{00000000-0006-0000-0000-000004000000}">
      <text>
        <r>
          <rPr>
            <sz val="10"/>
            <color indexed="81"/>
            <rFont val="Calibri Light"/>
            <family val="2"/>
            <scheme val="major"/>
          </rPr>
          <t>Percent of children who were functioning within age expectations in each Outcome by the time they exited the program.</t>
        </r>
      </text>
    </comment>
    <comment ref="A19" authorId="0" shapeId="0" xr:uid="{00000000-0006-0000-0000-000005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A20" authorId="0" shapeId="0" xr:uid="{00000000-0006-0000-0000-000006000000}">
      <text>
        <r>
          <rPr>
            <sz val="10"/>
            <color indexed="81"/>
            <rFont val="Calibri Light"/>
            <family val="2"/>
            <scheme val="major"/>
          </rPr>
          <t>Percent of children who were functioning within age expectations in each Outcome by the time they exited the program.</t>
        </r>
      </text>
    </comment>
    <comment ref="A21" authorId="0" shapeId="0" xr:uid="{00000000-0006-0000-0000-000007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A22" authorId="0" shapeId="0" xr:uid="{00000000-0006-0000-0000-000008000000}">
      <text>
        <r>
          <rPr>
            <sz val="10"/>
            <color indexed="81"/>
            <rFont val="Calibri Light"/>
            <family val="2"/>
            <scheme val="major"/>
          </rPr>
          <t>Percent of children who were functioning within age expectations in each Outcome by the time they exited the program.</t>
        </r>
      </text>
    </comment>
    <comment ref="A23" authorId="0" shapeId="0" xr:uid="{00000000-0006-0000-0000-00000900000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A24" authorId="0" shapeId="0" xr:uid="{00000000-0006-0000-0000-00000A000000}">
      <text>
        <r>
          <rPr>
            <sz val="10"/>
            <color indexed="81"/>
            <rFont val="Calibri Light"/>
            <family val="2"/>
            <scheme val="major"/>
          </rPr>
          <t>Percent of families reporting early intervention services have helped the family effectively communicate their child's needs.</t>
        </r>
      </text>
    </comment>
    <comment ref="A25" authorId="0" shapeId="0" xr:uid="{00000000-0006-0000-0000-00000B000000}">
      <text>
        <r>
          <rPr>
            <sz val="10"/>
            <color indexed="81"/>
            <rFont val="Calibri Light"/>
            <family val="2"/>
            <scheme val="major"/>
          </rPr>
          <t>Percent of families reporting early intervention services have helped the family help their child develop and learn.</t>
        </r>
      </text>
    </comment>
    <comment ref="A26" authorId="0" shapeId="0" xr:uid="{00000000-0006-0000-0000-00000C000000}">
      <text>
        <r>
          <rPr>
            <sz val="10"/>
            <color indexed="81"/>
            <rFont val="Calibri Light"/>
            <family val="2"/>
            <scheme val="major"/>
          </rPr>
          <t>Percent of infants and toddlers birth to 1 with IFSPs</t>
        </r>
      </text>
    </comment>
    <comment ref="A27" authorId="0" shapeId="0" xr:uid="{00000000-0006-0000-0000-00000D000000}">
      <text>
        <r>
          <rPr>
            <sz val="10"/>
            <color indexed="81"/>
            <rFont val="Calibri Light"/>
            <family val="2"/>
            <scheme val="major"/>
          </rPr>
          <t>Percent of infants and toddlers birth to 3 with IFSPs</t>
        </r>
      </text>
    </comment>
    <comment ref="A28" authorId="0" shapeId="0" xr:uid="{00000000-0006-0000-0000-00000E000000}">
      <text>
        <r>
          <rPr>
            <sz val="10"/>
            <color indexed="81"/>
            <rFont val="Calibri Light"/>
            <family val="2"/>
            <scheme val="major"/>
          </rPr>
          <t>Percent of eligible infants and toddlers with IFSPs for whom an evaluation and assessment and  initial IFSP meeting were conducted in a timely manner</t>
        </r>
      </text>
    </comment>
    <comment ref="A29" authorId="0" shapeId="0" xr:uid="{00000000-0006-0000-0000-00000F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A30" authorId="0" shapeId="0" xr:uid="{00000000-0006-0000-0000-00001000000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potentially eligible for Part B</t>
        </r>
      </text>
    </comment>
    <comment ref="A31" authorId="0" shapeId="0" xr:uid="{00000000-0006-0000-0000-000011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potentially eligible for Part B </t>
        </r>
        <r>
          <rPr>
            <b/>
            <sz val="9"/>
            <color indexed="81"/>
            <rFont val="Tahoma"/>
            <family val="2"/>
          </rPr>
          <t xml:space="preserve">   </t>
        </r>
      </text>
    </comment>
    <comment ref="A66" authorId="0" shapeId="0" xr:uid="{00000000-0006-0000-0000-000012000000}">
      <text>
        <r>
          <rPr>
            <sz val="10"/>
            <color indexed="81"/>
            <rFont val="Calibri Light"/>
            <family val="2"/>
            <scheme val="major"/>
          </rPr>
          <t>Child turned 3; referred to LEA; LEA found child eligible for special education</t>
        </r>
      </text>
    </comment>
    <comment ref="A67" authorId="0" shapeId="0" xr:uid="{00000000-0006-0000-0000-000013000000}">
      <text>
        <r>
          <rPr>
            <sz val="10"/>
            <color indexed="81"/>
            <rFont val="Calibri Light"/>
            <family val="2"/>
            <scheme val="major"/>
          </rPr>
          <t>Child turned 3; referred to LEA but ineligible; referred to other programs</t>
        </r>
      </text>
    </comment>
    <comment ref="A68" authorId="0" shapeId="0" xr:uid="{00000000-0006-0000-0000-000014000000}">
      <text>
        <r>
          <rPr>
            <sz val="10"/>
            <color indexed="81"/>
            <rFont val="Calibri Light"/>
            <family val="2"/>
            <scheme val="major"/>
          </rPr>
          <t>Child turned 3; referred to LEA but ineligible; not referred to other programs</t>
        </r>
      </text>
    </comment>
    <comment ref="A69" authorId="0" shapeId="0" xr:uid="{00000000-0006-0000-0000-000015000000}">
      <text>
        <r>
          <rPr>
            <sz val="10"/>
            <color indexed="81"/>
            <rFont val="Calibri Light"/>
            <family val="2"/>
            <scheme val="major"/>
          </rPr>
          <t>Child turned 3; referred to LEA; eligibility pending for special education</t>
        </r>
      </text>
    </comment>
    <comment ref="A70" authorId="0" shapeId="0" xr:uid="{00000000-0006-0000-0000-000016000000}">
      <text>
        <r>
          <rPr>
            <sz val="10"/>
            <color indexed="81"/>
            <rFont val="Calibri Light"/>
            <family val="2"/>
            <scheme val="major"/>
          </rPr>
          <t>Child is no longer in need of services. Successful completion of the IFSP</t>
        </r>
      </text>
    </comment>
    <comment ref="A71" authorId="0" shapeId="0" xr:uid="{00000000-0006-0000-0000-000017000000}">
      <text>
        <r>
          <rPr>
            <sz val="10"/>
            <color indexed="81"/>
            <rFont val="Calibri Light"/>
            <family val="2"/>
            <scheme val="major"/>
          </rPr>
          <t>Family chose to discontinue services</t>
        </r>
      </text>
    </comment>
    <comment ref="A72" authorId="0" shapeId="0" xr:uid="{00000000-0006-0000-0000-000018000000}">
      <text>
        <r>
          <rPr>
            <sz val="10"/>
            <color indexed="81"/>
            <rFont val="Calibri Light"/>
            <family val="2"/>
            <scheme val="major"/>
          </rPr>
          <t>Child moved within the state</t>
        </r>
      </text>
    </comment>
    <comment ref="A73" authorId="0" shapeId="0" xr:uid="{00000000-0006-0000-0000-000019000000}">
      <text>
        <r>
          <rPr>
            <sz val="10"/>
            <color indexed="81"/>
            <rFont val="Calibri Light"/>
            <family val="2"/>
            <scheme val="major"/>
          </rPr>
          <t>Child moved out of the state</t>
        </r>
      </text>
    </comment>
    <comment ref="A74" authorId="0" shapeId="0" xr:uid="{00000000-0006-0000-0000-00001A000000}">
      <text>
        <r>
          <rPr>
            <sz val="10"/>
            <color indexed="81"/>
            <rFont val="Calibri Light"/>
            <family val="2"/>
            <scheme val="major"/>
          </rPr>
          <t>Death of child</t>
        </r>
      </text>
    </comment>
    <comment ref="A75" authorId="0" shapeId="0" xr:uid="{00000000-0006-0000-0000-00001B000000}">
      <text>
        <r>
          <rPr>
            <sz val="10"/>
            <color indexed="81"/>
            <rFont val="Calibri Light"/>
            <family val="2"/>
            <scheme val="major"/>
          </rPr>
          <t>Child under 3; Birth to 3 unable to locate family after many attempts</t>
        </r>
      </text>
    </comment>
    <comment ref="A76" authorId="0" shapeId="0" xr:uid="{00000000-0006-0000-0000-00001C000000}">
      <text>
        <r>
          <rPr>
            <sz val="10"/>
            <color indexed="81"/>
            <rFont val="Calibri Light"/>
            <family val="2"/>
            <scheme val="major"/>
          </rPr>
          <t>Child turned 3, parents did not consent to LEA referral and/or LEA evaluation</t>
        </r>
      </text>
    </comment>
    <comment ref="A77" authorId="0" shapeId="0" xr:uid="{00000000-0006-0000-0000-00001D000000}">
      <text>
        <r>
          <rPr>
            <sz val="10"/>
            <color indexed="81"/>
            <rFont val="Calibri Light"/>
            <family val="2"/>
            <scheme val="major"/>
          </rPr>
          <t>Child turned 3; not referred to LEA as not believed to be eligible</t>
        </r>
      </text>
    </comment>
    <comment ref="A78" authorId="0" shapeId="0" xr:uid="{00000000-0006-0000-0000-00001E000000}">
      <text>
        <r>
          <rPr>
            <sz val="10"/>
            <color indexed="81"/>
            <rFont val="Calibri Light"/>
            <family val="2"/>
            <scheme val="major"/>
          </rPr>
          <t>Child did not qualify for Birth to 3</t>
        </r>
      </text>
    </comment>
    <comment ref="A79" authorId="0" shapeId="0" xr:uid="{00000000-0006-0000-0000-00001F000000}">
      <text>
        <r>
          <rPr>
            <sz val="10"/>
            <color indexed="81"/>
            <rFont val="Calibri Light"/>
            <family val="2"/>
            <scheme val="major"/>
          </rPr>
          <t>Parents chose not to enroll in Birth to 3</t>
        </r>
      </text>
    </comment>
    <comment ref="A80" authorId="0" shapeId="0" xr:uid="{00000000-0006-0000-0000-000020000000}">
      <text>
        <r>
          <rPr>
            <sz val="10"/>
            <color indexed="81"/>
            <rFont val="Calibri Light"/>
            <family val="2"/>
            <scheme val="major"/>
          </rPr>
          <t>Child turned 3; referred to LEA prior to transfer to current B-3 program</t>
        </r>
      </text>
    </comment>
  </commentList>
</comments>
</file>

<file path=xl/sharedStrings.xml><?xml version="1.0" encoding="utf-8"?>
<sst xmlns="http://schemas.openxmlformats.org/spreadsheetml/2006/main" count="273" uniqueCount="168">
  <si>
    <r>
      <t>Indicator 7-</t>
    </r>
    <r>
      <rPr>
        <sz val="8"/>
        <rFont val="Arial"/>
        <family val="2"/>
      </rPr>
      <t xml:space="preserve"> Percent of eligible infants and toddlers with IFSPs for whom an evaluation and assessment and  initial IFSP meeting were conducted in a timely manner. </t>
    </r>
  </si>
  <si>
    <r>
      <t xml:space="preserve">Indicator 8A - </t>
    </r>
    <r>
      <rPr>
        <sz val="8"/>
        <rFont val="Arial"/>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</si>
  <si>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8B - </t>
    </r>
    <r>
      <rPr>
        <sz val="8"/>
        <rFont val="Arial"/>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</si>
  <si>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Indicator 8C -</t>
    </r>
    <r>
      <rPr>
        <sz val="8"/>
        <rFont val="Arial"/>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</si>
  <si>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</si>
  <si>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</si>
  <si>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</si>
  <si>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</si>
  <si>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</si>
  <si>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</si>
  <si>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</si>
  <si>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</si>
  <si>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</si>
  <si>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</si>
  <si>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</si>
  <si>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</si>
  <si>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</si>
  <si>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</si>
  <si>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</si>
  <si>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</si>
  <si>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</si>
  <si>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</si>
  <si>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</si>
  <si>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</si>
  <si>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</si>
  <si>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</si>
  <si>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</si>
  <si>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</si>
  <si>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</si>
  <si>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</si>
  <si>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</si>
  <si>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</si>
  <si>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</si>
  <si>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</si>
  <si>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</si>
  <si>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</si>
  <si>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</si>
  <si>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</si>
  <si>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</si>
  <si>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</si>
  <si>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</si>
  <si>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</si>
  <si>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</si>
  <si>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</si>
  <si>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</si>
  <si>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</si>
  <si>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</si>
  <si>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</si>
  <si>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</si>
  <si>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</si>
  <si>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</si>
  <si>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</si>
  <si>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</si>
  <si>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</si>
  <si>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</si>
  <si>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</si>
  <si>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</si>
  <si>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</si>
  <si>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</si>
  <si>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</si>
  <si>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</si>
  <si>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</si>
  <si>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</si>
  <si>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</si>
  <si>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</si>
  <si>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</si>
  <si>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</si>
  <si>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</si>
  <si>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</si>
  <si>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</si>
  <si>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</si>
  <si>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</si>
  <si>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</si>
  <si>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</si>
  <si>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</si>
  <si>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</si>
  <si>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</si>
  <si>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</si>
  <si>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</si>
  <si>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</si>
  <si>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</si>
  <si>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</si>
  <si>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</si>
  <si>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</si>
  <si>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</si>
  <si>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</si>
  <si>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</si>
  <si>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</si>
  <si>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</si>
  <si>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</si>
  <si>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</si>
  <si>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</si>
  <si>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</si>
  <si>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</si>
  <si>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</si>
  <si>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</si>
  <si>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</si>
  <si>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</si>
  <si>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</si>
  <si>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</si>
  <si>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</si>
  <si>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</si>
  <si>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</si>
  <si>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</si>
  <si>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</si>
  <si>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</si>
  <si>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</si>
  <si>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</si>
  <si>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</si>
  <si>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</si>
  <si>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</si>
  <si>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</si>
  <si>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</si>
  <si>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unable to locate family after many attempts
011: Child turned 3, parents did not consent to LEA referral and/or LEA evaluation
012: Child turned 3; not referred to LEA as not believed to be eligible
013: Child did not qualify for Birth to 3
014: Parents chose not to enroll in Birth to 3
015: Child turned 3; referred to LEA prior to transfer to current B-3 program</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</si>
  <si>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</si>
  <si>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</si>
  <si>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</si>
  <si>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</si>
  <si>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</si>
  <si>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</si>
  <si>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</si>
  <si>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</si>
  <si>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</si>
  <si>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</si>
  <si>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</si>
  <si>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</si>
  <si>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</si>
  <si>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</si>
  <si>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</si>
  <si>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</si>
  <si>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</si>
  <si>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</si>
  <si>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</si>
  <si>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r>
      <t>Indicator 1</t>
    </r>
    <r>
      <rPr>
        <sz val="8"/>
        <rFont val="Arial"/>
        <family val="2"/>
      </rPr>
      <t xml:space="preserve"> - Percent of infants and toddlers with Individual Family Service Plans (IFSP) who receive the early intervention services on their IFSPs in a timely manner. </t>
    </r>
  </si>
  <si>
    <r>
      <t>Indicator 2</t>
    </r>
    <r>
      <rPr>
        <sz val="8"/>
        <rFont val="Arial"/>
        <family val="2"/>
      </rPr>
      <t xml:space="preserve"> - Percent of infants and toddlers with IFSPs who primarily receive early intervention services in the home or programs for typically developing children.   </t>
    </r>
  </si>
  <si>
    <r>
      <t xml:space="preserve">Indicator 4A - </t>
    </r>
    <r>
      <rPr>
        <sz val="8"/>
        <rFont val="Arial"/>
        <family val="2"/>
      </rPr>
      <t xml:space="preserve">Percent of families reporting early intervention services have helped the family know their rights.  </t>
    </r>
  </si>
  <si>
    <r>
      <t>Indicator 4B -</t>
    </r>
    <r>
      <rPr>
        <sz val="8"/>
        <rFont val="Arial"/>
        <family val="2"/>
      </rPr>
      <t xml:space="preserve"> Percent of families reporting early intervention services have helped the family effectively communicate their child's needs.</t>
    </r>
  </si>
  <si>
    <r>
      <t xml:space="preserve">Indicator 4C - </t>
    </r>
    <r>
      <rPr>
        <sz val="8"/>
        <rFont val="Arial"/>
        <family val="2"/>
      </rPr>
      <t>Percent of families reporting early intervention services have helped the family help their child develop and learn.</t>
    </r>
  </si>
  <si>
    <r>
      <t>Indicator 5-</t>
    </r>
    <r>
      <rPr>
        <sz val="8"/>
        <rFont val="Arial"/>
        <family val="2"/>
      </rPr>
      <t xml:space="preserve"> Percent of infants and toddlers birth to 1 with IFSPs.</t>
    </r>
    <r>
      <rPr>
        <b/>
        <sz val="8"/>
        <rFont val="Univers Condensed"/>
      </rPr>
      <t/>
    </r>
  </si>
  <si>
    <r>
      <t xml:space="preserve">Indicator 6 - </t>
    </r>
    <r>
      <rPr>
        <sz val="8"/>
        <rFont val="Arial"/>
        <family val="2"/>
      </rPr>
      <t xml:space="preserve">Percent of infants and toddlers birth to 3 with IFSPs. </t>
    </r>
  </si>
  <si>
    <r>
      <rPr>
        <b/>
        <sz val="14"/>
        <color theme="1"/>
        <rFont val="Arial"/>
        <family val="2"/>
      </rPr>
      <t>Instructions:</t>
    </r>
    <r>
      <rPr>
        <sz val="11"/>
        <color theme="1"/>
        <rFont val="Arial"/>
        <family val="2"/>
      </rPr>
      <t xml:space="preserve">
</t>
    </r>
    <r>
      <rPr>
        <sz val="14"/>
        <color theme="1"/>
        <rFont val="Arial"/>
        <family val="2"/>
      </rPr>
      <t>Step one: Click on a county name in cells A14, A40, or A65.
Step two: Click on the arrow to the right of the cell. A drop down menu will appear. Then select the county that would you like to observe.
                                                                                                                                                                                                                              For the description of indicators hover mouse over red tags in the top right corner in cells.</t>
    </r>
    <r>
      <rPr>
        <sz val="11"/>
        <color theme="1"/>
        <rFont val="Arial"/>
        <family val="2"/>
      </rPr>
      <t xml:space="preserve">
</t>
    </r>
  </si>
  <si>
    <r>
      <t xml:space="preserve">Indicator 3 Outcome 1 Summary  Statement 1        </t>
    </r>
    <r>
      <rPr>
        <b/>
        <sz val="8"/>
        <rFont val="Arial"/>
        <family val="2"/>
      </rPr>
      <t>Percent of children who entered the program below age expectations in each outcome, the percent who substantially increased their rate of growth by the time they exited the program</t>
    </r>
  </si>
  <si>
    <r>
      <t xml:space="preserve">Indicator 3 Outcome 1 Summary Statement 2            </t>
    </r>
    <r>
      <rPr>
        <b/>
        <sz val="8"/>
        <rFont val="Arial"/>
        <family val="2"/>
      </rPr>
      <t>Percent of children who were functioning within age expectations in each Outcome by the time they exited the program</t>
    </r>
  </si>
  <si>
    <r>
      <t xml:space="preserve">Indicator 3  Outcome 2 Summary  Statement 1        </t>
    </r>
    <r>
      <rPr>
        <b/>
        <sz val="8"/>
        <rFont val="Arial"/>
        <family val="2"/>
      </rPr>
      <t>Percent of children who entered the program below age expectations in each Outcome, the percent who substantially increased their rate of growth by the time they exited the program</t>
    </r>
    <r>
      <rPr>
        <b/>
        <sz val="8"/>
        <color indexed="10"/>
        <rFont val="Arial"/>
        <family val="2"/>
      </rPr>
      <t>.</t>
    </r>
  </si>
  <si>
    <r>
      <t xml:space="preserve">Indicator 3  Outcome 2  Summary Statement 2       </t>
    </r>
    <r>
      <rPr>
        <b/>
        <sz val="8"/>
        <rFont val="Arial"/>
        <family val="2"/>
      </rPr>
      <t>Percent of children who were functioning within age expectations in each Outcome by the time they exited the program</t>
    </r>
    <r>
      <rPr>
        <b/>
        <sz val="8"/>
        <color indexed="10"/>
        <rFont val="Arial"/>
        <family val="2"/>
      </rPr>
      <t>.</t>
    </r>
  </si>
  <si>
    <r>
      <t xml:space="preserve">Indicator 3  Outcome 3   Summary Statement 1        </t>
    </r>
    <r>
      <rPr>
        <b/>
        <sz val="8"/>
        <rFont val="Arial"/>
        <family val="2"/>
      </rPr>
      <t>Percent of the children who entered the program below age expectations in each outcome, the percent who substantially increased their rate of growth by the time they exited the program</t>
    </r>
    <r>
      <rPr>
        <b/>
        <sz val="8"/>
        <color indexed="17"/>
        <rFont val="Arial"/>
        <family val="2"/>
      </rPr>
      <t>.</t>
    </r>
  </si>
  <si>
    <r>
      <t xml:space="preserve">Indicator 3            Outcome 3          Summary          Statement 2                 </t>
    </r>
    <r>
      <rPr>
        <b/>
        <sz val="8"/>
        <rFont val="Arial"/>
        <family val="2"/>
      </rPr>
      <t>Percent of children who were functioning within age expectations in each Outcome by the time they exited the program</t>
    </r>
    <r>
      <rPr>
        <b/>
        <sz val="8"/>
        <color indexed="17"/>
        <rFont val="Arial"/>
        <family val="2"/>
      </rPr>
      <t>.</t>
    </r>
  </si>
  <si>
    <t>001</t>
  </si>
  <si>
    <t>002</t>
  </si>
  <si>
    <t>003</t>
  </si>
  <si>
    <t>004</t>
  </si>
  <si>
    <t>005</t>
  </si>
  <si>
    <t>006</t>
  </si>
  <si>
    <t>007</t>
  </si>
  <si>
    <t>008</t>
  </si>
  <si>
    <t>009</t>
  </si>
  <si>
    <t>010</t>
  </si>
  <si>
    <t>011</t>
  </si>
  <si>
    <t>012</t>
  </si>
  <si>
    <t>013</t>
  </si>
  <si>
    <t>014</t>
  </si>
  <si>
    <t>015</t>
  </si>
  <si>
    <t>Exit Reason by County Program</t>
  </si>
  <si>
    <t>County Program</t>
  </si>
  <si>
    <t>All County Programs</t>
  </si>
  <si>
    <t>COUNTY
PROGRAM</t>
  </si>
  <si>
    <t>APR Indicators: County Program to County Program Comparison</t>
  </si>
  <si>
    <t>APR Indicators: County Program to State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</si>
</sst>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000000000%"/>
  </numFmts>
  <fonts count="21" x14ac:knownFonts="1">
    <font>
      <sz val="11"/>
      <color theme="1"/>
      <name val="Calibri"/>
      <family val="2"/>
      <scheme val="minor"/>
    </font>
    <font>
      <sz val="11"/>
      <color theme="1"/>
      <name val="Calibri"/>
      <family val="2"/>
      <scheme val="minor"/>
    </font>
    <font>
      <sz val="10"/>
      <name val="Arial"/>
      <family val="2"/>
    </font>
    <font>
      <b/>
      <sz val="8"/>
      <name val="Univers Condensed"/>
    </font>
    <font>
      <b/>
      <sz val="8"/>
      <name val="Arial"/>
      <family val="2"/>
    </font>
    <font>
      <sz val="8"/>
      <name val="Arial"/>
      <family val="2"/>
    </font>
    <font>
      <sz val="10"/>
      <color rgb="FF000000"/>
      <name val="Arial"/>
      <family val="2"/>
    </font>
    <font>
      <sz val="10"/>
      <color indexed="81"/>
      <name val="Calibri Light"/>
      <family val="2"/>
      <scheme val="major"/>
    </font>
    <font>
      <b/>
      <sz val="9"/>
      <color indexed="81"/>
      <name val="Tahoma"/>
      <family val="2"/>
    </font>
    <font>
      <b/>
      <sz val="8"/>
      <color indexed="12"/>
      <name val="Arial"/>
      <family val="2"/>
    </font>
    <font>
      <b/>
      <sz val="8"/>
      <color indexed="10"/>
      <name val="Arial"/>
      <family val="2"/>
    </font>
    <font>
      <b/>
      <sz val="8"/>
      <color indexed="17"/>
      <name val="Arial"/>
      <family val="2"/>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sz val="11"/>
      <name val="Arial"/>
      <family val="2"/>
    </font>
    <font>
      <b/>
      <sz val="14"/>
      <color theme="1"/>
      <name val="Arial"/>
      <family val="2"/>
    </font>
    <font>
      <sz val="14"/>
      <color theme="1"/>
      <name val="Arial"/>
      <family val="2"/>
    </font>
    <font>
      <b/>
      <sz val="11"/>
      <color theme="0"/>
      <name val="Arial"/>
      <family val="2"/>
    </font>
  </fonts>
  <fills count="8">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
      <patternFill patternType="solid">
        <fgColor theme="8"/>
        <bgColor indexed="64"/>
      </patternFill>
    </fill>
    <fill>
      <patternFill patternType="solid">
        <fgColor theme="8" tint="0.59999389629810485"/>
        <bgColor theme="0" tint="-0.14999847407452621"/>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6" fillId="0" borderId="0"/>
    <xf numFmtId="0" fontId="2" fillId="0" borderId="0"/>
  </cellStyleXfs>
  <cellXfs count="93">
    <xf numFmtId="0" fontId="0" fillId="0" borderId="0" xfId="0"/>
    <xf numFmtId="0" fontId="4" fillId="0" borderId="1" xfId="2" applyFont="1" applyFill="1" applyBorder="1" applyAlignment="1">
      <alignment vertical="top" wrapText="1"/>
    </xf>
    <xf numFmtId="0" fontId="4" fillId="0" borderId="2" xfId="2" applyFont="1" applyFill="1" applyBorder="1" applyAlignment="1">
      <alignment vertical="top" wrapText="1"/>
    </xf>
    <xf numFmtId="0" fontId="4" fillId="0" borderId="0" xfId="2" applyFont="1" applyFill="1" applyBorder="1" applyAlignment="1">
      <alignment vertical="top" wrapText="1"/>
    </xf>
    <xf numFmtId="0" fontId="0" fillId="0" borderId="0" xfId="0" applyBorder="1" applyAlignment="1">
      <alignment horizontal="left" vertical="top" wrapText="1"/>
    </xf>
    <xf numFmtId="0" fontId="0" fillId="0" borderId="0" xfId="0" applyBorder="1"/>
    <xf numFmtId="10" fontId="2" fillId="3" borderId="0" xfId="2" applyNumberFormat="1" applyFont="1" applyFill="1" applyBorder="1" applyAlignment="1">
      <alignment horizontal="right" vertical="center"/>
    </xf>
    <xf numFmtId="10" fontId="0" fillId="0" borderId="0" xfId="0" applyNumberFormat="1" applyFont="1" applyBorder="1"/>
    <xf numFmtId="10" fontId="2" fillId="0" borderId="0" xfId="2" applyNumberFormat="1" applyFont="1" applyFill="1" applyBorder="1" applyAlignment="1">
      <alignment horizontal="right" vertical="center"/>
    </xf>
    <xf numFmtId="164" fontId="0" fillId="0" borderId="0" xfId="1" applyNumberFormat="1" applyFont="1"/>
    <xf numFmtId="0" fontId="0" fillId="0" borderId="15" xfId="0" applyFont="1" applyFill="1" applyBorder="1" applyAlignment="1">
      <alignment horizontal="right" vertical="center" wrapText="1"/>
    </xf>
    <xf numFmtId="0" fontId="0" fillId="0" borderId="0" xfId="0" applyFont="1" applyBorder="1" applyAlignment="1">
      <alignment horizontal="right" vertical="center" wrapText="1"/>
    </xf>
    <xf numFmtId="165" fontId="0" fillId="0" borderId="0" xfId="1" applyNumberFormat="1" applyFont="1"/>
    <xf numFmtId="165" fontId="0" fillId="0" borderId="0" xfId="1" applyNumberFormat="1" applyFont="1" applyBorder="1" applyAlignment="1">
      <alignment horizontal="right" vertical="center" wrapText="1"/>
    </xf>
    <xf numFmtId="0" fontId="4" fillId="0" borderId="2"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9" fillId="0" borderId="1" xfId="2" applyFont="1" applyFill="1" applyBorder="1" applyAlignment="1" applyProtection="1">
      <alignment horizontal="left" vertical="top" wrapText="1"/>
    </xf>
    <xf numFmtId="0" fontId="10" fillId="0" borderId="1" xfId="2" applyFont="1" applyFill="1" applyBorder="1" applyAlignment="1" applyProtection="1">
      <alignment horizontal="left" vertical="top" wrapText="1"/>
    </xf>
    <xf numFmtId="0" fontId="11" fillId="0" borderId="1" xfId="2" applyFont="1" applyFill="1" applyBorder="1" applyAlignment="1" applyProtection="1">
      <alignment horizontal="left" vertical="top" wrapText="1"/>
    </xf>
    <xf numFmtId="0" fontId="4" fillId="0" borderId="3" xfId="2" applyFont="1" applyFill="1" applyBorder="1" applyAlignment="1" applyProtection="1">
      <alignment horizontal="left" vertical="top" wrapText="1"/>
    </xf>
    <xf numFmtId="0" fontId="12" fillId="0" borderId="0" xfId="0" applyFont="1"/>
    <xf numFmtId="10" fontId="12" fillId="0" borderId="1" xfId="1" applyNumberFormat="1" applyFont="1" applyBorder="1"/>
    <xf numFmtId="10" fontId="14" fillId="0" borderId="1" xfId="1" applyNumberFormat="1" applyFont="1" applyFill="1" applyBorder="1" applyAlignment="1">
      <alignment horizontal="right"/>
    </xf>
    <xf numFmtId="0" fontId="16" fillId="0" borderId="1" xfId="0" applyFont="1" applyFill="1" applyBorder="1"/>
    <xf numFmtId="0" fontId="12" fillId="0" borderId="5" xfId="0" applyFont="1" applyBorder="1"/>
    <xf numFmtId="0" fontId="12" fillId="0" borderId="0" xfId="0" applyFont="1" applyBorder="1"/>
    <xf numFmtId="10" fontId="12" fillId="0" borderId="5" xfId="1" applyNumberFormat="1" applyFont="1" applyBorder="1"/>
    <xf numFmtId="0" fontId="12" fillId="0" borderId="4" xfId="0" applyFont="1" applyBorder="1"/>
    <xf numFmtId="10" fontId="12" fillId="0" borderId="4" xfId="1" applyNumberFormat="1" applyFont="1" applyBorder="1"/>
    <xf numFmtId="10" fontId="12" fillId="0" borderId="22" xfId="1" applyNumberFormat="1" applyFont="1" applyBorder="1" applyAlignment="1">
      <alignment horizontal="right"/>
    </xf>
    <xf numFmtId="10" fontId="12" fillId="0" borderId="23" xfId="1" applyNumberFormat="1" applyFont="1" applyBorder="1" applyAlignment="1">
      <alignment horizontal="right"/>
    </xf>
    <xf numFmtId="10" fontId="12" fillId="0" borderId="24" xfId="1" applyNumberFormat="1" applyFont="1" applyBorder="1" applyAlignment="1">
      <alignment horizontal="right"/>
    </xf>
    <xf numFmtId="0" fontId="12" fillId="0" borderId="25" xfId="1" applyNumberFormat="1" applyFont="1" applyBorder="1" applyAlignment="1">
      <alignment horizontal="center"/>
    </xf>
    <xf numFmtId="0" fontId="12" fillId="0" borderId="20" xfId="1" applyNumberFormat="1" applyFont="1" applyBorder="1" applyAlignment="1">
      <alignment horizontal="center"/>
    </xf>
    <xf numFmtId="0" fontId="12" fillId="0" borderId="21" xfId="1" applyNumberFormat="1" applyFont="1" applyBorder="1" applyAlignment="1">
      <alignment horizontal="center"/>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xf>
    <xf numFmtId="0" fontId="13" fillId="6" borderId="16" xfId="0" applyFont="1" applyFill="1" applyBorder="1" applyAlignment="1">
      <alignment horizontal="left"/>
    </xf>
    <xf numFmtId="0" fontId="13" fillId="6" borderId="16" xfId="0" applyFont="1" applyFill="1" applyBorder="1" applyAlignment="1">
      <alignment horizontal="right" vertical="center" wrapText="1"/>
    </xf>
    <xf numFmtId="0" fontId="13" fillId="6" borderId="14" xfId="0" applyFont="1" applyFill="1" applyBorder="1" applyAlignment="1">
      <alignment horizontal="right"/>
    </xf>
    <xf numFmtId="0" fontId="15" fillId="7" borderId="1" xfId="2" applyFont="1" applyFill="1" applyBorder="1" applyAlignment="1" applyProtection="1">
      <alignment horizontal="left" vertical="top"/>
    </xf>
    <xf numFmtId="10" fontId="16" fillId="7" borderId="1" xfId="1" applyNumberFormat="1" applyFont="1" applyFill="1" applyBorder="1"/>
    <xf numFmtId="10" fontId="16" fillId="7" borderId="1" xfId="0" applyNumberFormat="1" applyFont="1" applyFill="1" applyBorder="1"/>
    <xf numFmtId="10" fontId="0" fillId="0" borderId="0" xfId="0" applyNumberFormat="1" applyBorder="1"/>
    <xf numFmtId="0" fontId="0" fillId="0" borderId="0" xfId="0" applyFill="1"/>
    <xf numFmtId="10" fontId="0" fillId="0" borderId="0" xfId="0" applyNumberFormat="1" applyFill="1" applyBorder="1"/>
    <xf numFmtId="0" fontId="0" fillId="0" borderId="0" xfId="0" applyFill="1" applyBorder="1"/>
    <xf numFmtId="10" fontId="0" fillId="0" borderId="0" xfId="0" applyNumberFormat="1" applyFont="1" applyFill="1" applyBorder="1"/>
    <xf numFmtId="0" fontId="0" fillId="0" borderId="0" xfId="0" applyFill="1" applyBorder="1" applyAlignment="1"/>
    <xf numFmtId="0" fontId="13" fillId="0" borderId="27" xfId="0" applyFont="1" applyBorder="1" applyAlignment="1">
      <alignment horizontal="center"/>
    </xf>
    <xf numFmtId="0" fontId="20" fillId="2" borderId="11" xfId="0" applyFont="1" applyFill="1" applyBorder="1" applyAlignment="1">
      <alignment horizontal="center"/>
    </xf>
    <xf numFmtId="0" fontId="13" fillId="0" borderId="28" xfId="0" applyFont="1" applyFill="1" applyBorder="1" applyAlignment="1">
      <alignment horizontal="center"/>
    </xf>
    <xf numFmtId="0" fontId="12" fillId="0" borderId="29" xfId="0" applyFont="1" applyBorder="1"/>
    <xf numFmtId="10" fontId="12" fillId="0" borderId="30" xfId="1" applyNumberFormat="1" applyFont="1" applyBorder="1"/>
    <xf numFmtId="0" fontId="12" fillId="0" borderId="31" xfId="0" applyFont="1" applyBorder="1"/>
    <xf numFmtId="0" fontId="12" fillId="0" borderId="32" xfId="0" applyFont="1" applyBorder="1"/>
    <xf numFmtId="10" fontId="12" fillId="0" borderId="33" xfId="1" applyNumberFormat="1" applyFont="1" applyBorder="1"/>
    <xf numFmtId="0" fontId="12" fillId="0" borderId="11" xfId="0" applyFont="1" applyBorder="1"/>
    <xf numFmtId="0" fontId="12" fillId="0" borderId="27" xfId="0" applyFont="1" applyBorder="1"/>
    <xf numFmtId="9" fontId="12" fillId="0" borderId="27" xfId="1" applyFont="1" applyBorder="1"/>
    <xf numFmtId="9" fontId="12" fillId="0" borderId="28" xfId="1" applyFont="1" applyBorder="1"/>
    <xf numFmtId="0" fontId="20" fillId="2" borderId="34" xfId="0" applyFont="1" applyFill="1" applyBorder="1" applyAlignment="1">
      <alignment horizontal="center"/>
    </xf>
    <xf numFmtId="0" fontId="12" fillId="0" borderId="19" xfId="0" applyFont="1" applyBorder="1"/>
    <xf numFmtId="10" fontId="12" fillId="0" borderId="35" xfId="1" applyNumberFormat="1" applyFont="1" applyBorder="1"/>
    <xf numFmtId="0" fontId="12" fillId="0" borderId="20" xfId="0" applyFont="1" applyBorder="1"/>
    <xf numFmtId="10" fontId="12" fillId="0" borderId="35" xfId="0" applyNumberFormat="1" applyFont="1" applyBorder="1"/>
    <xf numFmtId="0" fontId="12" fillId="0" borderId="21" xfId="0" applyFont="1" applyBorder="1"/>
    <xf numFmtId="10" fontId="12" fillId="0" borderId="27" xfId="1" applyNumberFormat="1" applyFont="1" applyBorder="1"/>
    <xf numFmtId="10" fontId="12" fillId="0" borderId="33" xfId="0" applyNumberFormat="1" applyFont="1" applyBorder="1"/>
    <xf numFmtId="0" fontId="13" fillId="0" borderId="16" xfId="0" applyFont="1" applyFill="1" applyBorder="1" applyAlignment="1">
      <alignment horizontal="left"/>
    </xf>
    <xf numFmtId="0" fontId="12" fillId="0" borderId="16" xfId="0" applyFont="1" applyFill="1" applyBorder="1"/>
    <xf numFmtId="0" fontId="12" fillId="0" borderId="14" xfId="0" applyFont="1" applyFill="1" applyBorder="1" applyAlignment="1">
      <alignment horizontal="right"/>
    </xf>
    <xf numFmtId="0" fontId="13" fillId="0" borderId="3" xfId="0" applyFont="1" applyFill="1" applyBorder="1" applyAlignment="1">
      <alignment horizontal="left"/>
    </xf>
    <xf numFmtId="0" fontId="12" fillId="0" borderId="26" xfId="0" applyFont="1" applyFill="1" applyBorder="1"/>
    <xf numFmtId="0" fontId="12" fillId="0" borderId="1" xfId="0" applyFont="1" applyFill="1" applyBorder="1" applyAlignment="1">
      <alignment horizontal="right"/>
    </xf>
    <xf numFmtId="0" fontId="12" fillId="0" borderId="0" xfId="0" applyFont="1" applyBorder="1" applyAlignment="1">
      <alignment horizontal="left" vertical="top"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7" fillId="4" borderId="6"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0" xfId="0" applyNumberFormat="1" applyFont="1" applyFill="1" applyBorder="1" applyAlignment="1">
      <alignment horizontal="center" vertical="center" wrapText="1"/>
    </xf>
    <xf numFmtId="0" fontId="17" fillId="4" borderId="10" xfId="0" applyNumberFormat="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13" xfId="0" applyNumberFormat="1" applyFont="1" applyFill="1" applyBorder="1" applyAlignment="1">
      <alignment horizontal="center" vertical="center" wrapText="1"/>
    </xf>
    <xf numFmtId="0" fontId="13" fillId="0" borderId="17" xfId="0" applyFont="1" applyBorder="1" applyAlignment="1">
      <alignment horizontal="center"/>
    </xf>
    <xf numFmtId="0" fontId="13" fillId="0" borderId="18" xfId="0" applyFont="1" applyBorder="1" applyAlignment="1">
      <alignment horizontal="center"/>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98E9CBA3-5DEA-49B5-90BB-C35F18D7A916}"/>
  </tableStyles>
  <colors>
    <mruColors>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APR Indicators:</a:t>
            </a:r>
            <a:r>
              <a:rPr lang="en-US" baseline="0"/>
              <a:t> County Program Data Compaired to State Targets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6.1623624193221857E-2"/>
          <c:y val="0.13871037082327142"/>
          <c:w val="0.92671298883857212"/>
          <c:h val="0.62825599493543682"/>
        </c:manualLayout>
      </c:layout>
      <c:barChart>
        <c:barDir val="col"/>
        <c:grouping val="clustered"/>
        <c:varyColors val="0"/>
        <c:ser>
          <c:idx val="1"/>
          <c:order val="0"/>
          <c:tx>
            <c:strRef>
              <c:f>Dashboard!$A$14</c:f>
              <c:strCache>
                <c:ptCount val="1"/>
                <c:pt idx="0">
                  <c:v>All County Programs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0.99980000000000002</c:v>
                </c:pt>
                <c:pt idx="1">
                  <c:v>0.99180000000000001</c:v>
                </c:pt>
                <c:pt idx="2">
                  <c:v>0.63922339641189485</c:v>
                </c:pt>
                <c:pt idx="3">
                  <c:v>0.38612994968278275</c:v>
                </c:pt>
                <c:pt idx="4">
                  <c:v>0.66506958704083963</c:v>
                </c:pt>
                <c:pt idx="5">
                  <c:v>0.2936542669584245</c:v>
                </c:pt>
                <c:pt idx="6">
                  <c:v>0.66722288438617405</c:v>
                </c:pt>
                <c:pt idx="7">
                  <c:v>0.39194219400043795</c:v>
                </c:pt>
                <c:pt idx="8">
                  <c:v>0.76780000000000004</c:v>
                </c:pt>
                <c:pt idx="9">
                  <c:v>0.81989999999999996</c:v>
                </c:pt>
                <c:pt idx="10">
                  <c:v>0.77880000000000005</c:v>
                </c:pt>
                <c:pt idx="11">
                  <c:v>0.99890000000000001</c:v>
                </c:pt>
                <c:pt idx="12">
                  <c:v>0.99850000000000005</c:v>
                </c:pt>
                <c:pt idx="13">
                  <c:v>0.98560000000000003</c:v>
                </c:pt>
                <c:pt idx="14">
                  <c:v>0.99629999999999996</c:v>
                </c:pt>
              </c:numCache>
            </c:numRef>
          </c:val>
          <c:extLst>
            <c:ext xmlns:c16="http://schemas.microsoft.com/office/drawing/2014/chart" uri="{C3380CC4-5D6E-409C-BE32-E72D297353CC}">
              <c16:uniqueId val="{00000001-F989-41C8-92AE-9581E983CB3E}"/>
            </c:ext>
          </c:extLst>
        </c:ser>
        <c:ser>
          <c:idx val="2"/>
          <c:order val="1"/>
          <c:tx>
            <c:strRef>
              <c:f>Dashboard!$C$14</c:f>
              <c:strCache>
                <c:ptCount val="1"/>
                <c:pt idx="0">
                  <c:v>State Targets</c:v>
                </c:pt>
              </c:strCache>
            </c:strRef>
          </c:tx>
          <c:spPr>
            <a:solidFill>
              <a:schemeClr val="bg1">
                <a:lumMod val="65000"/>
              </a:schemeClr>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Dashboard!$C$15:$C$31</c15:sqref>
                  </c15:fullRef>
                </c:ext>
              </c:extLst>
              <c:f>(Dashboard!$C$15:$C$25,Dashboard!$C$28:$C$31)</c:f>
              <c:numCache>
                <c:formatCode>0.00%</c:formatCode>
                <c:ptCount val="15"/>
                <c:pt idx="0">
                  <c:v>1</c:v>
                </c:pt>
                <c:pt idx="1">
                  <c:v>0.99</c:v>
                </c:pt>
                <c:pt idx="2">
                  <c:v>0.57199999999999995</c:v>
                </c:pt>
                <c:pt idx="3">
                  <c:v>0.39279999999999998</c:v>
                </c:pt>
                <c:pt idx="4">
                  <c:v>0.61409999999999998</c:v>
                </c:pt>
                <c:pt idx="5">
                  <c:v>0.28720000000000001</c:v>
                </c:pt>
                <c:pt idx="6">
                  <c:v>0.62770000000000004</c:v>
                </c:pt>
                <c:pt idx="7">
                  <c:v>0.4118</c:v>
                </c:pt>
                <c:pt idx="8">
                  <c:v>0.77869999999999995</c:v>
                </c:pt>
                <c:pt idx="9">
                  <c:v>0.83599999999999997</c:v>
                </c:pt>
                <c:pt idx="10">
                  <c:v>0.81759999999999999</c:v>
                </c:pt>
                <c:pt idx="11">
                  <c:v>1</c:v>
                </c:pt>
                <c:pt idx="12">
                  <c:v>1</c:v>
                </c:pt>
                <c:pt idx="13">
                  <c:v>1</c:v>
                </c:pt>
                <c:pt idx="14">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County Programs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1.01E-2</c:v>
                </c:pt>
                <c:pt idx="1">
                  <c:v>3.4599999999999999E-2</c:v>
                </c:pt>
              </c:numCache>
            </c:numRef>
          </c:val>
          <c:extLst>
            <c:ext xmlns:c16="http://schemas.microsoft.com/office/drawing/2014/chart" uri="{C3380CC4-5D6E-409C-BE32-E72D297353CC}">
              <c16:uniqueId val="{00000000-FC99-4B7C-809E-B491C9C6791A}"/>
            </c:ext>
          </c:extLst>
        </c:ser>
        <c:ser>
          <c:idx val="1"/>
          <c:order val="1"/>
          <c:tx>
            <c:strRef>
              <c:f>Dashboard!$C$14</c:f>
              <c:strCache>
                <c:ptCount val="1"/>
                <c:pt idx="0">
                  <c:v>State Targets</c:v>
                </c:pt>
              </c:strCache>
            </c:strRef>
          </c:tx>
          <c:spPr>
            <a:solidFill>
              <a:schemeClr val="bg1">
                <a:lumMod val="65000"/>
              </a:schemeClr>
            </a:solidFill>
            <a:ln>
              <a:noFill/>
            </a:ln>
            <a:effectLst/>
          </c:spPr>
          <c:invertIfNegative val="0"/>
          <c:cat>
            <c:strRef>
              <c:f>Dashboard!$A$26:$A$27</c:f>
              <c:strCache>
                <c:ptCount val="2"/>
                <c:pt idx="0">
                  <c:v>Indicator 5</c:v>
                </c:pt>
                <c:pt idx="1">
                  <c:v>Indicator 6</c:v>
                </c:pt>
              </c:strCache>
            </c:strRef>
          </c:cat>
          <c:val>
            <c:numRef>
              <c:f>Dashboard!$C$26:$C$27</c:f>
              <c:numCache>
                <c:formatCode>0.00%</c:formatCode>
                <c:ptCount val="2"/>
                <c:pt idx="0">
                  <c:v>1.0699999999999999E-2</c:v>
                </c:pt>
                <c:pt idx="1">
                  <c:v>3.0200000000000001E-2</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APR Indicators: County Program Data Compaired to Other County Programs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6.2473131527559747E-2"/>
          <c:y val="0.14353678383529131"/>
          <c:w val="0.92721605747294855"/>
          <c:h val="0.62215901842767518"/>
        </c:manualLayout>
      </c:layout>
      <c:barChart>
        <c:barDir val="col"/>
        <c:grouping val="clustered"/>
        <c:varyColors val="0"/>
        <c:ser>
          <c:idx val="0"/>
          <c:order val="0"/>
          <c:tx>
            <c:strRef>
              <c:f>Dashboard!$A$14</c:f>
              <c:strCache>
                <c:ptCount val="1"/>
                <c:pt idx="0">
                  <c:v>All County Programs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0.99980000000000002</c:v>
                </c:pt>
                <c:pt idx="1">
                  <c:v>0.99180000000000001</c:v>
                </c:pt>
                <c:pt idx="2">
                  <c:v>0.63922339641189485</c:v>
                </c:pt>
                <c:pt idx="3">
                  <c:v>0.38612994968278275</c:v>
                </c:pt>
                <c:pt idx="4">
                  <c:v>0.66506958704083963</c:v>
                </c:pt>
                <c:pt idx="5">
                  <c:v>0.2936542669584245</c:v>
                </c:pt>
                <c:pt idx="6">
                  <c:v>0.66722288438617405</c:v>
                </c:pt>
                <c:pt idx="7">
                  <c:v>0.39194219400043795</c:v>
                </c:pt>
                <c:pt idx="8">
                  <c:v>0.76780000000000004</c:v>
                </c:pt>
                <c:pt idx="9">
                  <c:v>0.81989999999999996</c:v>
                </c:pt>
                <c:pt idx="10">
                  <c:v>0.77880000000000005</c:v>
                </c:pt>
                <c:pt idx="11">
                  <c:v>0.99890000000000001</c:v>
                </c:pt>
                <c:pt idx="12">
                  <c:v>0.99850000000000005</c:v>
                </c:pt>
                <c:pt idx="13">
                  <c:v>0.98560000000000003</c:v>
                </c:pt>
                <c:pt idx="14">
                  <c:v>0.99629999999999996</c:v>
                </c:pt>
              </c:numCache>
            </c:numRef>
          </c:val>
          <c:extLst>
            <c:ext xmlns:c16="http://schemas.microsoft.com/office/drawing/2014/chart" uri="{C3380CC4-5D6E-409C-BE32-E72D297353CC}">
              <c16:uniqueId val="{00000000-C300-4E69-BE6B-41B881DD82A2}"/>
            </c:ext>
          </c:extLst>
        </c:ser>
        <c:ser>
          <c:idx val="1"/>
          <c:order val="1"/>
          <c:tx>
            <c:strRef>
              <c:f>Dashboard!$A$40</c:f>
              <c:strCache>
                <c:ptCount val="1"/>
                <c:pt idx="0">
                  <c:v>All County Programs</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Dashboard!$B$41:$B$57</c15:sqref>
                  </c15:fullRef>
                </c:ext>
              </c:extLst>
              <c:f>(Dashboard!$B$41:$B$51,Dashboard!$B$54:$B$57)</c:f>
              <c:numCache>
                <c:formatCode>0.00%</c:formatCode>
                <c:ptCount val="15"/>
                <c:pt idx="0">
                  <c:v>0.99980000000000002</c:v>
                </c:pt>
                <c:pt idx="1">
                  <c:v>0.99180000000000001</c:v>
                </c:pt>
                <c:pt idx="2">
                  <c:v>0.63922339641189485</c:v>
                </c:pt>
                <c:pt idx="3">
                  <c:v>0.38612994968278275</c:v>
                </c:pt>
                <c:pt idx="4">
                  <c:v>0.66506958704083963</c:v>
                </c:pt>
                <c:pt idx="5">
                  <c:v>0.2936542669584245</c:v>
                </c:pt>
                <c:pt idx="6">
                  <c:v>0.66722288438617405</c:v>
                </c:pt>
                <c:pt idx="7">
                  <c:v>0.39194219400043795</c:v>
                </c:pt>
                <c:pt idx="8">
                  <c:v>0.76780000000000004</c:v>
                </c:pt>
                <c:pt idx="9">
                  <c:v>0.81989999999999996</c:v>
                </c:pt>
                <c:pt idx="10">
                  <c:v>0.77880000000000005</c:v>
                </c:pt>
                <c:pt idx="11">
                  <c:v>0.99890000000000001</c:v>
                </c:pt>
                <c:pt idx="12">
                  <c:v>0.99850000000000005</c:v>
                </c:pt>
                <c:pt idx="13">
                  <c:v>0.98560000000000003</c:v>
                </c:pt>
                <c:pt idx="14">
                  <c:v>0.99629999999999996</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42"/>
        <c:overlap val="-33"/>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County Programs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1.01E-2</c:v>
                </c:pt>
                <c:pt idx="1">
                  <c:v>3.4599999999999999E-2</c:v>
                </c:pt>
              </c:numCache>
            </c:numRef>
          </c:val>
          <c:extLst>
            <c:ext xmlns:c16="http://schemas.microsoft.com/office/drawing/2014/chart" uri="{C3380CC4-5D6E-409C-BE32-E72D297353CC}">
              <c16:uniqueId val="{00000000-AFC3-46F7-9993-C07A82A56F54}"/>
            </c:ext>
          </c:extLst>
        </c:ser>
        <c:ser>
          <c:idx val="1"/>
          <c:order val="1"/>
          <c:tx>
            <c:strRef>
              <c:f>Dashboard!$A$40</c:f>
              <c:strCache>
                <c:ptCount val="1"/>
                <c:pt idx="0">
                  <c:v>All County Programs</c:v>
                </c:pt>
              </c:strCache>
            </c:strRef>
          </c:tx>
          <c:spPr>
            <a:solidFill>
              <a:schemeClr val="accent1">
                <a:lumMod val="75000"/>
              </a:schemeClr>
            </a:solidFill>
            <a:ln>
              <a:noFill/>
            </a:ln>
            <a:effectLst/>
          </c:spPr>
          <c:invertIfNegative val="0"/>
          <c:cat>
            <c:strRef>
              <c:f>Dashboard!$A$26:$A$27</c:f>
              <c:strCache>
                <c:ptCount val="2"/>
                <c:pt idx="0">
                  <c:v>Indicator 5</c:v>
                </c:pt>
                <c:pt idx="1">
                  <c:v>Indicator 6</c:v>
                </c:pt>
              </c:strCache>
            </c:strRef>
          </c:cat>
          <c:val>
            <c:numRef>
              <c:f>Dashboard!$B$52:$B$53</c:f>
              <c:numCache>
                <c:formatCode>0.00%</c:formatCode>
                <c:ptCount val="2"/>
                <c:pt idx="0">
                  <c:v>1.01E-2</c:v>
                </c:pt>
                <c:pt idx="1">
                  <c:v>3.4599999999999999E-2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Exit Reasons: County Program Data Compaired to State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Dashboard!$A$65</c:f>
              <c:strCache>
                <c:ptCount val="1"/>
                <c:pt idx="0">
                  <c:v>All County Programs</c:v>
                </c:pt>
              </c:strCache>
            </c:strRef>
          </c:tx>
          <c:spPr>
            <a:solidFill>
              <a:srgbClr val="003366"/>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Dashboard!$C$66:$C$80</c:f>
              <c:numCache>
                <c:formatCode>0.00%</c:formatCode>
                <c:ptCount val="15"/>
                <c:pt idx="0">
                  <c:v>0.38701454490928178</c:v>
                </c:pt>
                <c:pt idx="1">
                  <c:v>3.6587194481931325E-2</c:v>
                </c:pt>
                <c:pt idx="2">
                  <c:v>3.0589293747188485E-2</c:v>
                </c:pt>
                <c:pt idx="3">
                  <c:v>0.1370520317888739</c:v>
                </c:pt>
                <c:pt idx="4">
                  <c:v>0.14289998500524817</c:v>
                </c:pt>
                <c:pt idx="5">
                  <c:v>0.11470985155195682</c:v>
                </c:pt>
                <c:pt idx="6">
                  <c:v>2.399160293897136E-2</c:v>
                </c:pt>
                <c:pt idx="7">
                  <c:v>1.7094017094017096E-2</c:v>
                </c:pt>
                <c:pt idx="8">
                  <c:v>1.7993702204228521E-3</c:v>
                </c:pt>
                <c:pt idx="9">
                  <c:v>5.1731893837156998E-2</c:v>
                </c:pt>
                <c:pt idx="10">
                  <c:v>1.8743439796071376E-2</c:v>
                </c:pt>
                <c:pt idx="11">
                  <c:v>3.3138401559454189E-2</c:v>
                </c:pt>
                <c:pt idx="12">
                  <c:v>1.4994751836857099E-4</c:v>
                </c:pt>
                <c:pt idx="13">
                  <c:v>4.048582995951417E-3</c:v>
                </c:pt>
                <c:pt idx="14">
                  <c:v>4.4984255510571302E-4</c:v>
                </c:pt>
              </c:numCache>
            </c:numRef>
          </c:val>
          <c:extLst>
            <c:ext xmlns:c16="http://schemas.microsoft.com/office/drawing/2014/chart" uri="{C3380CC4-5D6E-409C-BE32-E72D297353CC}">
              <c16:uniqueId val="{00000000-02CB-4DA9-89CF-5F27ABF82302}"/>
            </c:ext>
          </c:extLst>
        </c:ser>
        <c:ser>
          <c:idx val="1"/>
          <c:order val="1"/>
          <c:tx>
            <c:v>State Percentage</c:v>
          </c:tx>
          <c:spPr>
            <a:solidFill>
              <a:schemeClr val="bg1">
                <a:lumMod val="65000"/>
              </a:schemeClr>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Dashboard!$D$66:$D$80</c:f>
              <c:numCache>
                <c:formatCode>0.00%</c:formatCode>
                <c:ptCount val="15"/>
                <c:pt idx="0">
                  <c:v>0.38701454490928178</c:v>
                </c:pt>
                <c:pt idx="1">
                  <c:v>3.6587194481931325E-2</c:v>
                </c:pt>
                <c:pt idx="2">
                  <c:v>3.0589293747188485E-2</c:v>
                </c:pt>
                <c:pt idx="3">
                  <c:v>0.1370520317888739</c:v>
                </c:pt>
                <c:pt idx="4">
                  <c:v>0.14289998500524817</c:v>
                </c:pt>
                <c:pt idx="5">
                  <c:v>0.11470985155195682</c:v>
                </c:pt>
                <c:pt idx="6">
                  <c:v>2.399160293897136E-2</c:v>
                </c:pt>
                <c:pt idx="7">
                  <c:v>1.7094017094017096E-2</c:v>
                </c:pt>
                <c:pt idx="8">
                  <c:v>1.7993702204228521E-3</c:v>
                </c:pt>
                <c:pt idx="9">
                  <c:v>5.1731893837156998E-2</c:v>
                </c:pt>
                <c:pt idx="10">
                  <c:v>1.8743439796071376E-2</c:v>
                </c:pt>
                <c:pt idx="11">
                  <c:v>3.3138401559454189E-2</c:v>
                </c:pt>
                <c:pt idx="12">
                  <c:v>1.4994751836857099E-4</c:v>
                </c:pt>
                <c:pt idx="13">
                  <c:v>4.048582995951417E-3</c:v>
                </c:pt>
                <c:pt idx="14">
                  <c:v>4.4984255510571302E-4</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39"/>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163305</xdr:colOff>
      <xdr:row>1</xdr:row>
      <xdr:rowOff>122698</xdr:rowOff>
    </xdr:from>
    <xdr:to>
      <xdr:col>18</xdr:col>
      <xdr:colOff>504263</xdr:colOff>
      <xdr:row>31</xdr:row>
      <xdr:rowOff>170777</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56030</xdr:colOff>
      <xdr:row>1</xdr:row>
      <xdr:rowOff>150586</xdr:rowOff>
    </xdr:from>
    <xdr:to>
      <xdr:col>23</xdr:col>
      <xdr:colOff>541655</xdr:colOff>
      <xdr:row>31</xdr:row>
      <xdr:rowOff>134076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152399</xdr:colOff>
      <xdr:row>34</xdr:row>
      <xdr:rowOff>94161</xdr:rowOff>
    </xdr:from>
    <xdr:to>
      <xdr:col>18</xdr:col>
      <xdr:colOff>493059</xdr:colOff>
      <xdr:row>62</xdr:row>
      <xdr:rowOff>11205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78442</xdr:colOff>
      <xdr:row>34</xdr:row>
      <xdr:rowOff>97790</xdr:rowOff>
    </xdr:from>
    <xdr:to>
      <xdr:col>23</xdr:col>
      <xdr:colOff>521169</xdr:colOff>
      <xdr:row>61</xdr:row>
      <xdr:rowOff>168910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174171</xdr:colOff>
      <xdr:row>62</xdr:row>
      <xdr:rowOff>54430</xdr:rowOff>
    </xdr:from>
    <xdr:to>
      <xdr:col>23</xdr:col>
      <xdr:colOff>489857</xdr:colOff>
      <xdr:row>93</xdr:row>
      <xdr:rowOff>54429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S101"/>
  <sheetViews>
    <sheetView tabSelected="1" topLeftCell="A10" zoomScale="69" zoomScaleNormal="70" workbookViewId="0">
      <selection activeCell="B15" sqref="B15"/>
    </sheetView>
  </sheetViews>
  <sheetFormatPr defaultRowHeight="14.4" x14ac:dyDescent="0.3"/>
  <cols>
    <col min="1" max="1" width="22.77734375" customWidth="1"/>
    <col min="2" max="2" width="25.109375" bestFit="1" customWidth="1"/>
    <col min="3" max="3" width="22.6640625" customWidth="1"/>
    <col min="4" max="4" width="23.5546875" customWidth="1"/>
    <col min="5" max="5" width="18.33203125" bestFit="1" customWidth="1"/>
    <col min="6" max="6" width="18" bestFit="1" customWidth="1"/>
    <col min="8" max="8" width="8.88671875" customWidth="1"/>
    <col min="11" max="11" width="18.33203125" bestFit="1" customWidth="1"/>
  </cols>
  <sheetData>
    <row r="1" spans="1:19" ht="14.4" customHeight="1" x14ac:dyDescent="0.3">
      <c r="A1" s="75" t="s">
        <v>140</v>
      </c>
      <c r="B1" s="75"/>
      <c r="C1" s="75"/>
      <c r="D1" s="75"/>
    </row>
    <row r="2" spans="1:19" ht="14.4" customHeight="1" x14ac:dyDescent="0.3">
      <c r="A2" s="75" t="s">
        <v>76</v>
      </c>
      <c r="B2" s="75"/>
      <c r="C2" s="75"/>
      <c r="D2" s="75"/>
    </row>
    <row r="3" spans="1:19" ht="14.4" customHeight="1" x14ac:dyDescent="0.3">
      <c r="A3" s="75" t="s">
        <v>76</v>
      </c>
      <c r="B3" s="75"/>
      <c r="C3" s="75"/>
      <c r="D3" s="75"/>
    </row>
    <row r="4" spans="1:19" ht="14.4" customHeight="1" x14ac:dyDescent="0.3">
      <c r="A4" s="75" t="s">
        <v>76</v>
      </c>
      <c r="B4" s="75"/>
      <c r="C4" s="75"/>
      <c r="D4" s="75"/>
    </row>
    <row r="5" spans="1:19" ht="14.4" customHeight="1" x14ac:dyDescent="0.3">
      <c r="A5" s="75" t="s">
        <v>76</v>
      </c>
      <c r="B5" s="75"/>
      <c r="C5" s="75"/>
      <c r="D5" s="75"/>
    </row>
    <row r="6" spans="1:19" ht="14.4" customHeight="1" x14ac:dyDescent="0.3">
      <c r="A6" s="75" t="s">
        <v>76</v>
      </c>
      <c r="B6" s="75"/>
      <c r="C6" s="75"/>
      <c r="D6" s="75"/>
    </row>
    <row r="7" spans="1:19" ht="14.4" customHeight="1" x14ac:dyDescent="0.3">
      <c r="A7" s="75" t="s">
        <v>76</v>
      </c>
      <c r="B7" s="75"/>
      <c r="C7" s="75"/>
      <c r="D7" s="75"/>
    </row>
    <row r="8" spans="1:19" ht="14.4" customHeight="1" x14ac:dyDescent="0.3">
      <c r="A8" s="75" t="s">
        <v>76</v>
      </c>
      <c r="B8" s="75"/>
      <c r="C8" s="75"/>
      <c r="D8" s="75"/>
    </row>
    <row r="9" spans="1:19" ht="14.4" customHeight="1" x14ac:dyDescent="0.3">
      <c r="A9" s="75" t="s">
        <v>76</v>
      </c>
      <c r="B9" s="75"/>
      <c r="C9" s="75"/>
      <c r="D9" s="75"/>
    </row>
    <row r="10" spans="1:19" ht="14.4" customHeight="1" x14ac:dyDescent="0.3">
      <c r="A10" s="75" t="s">
        <v>76</v>
      </c>
      <c r="B10" s="75"/>
      <c r="C10" s="75"/>
      <c r="D10" s="75"/>
    </row>
    <row r="11" spans="1:19" ht="14.4" customHeight="1" thickBot="1" x14ac:dyDescent="0.35">
      <c r="A11" s="4"/>
      <c r="B11" s="4"/>
      <c r="C11" s="4"/>
      <c r="D11" s="4"/>
    </row>
    <row r="12" spans="1:19" ht="14.4" customHeight="1" x14ac:dyDescent="0.3">
      <c r="A12" s="76" t="s">
        <v>167</v>
      </c>
      <c r="B12" s="77"/>
      <c r="C12" s="77"/>
      <c r="D12" s="78"/>
    </row>
    <row r="13" spans="1:19" ht="14.4" customHeight="1" thickBot="1" x14ac:dyDescent="0.35">
      <c r="A13" s="79"/>
      <c r="B13" s="80"/>
      <c r="C13" s="80"/>
      <c r="D13" s="81"/>
      <c r="E13" s="44"/>
      <c r="F13" s="44"/>
    </row>
    <row r="14" spans="1:19" ht="15" thickBot="1" x14ac:dyDescent="0.35">
      <c r="A14" s="61" t="s">
        <v>164</v>
      </c>
      <c r="B14" s="49" t="s">
        <v>77</v>
      </c>
      <c r="C14" s="49" t="s">
        <v>78</v>
      </c>
      <c r="D14" s="51" t="s">
        <v>79</v>
      </c>
      <c r="E14" s="48"/>
      <c r="F14" s="48"/>
    </row>
    <row r="15" spans="1:19" x14ac:dyDescent="0.3">
      <c r="A15" s="62" t="s">
        <v>80</v>
      </c>
      <c r="B15" s="21">
        <f>D15</f>
        <v>0.99980000000000002</v>
      </c>
      <c r="C15" s="21">
        <v>1</v>
      </c>
      <c r="D15" s="53">
        <v>0.99980000000000002</v>
      </c>
      <c r="E15" s="45"/>
      <c r="F15" s="45"/>
      <c r="G15" s="43"/>
      <c r="H15" s="43"/>
      <c r="I15" s="43"/>
      <c r="J15" s="43"/>
      <c r="K15" s="43"/>
      <c r="L15" s="43"/>
      <c r="M15" s="43"/>
      <c r="N15" s="43"/>
      <c r="O15" s="43"/>
      <c r="P15" s="43"/>
      <c r="Q15" s="43"/>
      <c r="R15" s="43"/>
      <c r="S15" s="43"/>
    </row>
    <row r="16" spans="1:19" x14ac:dyDescent="0.3">
      <c r="A16" s="64" t="s">
        <v>81</v>
      </c>
      <c r="B16" s="21">
        <f>VLOOKUP($A$14,'22-23 Indicator Data'!$A$1:$R$74,3,FALSE)</f>
        <v>0.99180000000000001</v>
      </c>
      <c r="C16" s="21">
        <v>0.99</v>
      </c>
      <c r="D16" s="65">
        <v>0.99180000000000001</v>
      </c>
      <c r="E16" s="46"/>
      <c r="F16" s="8"/>
    </row>
    <row r="17" spans="1:6" x14ac:dyDescent="0.3">
      <c r="A17" s="64" t="s">
        <v>82</v>
      </c>
      <c r="B17" s="21">
        <f>VLOOKUP($A$14,'22-23 Indicator Data'!$A$1:$R$74,4,FALSE)</f>
        <v>0.63922339641189485</v>
      </c>
      <c r="C17" s="21">
        <v>0.57199999999999995</v>
      </c>
      <c r="D17" s="63">
        <v>0.63922339641189485</v>
      </c>
      <c r="E17" s="46"/>
      <c r="F17" s="47"/>
    </row>
    <row r="18" spans="1:6" x14ac:dyDescent="0.3">
      <c r="A18" s="64" t="s">
        <v>83</v>
      </c>
      <c r="B18" s="21">
        <f>VLOOKUP($A$14,'22-23 Indicator Data'!$A$1:$R$74,5,FALSE)</f>
        <v>0.38612994968278275</v>
      </c>
      <c r="C18" s="21">
        <v>0.39279999999999998</v>
      </c>
      <c r="D18" s="63">
        <v>0.38612994968278275</v>
      </c>
      <c r="E18" s="5"/>
      <c r="F18" s="7"/>
    </row>
    <row r="19" spans="1:6" x14ac:dyDescent="0.3">
      <c r="A19" s="64" t="s">
        <v>84</v>
      </c>
      <c r="B19" s="21">
        <f>VLOOKUP($A$14,'22-23 Indicator Data'!$A$1:$R$74,6,FALSE)</f>
        <v>0.66506958704083963</v>
      </c>
      <c r="C19" s="21">
        <v>0.61409999999999998</v>
      </c>
      <c r="D19" s="63">
        <v>0.66506958704083963</v>
      </c>
      <c r="E19" s="5"/>
      <c r="F19" s="7"/>
    </row>
    <row r="20" spans="1:6" x14ac:dyDescent="0.3">
      <c r="A20" s="64" t="s">
        <v>85</v>
      </c>
      <c r="B20" s="21">
        <f>VLOOKUP($A$14,'22-23 Indicator Data'!$A$1:$R$74,7,FALSE)</f>
        <v>0.2936542669584245</v>
      </c>
      <c r="C20" s="21">
        <v>0.28720000000000001</v>
      </c>
      <c r="D20" s="63">
        <v>0.2936542669584245</v>
      </c>
      <c r="E20" s="5"/>
      <c r="F20" s="7"/>
    </row>
    <row r="21" spans="1:6" x14ac:dyDescent="0.3">
      <c r="A21" s="64" t="s">
        <v>86</v>
      </c>
      <c r="B21" s="21">
        <f>VLOOKUP($A$14,'22-23 Indicator Data'!$A$1:$R$74,8,FALSE)</f>
        <v>0.66722288438617405</v>
      </c>
      <c r="C21" s="21">
        <v>0.62770000000000004</v>
      </c>
      <c r="D21" s="63">
        <v>0.66722288438617405</v>
      </c>
      <c r="E21" s="5"/>
      <c r="F21" s="7"/>
    </row>
    <row r="22" spans="1:6" x14ac:dyDescent="0.3">
      <c r="A22" s="64" t="s">
        <v>87</v>
      </c>
      <c r="B22" s="21">
        <f>VLOOKUP($A$14,'22-23 Indicator Data'!$A$1:$R$74,9,FALSE)</f>
        <v>0.39194219400043795</v>
      </c>
      <c r="C22" s="21">
        <v>0.4118</v>
      </c>
      <c r="D22" s="63">
        <v>0.39194219400043795</v>
      </c>
      <c r="E22" s="5"/>
      <c r="F22" s="7"/>
    </row>
    <row r="23" spans="1:6" x14ac:dyDescent="0.3">
      <c r="A23" s="64" t="s">
        <v>88</v>
      </c>
      <c r="B23" s="21">
        <f>VLOOKUP($A$14,'22-23 Indicator Data'!$A$1:$R$74,10,FALSE)</f>
        <v>0.76780000000000004</v>
      </c>
      <c r="C23" s="21">
        <v>0.77869999999999995</v>
      </c>
      <c r="D23" s="65">
        <v>0.76780000000000004</v>
      </c>
      <c r="E23" s="5"/>
      <c r="F23" s="7"/>
    </row>
    <row r="24" spans="1:6" x14ac:dyDescent="0.3">
      <c r="A24" s="64" t="s">
        <v>89</v>
      </c>
      <c r="B24" s="21">
        <f>VLOOKUP($A$14,'22-23 Indicator Data'!$A$1:$R$74,11,FALSE)</f>
        <v>0.81989999999999996</v>
      </c>
      <c r="C24" s="21">
        <v>0.83599999999999997</v>
      </c>
      <c r="D24" s="65">
        <v>0.81989999999999996</v>
      </c>
      <c r="E24" s="5"/>
      <c r="F24" s="7"/>
    </row>
    <row r="25" spans="1:6" x14ac:dyDescent="0.3">
      <c r="A25" s="64" t="s">
        <v>90</v>
      </c>
      <c r="B25" s="21">
        <f>VLOOKUP($A$14,'22-23 Indicator Data'!$A$1:$R$74,12,FALSE)</f>
        <v>0.77880000000000005</v>
      </c>
      <c r="C25" s="21">
        <v>0.81759999999999999</v>
      </c>
      <c r="D25" s="65">
        <v>0.77880000000000005</v>
      </c>
      <c r="E25" s="5"/>
      <c r="F25" s="7"/>
    </row>
    <row r="26" spans="1:6" x14ac:dyDescent="0.3">
      <c r="A26" s="64" t="s">
        <v>91</v>
      </c>
      <c r="B26" s="21">
        <f>VLOOKUP($A$14,'22-23 Indicator Data'!$A$1:$R$74,13,FALSE)</f>
        <v>1.01E-2</v>
      </c>
      <c r="C26" s="21">
        <v>1.0699999999999999E-2</v>
      </c>
      <c r="D26" s="65">
        <v>1.01E-2</v>
      </c>
      <c r="E26" s="5"/>
      <c r="F26" s="7"/>
    </row>
    <row r="27" spans="1:6" x14ac:dyDescent="0.3">
      <c r="A27" s="64" t="s">
        <v>92</v>
      </c>
      <c r="B27" s="21">
        <f>VLOOKUP($A$14,'22-23 Indicator Data'!$A$1:$R$74,14,FALSE)</f>
        <v>3.4599999999999999E-2</v>
      </c>
      <c r="C27" s="21">
        <v>3.0200000000000001E-2</v>
      </c>
      <c r="D27" s="65">
        <v>3.4599999999999999E-2</v>
      </c>
      <c r="E27" s="5"/>
      <c r="F27" s="7"/>
    </row>
    <row r="28" spans="1:6" x14ac:dyDescent="0.3">
      <c r="A28" s="64" t="s">
        <v>93</v>
      </c>
      <c r="B28" s="21">
        <f>VLOOKUP($A$14,'22-23 Indicator Data'!$A$1:$R$74,15,FALSE)</f>
        <v>0.99890000000000001</v>
      </c>
      <c r="C28" s="21">
        <v>1</v>
      </c>
      <c r="D28" s="65">
        <v>0.99890000000000001</v>
      </c>
      <c r="E28" s="5"/>
      <c r="F28" s="7"/>
    </row>
    <row r="29" spans="1:6" x14ac:dyDescent="0.3">
      <c r="A29" s="64" t="s">
        <v>94</v>
      </c>
      <c r="B29" s="21">
        <f>VLOOKUP($A$14,'22-23 Indicator Data'!$A$1:$R$74,16,FALSE)</f>
        <v>0.99850000000000005</v>
      </c>
      <c r="C29" s="21">
        <v>1</v>
      </c>
      <c r="D29" s="65">
        <v>0.99850000000000005</v>
      </c>
      <c r="E29" s="5"/>
      <c r="F29" s="6"/>
    </row>
    <row r="30" spans="1:6" x14ac:dyDescent="0.3">
      <c r="A30" s="64" t="s">
        <v>95</v>
      </c>
      <c r="B30" s="21">
        <f>VLOOKUP($A$14,'22-23 Indicator Data'!$A$1:$R$74,17,FALSE)</f>
        <v>0.98560000000000003</v>
      </c>
      <c r="C30" s="21">
        <v>1</v>
      </c>
      <c r="D30" s="65">
        <v>0.98560000000000003</v>
      </c>
      <c r="E30" s="5"/>
      <c r="F30" s="6"/>
    </row>
    <row r="31" spans="1:6" ht="15" thickBot="1" x14ac:dyDescent="0.35">
      <c r="A31" s="66" t="s">
        <v>96</v>
      </c>
      <c r="B31" s="28">
        <f>VLOOKUP($A$14,'22-23 Indicator Data'!$A$1:$R$74,18,FALSE)</f>
        <v>0.99629999999999996</v>
      </c>
      <c r="C31" s="28">
        <v>1</v>
      </c>
      <c r="D31" s="68">
        <v>0.99629999999999996</v>
      </c>
      <c r="E31" s="5"/>
      <c r="F31" s="6"/>
    </row>
    <row r="32" spans="1:6" x14ac:dyDescent="0.3">
      <c r="A32" s="25"/>
      <c r="B32" s="8"/>
      <c r="C32" s="25"/>
      <c r="D32" s="25"/>
      <c r="E32" s="5"/>
      <c r="F32" s="6"/>
    </row>
    <row r="33" spans="1:4" x14ac:dyDescent="0.3">
      <c r="A33" s="20"/>
      <c r="B33" s="20"/>
      <c r="C33" s="20"/>
      <c r="D33" s="20"/>
    </row>
    <row r="34" spans="1:4" x14ac:dyDescent="0.3">
      <c r="A34" s="20"/>
      <c r="B34" s="20"/>
      <c r="C34" s="20"/>
      <c r="D34" s="20"/>
    </row>
    <row r="35" spans="1:4" x14ac:dyDescent="0.3">
      <c r="A35" s="20"/>
      <c r="B35" s="20"/>
      <c r="C35" s="20"/>
      <c r="D35" s="20"/>
    </row>
    <row r="36" spans="1:4" x14ac:dyDescent="0.3">
      <c r="A36" s="20"/>
      <c r="B36" s="20"/>
      <c r="C36" s="20"/>
      <c r="D36" s="20"/>
    </row>
    <row r="37" spans="1:4" ht="15" thickBot="1" x14ac:dyDescent="0.35">
      <c r="A37" s="20"/>
      <c r="B37" s="20"/>
      <c r="C37" s="20"/>
      <c r="D37" s="20"/>
    </row>
    <row r="38" spans="1:4" x14ac:dyDescent="0.3">
      <c r="A38" s="76" t="s">
        <v>166</v>
      </c>
      <c r="B38" s="77"/>
      <c r="C38" s="77"/>
      <c r="D38" s="78"/>
    </row>
    <row r="39" spans="1:4" ht="15" thickBot="1" x14ac:dyDescent="0.35">
      <c r="A39" s="79"/>
      <c r="B39" s="80"/>
      <c r="C39" s="80"/>
      <c r="D39" s="81"/>
    </row>
    <row r="40" spans="1:4" ht="15" thickBot="1" x14ac:dyDescent="0.35">
      <c r="A40" s="61" t="s">
        <v>164</v>
      </c>
      <c r="B40" s="49" t="s">
        <v>77</v>
      </c>
      <c r="C40" s="49" t="s">
        <v>78</v>
      </c>
      <c r="D40" s="51" t="s">
        <v>79</v>
      </c>
    </row>
    <row r="41" spans="1:4" x14ac:dyDescent="0.3">
      <c r="A41" s="62" t="s">
        <v>80</v>
      </c>
      <c r="B41" s="26">
        <f>VLOOKUP($A$40,'22-23 Indicator Data'!$A$1:$R$74,2,FALSE)</f>
        <v>0.99980000000000002</v>
      </c>
      <c r="C41" s="21">
        <v>1</v>
      </c>
      <c r="D41" s="63">
        <v>0.99980000000000002</v>
      </c>
    </row>
    <row r="42" spans="1:4" x14ac:dyDescent="0.3">
      <c r="A42" s="64" t="s">
        <v>81</v>
      </c>
      <c r="B42" s="26">
        <f>VLOOKUP($A$40,'22-23 Indicator Data'!$A$1:$R$74,3,FALSE)</f>
        <v>0.99180000000000001</v>
      </c>
      <c r="C42" s="21">
        <v>0.99</v>
      </c>
      <c r="D42" s="65">
        <v>0.99180000000000001</v>
      </c>
    </row>
    <row r="43" spans="1:4" x14ac:dyDescent="0.3">
      <c r="A43" s="64" t="s">
        <v>82</v>
      </c>
      <c r="B43" s="26">
        <f>VLOOKUP($A$40,'22-23 Indicator Data'!$A$1:$R$74,4,FALSE)</f>
        <v>0.63922339641189485</v>
      </c>
      <c r="C43" s="21">
        <v>0.57199999999999995</v>
      </c>
      <c r="D43" s="63">
        <v>0.63922339641189485</v>
      </c>
    </row>
    <row r="44" spans="1:4" x14ac:dyDescent="0.3">
      <c r="A44" s="64" t="s">
        <v>83</v>
      </c>
      <c r="B44" s="26">
        <f>VLOOKUP($A$40,'22-23 Indicator Data'!$A$1:$R$74,5,FALSE)</f>
        <v>0.38612994968278275</v>
      </c>
      <c r="C44" s="21">
        <v>0.39279999999999998</v>
      </c>
      <c r="D44" s="63">
        <v>0.38612994968278275</v>
      </c>
    </row>
    <row r="45" spans="1:4" x14ac:dyDescent="0.3">
      <c r="A45" s="64" t="s">
        <v>84</v>
      </c>
      <c r="B45" s="26">
        <f>VLOOKUP($A$40,'22-23 Indicator Data'!$A$1:$R$74,6,FALSE)</f>
        <v>0.66506958704083963</v>
      </c>
      <c r="C45" s="21">
        <v>0.61409999999999998</v>
      </c>
      <c r="D45" s="63">
        <v>0.66506958704083963</v>
      </c>
    </row>
    <row r="46" spans="1:4" x14ac:dyDescent="0.3">
      <c r="A46" s="64" t="s">
        <v>85</v>
      </c>
      <c r="B46" s="26">
        <f>VLOOKUP($A$40,'22-23 Indicator Data'!$A$1:$R$74,7,FALSE)</f>
        <v>0.2936542669584245</v>
      </c>
      <c r="C46" s="21">
        <v>0.28720000000000001</v>
      </c>
      <c r="D46" s="63">
        <v>0.2936542669584245</v>
      </c>
    </row>
    <row r="47" spans="1:4" x14ac:dyDescent="0.3">
      <c r="A47" s="64" t="s">
        <v>86</v>
      </c>
      <c r="B47" s="26">
        <f>VLOOKUP($A$40,'22-23 Indicator Data'!$A$1:$R$74,8,FALSE)</f>
        <v>0.66722288438617405</v>
      </c>
      <c r="C47" s="21">
        <v>0.62770000000000004</v>
      </c>
      <c r="D47" s="63">
        <v>0.66722288438617405</v>
      </c>
    </row>
    <row r="48" spans="1:4" x14ac:dyDescent="0.3">
      <c r="A48" s="64" t="s">
        <v>87</v>
      </c>
      <c r="B48" s="26">
        <f>VLOOKUP($A$40,'22-23 Indicator Data'!$A$1:$R$74,9,FALSE)</f>
        <v>0.39194219400043795</v>
      </c>
      <c r="C48" s="21">
        <v>0.4118</v>
      </c>
      <c r="D48" s="63">
        <v>0.39194219400043795</v>
      </c>
    </row>
    <row r="49" spans="1:4" x14ac:dyDescent="0.3">
      <c r="A49" s="64" t="s">
        <v>88</v>
      </c>
      <c r="B49" s="26">
        <f>VLOOKUP($A$40,'22-23 Indicator Data'!$A$1:$R$74,10,FALSE)</f>
        <v>0.76780000000000004</v>
      </c>
      <c r="C49" s="21">
        <v>0.77869999999999995</v>
      </c>
      <c r="D49" s="65">
        <v>0.76780000000000004</v>
      </c>
    </row>
    <row r="50" spans="1:4" x14ac:dyDescent="0.3">
      <c r="A50" s="64" t="s">
        <v>89</v>
      </c>
      <c r="B50" s="26">
        <f>VLOOKUP($A$40,'22-23 Indicator Data'!$A$1:$R$74,11,FALSE)</f>
        <v>0.81989999999999996</v>
      </c>
      <c r="C50" s="21">
        <v>0.83599999999999997</v>
      </c>
      <c r="D50" s="65">
        <v>0.81989999999999996</v>
      </c>
    </row>
    <row r="51" spans="1:4" x14ac:dyDescent="0.3">
      <c r="A51" s="64" t="s">
        <v>90</v>
      </c>
      <c r="B51" s="26">
        <f>VLOOKUP($A$40,'22-23 Indicator Data'!$A$1:$R$74,12,FALSE)</f>
        <v>0.77880000000000005</v>
      </c>
      <c r="C51" s="21">
        <v>0.81759999999999999</v>
      </c>
      <c r="D51" s="65">
        <v>0.77880000000000005</v>
      </c>
    </row>
    <row r="52" spans="1:4" x14ac:dyDescent="0.3">
      <c r="A52" s="64" t="s">
        <v>91</v>
      </c>
      <c r="B52" s="26">
        <f>VLOOKUP($A$40,'22-23 Indicator Data'!$A$1:$R$74,13,FALSE)</f>
        <v>1.01E-2</v>
      </c>
      <c r="C52" s="21">
        <v>1.0699999999999999E-2</v>
      </c>
      <c r="D52" s="65">
        <v>1.01E-2</v>
      </c>
    </row>
    <row r="53" spans="1:4" x14ac:dyDescent="0.3">
      <c r="A53" s="64" t="s">
        <v>92</v>
      </c>
      <c r="B53" s="26">
        <f>VLOOKUP($A$40,'22-23 Indicator Data'!$A$1:$R$74,14,FALSE)</f>
        <v>3.4599999999999999E-2</v>
      </c>
      <c r="C53" s="21">
        <v>3.0200000000000001E-2</v>
      </c>
      <c r="D53" s="65">
        <v>3.4599999999999999E-2</v>
      </c>
    </row>
    <row r="54" spans="1:4" x14ac:dyDescent="0.3">
      <c r="A54" s="64" t="s">
        <v>93</v>
      </c>
      <c r="B54" s="26">
        <f>VLOOKUP($A$40,'22-23 Indicator Data'!$A$1:$R$74,15,FALSE)</f>
        <v>0.99890000000000001</v>
      </c>
      <c r="C54" s="21">
        <v>1</v>
      </c>
      <c r="D54" s="65">
        <v>0.99890000000000001</v>
      </c>
    </row>
    <row r="55" spans="1:4" x14ac:dyDescent="0.3">
      <c r="A55" s="64" t="s">
        <v>94</v>
      </c>
      <c r="B55" s="26">
        <f>VLOOKUP($A$40,'22-23 Indicator Data'!$A$1:$R$74,16,FALSE)</f>
        <v>0.99850000000000005</v>
      </c>
      <c r="C55" s="21">
        <v>1</v>
      </c>
      <c r="D55" s="65">
        <v>0.99850000000000005</v>
      </c>
    </row>
    <row r="56" spans="1:4" x14ac:dyDescent="0.3">
      <c r="A56" s="64" t="s">
        <v>95</v>
      </c>
      <c r="B56" s="26">
        <f>VLOOKUP($A$40,'22-23 Indicator Data'!$A$1:$R$74,17,FALSE)</f>
        <v>0.98560000000000003</v>
      </c>
      <c r="C56" s="21">
        <v>1</v>
      </c>
      <c r="D56" s="65">
        <v>0.98560000000000003</v>
      </c>
    </row>
    <row r="57" spans="1:4" ht="15" thickBot="1" x14ac:dyDescent="0.35">
      <c r="A57" s="66" t="s">
        <v>96</v>
      </c>
      <c r="B57" s="67">
        <f>VLOOKUP($A$40,'22-23 Indicator Data'!$A$1:$R$74,18,FALSE)</f>
        <v>0.99629999999999996</v>
      </c>
      <c r="C57" s="28">
        <v>1</v>
      </c>
      <c r="D57" s="68">
        <v>0.99629999999999996</v>
      </c>
    </row>
    <row r="58" spans="1:4" x14ac:dyDescent="0.3">
      <c r="A58" s="20"/>
      <c r="B58" s="20"/>
      <c r="C58" s="20"/>
      <c r="D58" s="20"/>
    </row>
    <row r="59" spans="1:4" x14ac:dyDescent="0.3">
      <c r="A59" s="20"/>
      <c r="B59" s="20"/>
      <c r="C59" s="20"/>
      <c r="D59" s="20"/>
    </row>
    <row r="60" spans="1:4" x14ac:dyDescent="0.3">
      <c r="A60" s="20"/>
      <c r="B60" s="20"/>
      <c r="C60" s="20"/>
      <c r="D60" s="20"/>
    </row>
    <row r="61" spans="1:4" x14ac:dyDescent="0.3">
      <c r="A61" s="20"/>
      <c r="B61" s="20"/>
      <c r="C61" s="20"/>
      <c r="D61" s="20"/>
    </row>
    <row r="62" spans="1:4" ht="15" thickBot="1" x14ac:dyDescent="0.35">
      <c r="A62" s="20"/>
      <c r="B62" s="20"/>
      <c r="C62" s="20"/>
      <c r="D62" s="20"/>
    </row>
    <row r="63" spans="1:4" x14ac:dyDescent="0.3">
      <c r="A63" s="76" t="s">
        <v>162</v>
      </c>
      <c r="B63" s="77"/>
      <c r="C63" s="77"/>
      <c r="D63" s="78"/>
    </row>
    <row r="64" spans="1:4" ht="14.4" customHeight="1" thickBot="1" x14ac:dyDescent="0.35">
      <c r="A64" s="79"/>
      <c r="B64" s="80"/>
      <c r="C64" s="80"/>
      <c r="D64" s="81"/>
    </row>
    <row r="65" spans="1:4" ht="15" thickBot="1" x14ac:dyDescent="0.35">
      <c r="A65" s="50" t="s">
        <v>164</v>
      </c>
      <c r="B65" s="49" t="s">
        <v>114</v>
      </c>
      <c r="C65" s="49" t="s">
        <v>115</v>
      </c>
      <c r="D65" s="51" t="s">
        <v>116</v>
      </c>
    </row>
    <row r="66" spans="1:4" x14ac:dyDescent="0.3">
      <c r="A66" s="52" t="s">
        <v>117</v>
      </c>
      <c r="B66" s="24">
        <f>VLOOKUP($A$65,'22-23 Exit Reason Data'!$A$2:$Q$74,2,FALSE)</f>
        <v>2581</v>
      </c>
      <c r="C66" s="26">
        <f>B66/$B$81</f>
        <v>0.38701454490928178</v>
      </c>
      <c r="D66" s="53">
        <v>0.38701454490928178</v>
      </c>
    </row>
    <row r="67" spans="1:4" x14ac:dyDescent="0.3">
      <c r="A67" s="54" t="s">
        <v>118</v>
      </c>
      <c r="B67" s="24">
        <f>VLOOKUP($A$65,'22-23 Exit Reason Data'!$A$2:$Q$74,3,FALSE)</f>
        <v>244</v>
      </c>
      <c r="C67" s="26">
        <f t="shared" ref="C67:C80" si="0">B67/$B$81</f>
        <v>3.6587194481931325E-2</v>
      </c>
      <c r="D67" s="53">
        <v>3.6587194481931325E-2</v>
      </c>
    </row>
    <row r="68" spans="1:4" x14ac:dyDescent="0.3">
      <c r="A68" s="54" t="s">
        <v>119</v>
      </c>
      <c r="B68" s="24">
        <f>VLOOKUP($A$65,'22-23 Exit Reason Data'!$A$2:$Q$74,4,FALSE)</f>
        <v>204</v>
      </c>
      <c r="C68" s="26">
        <f t="shared" si="0"/>
        <v>3.0589293747188485E-2</v>
      </c>
      <c r="D68" s="53">
        <v>3.0589293747188485E-2</v>
      </c>
    </row>
    <row r="69" spans="1:4" x14ac:dyDescent="0.3">
      <c r="A69" s="54" t="s">
        <v>120</v>
      </c>
      <c r="B69" s="24">
        <f>VLOOKUP($A$65,'22-23 Exit Reason Data'!$A$2:$Q$74,5,FALSE)</f>
        <v>914</v>
      </c>
      <c r="C69" s="26">
        <f t="shared" si="0"/>
        <v>0.1370520317888739</v>
      </c>
      <c r="D69" s="53">
        <v>0.1370520317888739</v>
      </c>
    </row>
    <row r="70" spans="1:4" x14ac:dyDescent="0.3">
      <c r="A70" s="54" t="s">
        <v>121</v>
      </c>
      <c r="B70" s="24">
        <f>VLOOKUP($A$65,'22-23 Exit Reason Data'!$A$2:$Q$74,6,FALSE)</f>
        <v>953</v>
      </c>
      <c r="C70" s="26">
        <f t="shared" si="0"/>
        <v>0.14289998500524817</v>
      </c>
      <c r="D70" s="53">
        <v>0.14289998500524817</v>
      </c>
    </row>
    <row r="71" spans="1:4" x14ac:dyDescent="0.3">
      <c r="A71" s="54" t="s">
        <v>122</v>
      </c>
      <c r="B71" s="24">
        <f>VLOOKUP($A$65,'22-23 Exit Reason Data'!$A$2:$Q$74,7,FALSE)</f>
        <v>765</v>
      </c>
      <c r="C71" s="26">
        <f t="shared" si="0"/>
        <v>0.11470985155195682</v>
      </c>
      <c r="D71" s="53">
        <v>0.11470985155195682</v>
      </c>
    </row>
    <row r="72" spans="1:4" x14ac:dyDescent="0.3">
      <c r="A72" s="54" t="s">
        <v>123</v>
      </c>
      <c r="B72" s="24">
        <f>VLOOKUP($A$65,'22-23 Exit Reason Data'!$A$2:$Q$74,8,FALSE)</f>
        <v>160</v>
      </c>
      <c r="C72" s="26">
        <f t="shared" si="0"/>
        <v>2.399160293897136E-2</v>
      </c>
      <c r="D72" s="53">
        <v>2.399160293897136E-2</v>
      </c>
    </row>
    <row r="73" spans="1:4" x14ac:dyDescent="0.3">
      <c r="A73" s="54" t="s">
        <v>124</v>
      </c>
      <c r="B73" s="24">
        <f>VLOOKUP($A$65,'22-23 Exit Reason Data'!$A$2:$Q$74,9,FALSE)</f>
        <v>114</v>
      </c>
      <c r="C73" s="26">
        <f t="shared" si="0"/>
        <v>1.7094017094017096E-2</v>
      </c>
      <c r="D73" s="53">
        <v>1.7094017094017096E-2</v>
      </c>
    </row>
    <row r="74" spans="1:4" x14ac:dyDescent="0.3">
      <c r="A74" s="54" t="s">
        <v>125</v>
      </c>
      <c r="B74" s="24">
        <f>VLOOKUP($A$65,'22-23 Exit Reason Data'!$A$2:$Q$74,10,FALSE)</f>
        <v>12</v>
      </c>
      <c r="C74" s="26">
        <f>B74/$B$81</f>
        <v>1.7993702204228521E-3</v>
      </c>
      <c r="D74" s="53">
        <v>1.7993702204228521E-3</v>
      </c>
    </row>
    <row r="75" spans="1:4" x14ac:dyDescent="0.3">
      <c r="A75" s="54" t="s">
        <v>126</v>
      </c>
      <c r="B75" s="24">
        <f>VLOOKUP($A$65,'22-23 Exit Reason Data'!$A$2:$Q$74,11,FALSE)</f>
        <v>345</v>
      </c>
      <c r="C75" s="26">
        <f t="shared" si="0"/>
        <v>5.1731893837156998E-2</v>
      </c>
      <c r="D75" s="53">
        <v>5.1731893837156998E-2</v>
      </c>
    </row>
    <row r="76" spans="1:4" x14ac:dyDescent="0.3">
      <c r="A76" s="54" t="s">
        <v>127</v>
      </c>
      <c r="B76" s="24">
        <f>VLOOKUP($A$65,'22-23 Exit Reason Data'!$A$2:$Q$74,12,FALSE)</f>
        <v>125</v>
      </c>
      <c r="C76" s="26">
        <f t="shared" si="0"/>
        <v>1.8743439796071376E-2</v>
      </c>
      <c r="D76" s="53">
        <v>1.8743439796071376E-2</v>
      </c>
    </row>
    <row r="77" spans="1:4" x14ac:dyDescent="0.3">
      <c r="A77" s="54" t="s">
        <v>128</v>
      </c>
      <c r="B77" s="24">
        <f>VLOOKUP($A$65,'22-23 Exit Reason Data'!$A$2:$Q$74,13,FALSE)</f>
        <v>221</v>
      </c>
      <c r="C77" s="26">
        <f t="shared" si="0"/>
        <v>3.3138401559454189E-2</v>
      </c>
      <c r="D77" s="53">
        <v>3.3138401559454189E-2</v>
      </c>
    </row>
    <row r="78" spans="1:4" x14ac:dyDescent="0.3">
      <c r="A78" s="54" t="s">
        <v>129</v>
      </c>
      <c r="B78" s="24">
        <f>VLOOKUP($A$65,'22-23 Exit Reason Data'!$A$2:$Q$74,14,FALSE)</f>
        <v>1</v>
      </c>
      <c r="C78" s="26">
        <f t="shared" si="0"/>
        <v>1.4994751836857099E-4</v>
      </c>
      <c r="D78" s="53">
        <v>1.4994751836857099E-4</v>
      </c>
    </row>
    <row r="79" spans="1:4" x14ac:dyDescent="0.3">
      <c r="A79" s="54" t="s">
        <v>130</v>
      </c>
      <c r="B79" s="24">
        <f>VLOOKUP($A$65,'22-23 Exit Reason Data'!$A$2:$Q$74,15,FALSE)</f>
        <v>27</v>
      </c>
      <c r="C79" s="26">
        <f t="shared" si="0"/>
        <v>4.048582995951417E-3</v>
      </c>
      <c r="D79" s="53">
        <v>4.048582995951417E-3</v>
      </c>
    </row>
    <row r="80" spans="1:4" ht="15" thickBot="1" x14ac:dyDescent="0.35">
      <c r="A80" s="55" t="s">
        <v>131</v>
      </c>
      <c r="B80" s="27">
        <f>VLOOKUP($A$65,'22-23 Exit Reason Data'!$A$2:$Q$74,16,FALSE)</f>
        <v>3</v>
      </c>
      <c r="C80" s="28">
        <f t="shared" si="0"/>
        <v>4.4984255510571302E-4</v>
      </c>
      <c r="D80" s="56">
        <v>4.4984255510571302E-4</v>
      </c>
    </row>
    <row r="81" spans="1:4" ht="15" thickBot="1" x14ac:dyDescent="0.35">
      <c r="A81" s="57" t="s">
        <v>132</v>
      </c>
      <c r="B81" s="58">
        <f>SUM(B66:B80)</f>
        <v>6669</v>
      </c>
      <c r="C81" s="59">
        <v>1</v>
      </c>
      <c r="D81" s="60">
        <v>1</v>
      </c>
    </row>
    <row r="101" spans="3:17" x14ac:dyDescent="0.3">
      <c r="C101" s="9"/>
      <c r="D101" s="9"/>
      <c r="E101" s="9"/>
      <c r="F101" s="9"/>
      <c r="G101" s="9"/>
      <c r="H101" s="9"/>
      <c r="I101" s="9"/>
      <c r="J101" s="9"/>
      <c r="K101" s="9"/>
      <c r="L101" s="9"/>
      <c r="M101" s="9"/>
      <c r="N101" s="9"/>
      <c r="O101" s="9"/>
      <c r="P101" s="9"/>
      <c r="Q101" s="9"/>
    </row>
  </sheetData>
  <mergeCells count="4">
    <mergeCell ref="A1:D10"/>
    <mergeCell ref="A12:D13"/>
    <mergeCell ref="A38:D39"/>
    <mergeCell ref="A63:D6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'22-23 Indicator Data'!$A$2:$A$74</xm:f>
          </x14:formula1>
          <xm:sqref>A14 A40</xm:sqref>
        </x14:dataValidation>
        <x14:dataValidation type="list" allowBlank="1" showInputMessage="1" showErrorMessage="1" xr:uid="{00000000-0002-0000-0000-000001000000}">
          <x14:formula1>
            <xm:f>'22-23 Exit Reason Data'!$A$2:$A$74</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4"/>
  <sheetViews>
    <sheetView showGridLines="0" workbookViewId="0">
      <selection activeCell="A9" sqref="A9"/>
    </sheetView>
  </sheetViews>
  <sheetFormatPr defaultRowHeight="14.4" x14ac:dyDescent="0.3"/>
  <cols>
    <col min="1" max="1" width="19.33203125" style="5" bestFit="1" customWidth="1"/>
    <col min="2" max="2" width="11.5546875" customWidth="1"/>
    <col min="3" max="3" width="11" customWidth="1"/>
    <col min="4" max="5" width="11.6640625" customWidth="1"/>
    <col min="6" max="6" width="10.5546875" customWidth="1"/>
    <col min="7" max="7" width="10.44140625" customWidth="1"/>
    <col min="8" max="8" width="11.33203125" customWidth="1"/>
    <col min="9" max="10" width="11.6640625" customWidth="1"/>
    <col min="11" max="11" width="10.5546875" customWidth="1"/>
    <col min="12" max="12" width="10.88671875" customWidth="1"/>
    <col min="13" max="13" width="11.6640625" customWidth="1"/>
    <col min="14" max="14" width="10.6640625" customWidth="1"/>
    <col min="15" max="15" width="10.44140625" customWidth="1"/>
    <col min="16" max="16" width="11" customWidth="1"/>
    <col min="17" max="17" width="10.44140625" customWidth="1"/>
    <col min="18" max="18" width="10.88671875" customWidth="1"/>
  </cols>
  <sheetData>
    <row r="1" spans="1:19" s="20" customFormat="1" ht="244.8" x14ac:dyDescent="0.25">
      <c r="A1" s="15" t="s">
        <v>165</v>
      </c>
      <c r="B1" s="14" t="s">
        <v>133</v>
      </c>
      <c r="C1" s="15" t="s">
        <v>134</v>
      </c>
      <c r="D1" s="16" t="s">
        <v>141</v>
      </c>
      <c r="E1" s="16" t="s">
        <v>142</v>
      </c>
      <c r="F1" s="17" t="s">
        <v>143</v>
      </c>
      <c r="G1" s="17" t="s">
        <v>144</v>
      </c>
      <c r="H1" s="18" t="s">
        <v>145</v>
      </c>
      <c r="I1" s="18" t="s">
        <v>146</v>
      </c>
      <c r="J1" s="15" t="s">
        <v>135</v>
      </c>
      <c r="K1" s="15" t="s">
        <v>136</v>
      </c>
      <c r="L1" s="15" t="s">
        <v>137</v>
      </c>
      <c r="M1" s="15" t="s">
        <v>138</v>
      </c>
      <c r="N1" s="19" t="s">
        <v>139</v>
      </c>
      <c r="O1" s="1" t="s">
        <v>0</v>
      </c>
      <c r="P1" s="2" t="s">
        <v>1</v>
      </c>
      <c r="Q1" s="1" t="s">
        <v>2</v>
      </c>
      <c r="R1" s="1" t="s">
        <v>3</v>
      </c>
      <c r="S1" s="3"/>
    </row>
    <row r="2" spans="1:19" x14ac:dyDescent="0.3">
      <c r="A2" s="40" t="s">
        <v>164</v>
      </c>
      <c r="B2" s="41">
        <v>0.99980000000000002</v>
      </c>
      <c r="C2" s="42">
        <v>0.99180000000000001</v>
      </c>
      <c r="D2" s="41">
        <v>0.63922339641189485</v>
      </c>
      <c r="E2" s="41">
        <v>0.38612994968278275</v>
      </c>
      <c r="F2" s="41">
        <v>0.66506958704083963</v>
      </c>
      <c r="G2" s="41">
        <v>0.2936542669584245</v>
      </c>
      <c r="H2" s="41">
        <v>0.66722288438617405</v>
      </c>
      <c r="I2" s="41">
        <v>0.39194219400043795</v>
      </c>
      <c r="J2" s="42">
        <v>0.76780000000000004</v>
      </c>
      <c r="K2" s="42">
        <v>0.81989999999999996</v>
      </c>
      <c r="L2" s="42">
        <v>0.77880000000000005</v>
      </c>
      <c r="M2" s="42">
        <v>1.01E-2</v>
      </c>
      <c r="N2" s="42">
        <v>3.4599999999999999E-2</v>
      </c>
      <c r="O2" s="42">
        <v>0.99890000000000001</v>
      </c>
      <c r="P2" s="42">
        <v>0.99850000000000005</v>
      </c>
      <c r="Q2" s="42">
        <v>0.98560000000000003</v>
      </c>
      <c r="R2" s="42">
        <v>0.99629999999999996</v>
      </c>
      <c r="S2" s="3"/>
    </row>
    <row r="3" spans="1:19" x14ac:dyDescent="0.3">
      <c r="A3" s="23" t="s">
        <v>4</v>
      </c>
      <c r="B3" s="22">
        <v>1</v>
      </c>
      <c r="C3" s="22">
        <v>1</v>
      </c>
      <c r="D3" s="22">
        <v>0.72222222222222221</v>
      </c>
      <c r="E3" s="22">
        <v>0.44444444444444442</v>
      </c>
      <c r="F3" s="22">
        <v>0.66666666666666663</v>
      </c>
      <c r="G3" s="22">
        <v>0.3888888888888889</v>
      </c>
      <c r="H3" s="22">
        <v>0.5625</v>
      </c>
      <c r="I3" s="22">
        <v>0.5</v>
      </c>
      <c r="J3" s="22">
        <v>1</v>
      </c>
      <c r="K3" s="22">
        <v>1</v>
      </c>
      <c r="L3" s="22">
        <v>1</v>
      </c>
      <c r="M3" s="22">
        <v>5.6074766355140186E-2</v>
      </c>
      <c r="N3" s="22">
        <v>6.8870523415977963E-2</v>
      </c>
      <c r="O3" s="22">
        <v>1</v>
      </c>
      <c r="P3" s="22">
        <v>1</v>
      </c>
      <c r="Q3" s="22">
        <v>1</v>
      </c>
      <c r="R3" s="22">
        <v>1</v>
      </c>
    </row>
    <row r="4" spans="1:19" x14ac:dyDescent="0.3">
      <c r="A4" s="23" t="s">
        <v>5</v>
      </c>
      <c r="B4" s="22">
        <v>1</v>
      </c>
      <c r="C4" s="22">
        <v>0.9</v>
      </c>
      <c r="D4" s="22">
        <v>1</v>
      </c>
      <c r="E4" s="22">
        <v>0.5</v>
      </c>
      <c r="F4" s="22">
        <v>1</v>
      </c>
      <c r="G4" s="22">
        <v>0.5</v>
      </c>
      <c r="H4" s="22">
        <v>1</v>
      </c>
      <c r="I4" s="22">
        <v>0.5</v>
      </c>
      <c r="J4" s="22"/>
      <c r="K4" s="22"/>
      <c r="L4" s="22"/>
      <c r="M4" s="22">
        <v>1.3245033112582781E-2</v>
      </c>
      <c r="N4" s="22">
        <v>2.0833333333333332E-2</v>
      </c>
      <c r="O4" s="22">
        <v>1</v>
      </c>
      <c r="P4" s="22">
        <v>1</v>
      </c>
      <c r="Q4" s="22">
        <v>0</v>
      </c>
      <c r="R4" s="22">
        <v>0</v>
      </c>
    </row>
    <row r="5" spans="1:19" x14ac:dyDescent="0.3">
      <c r="A5" s="23" t="s">
        <v>6</v>
      </c>
      <c r="B5" s="22">
        <v>1</v>
      </c>
      <c r="C5" s="22">
        <v>1</v>
      </c>
      <c r="D5" s="22">
        <v>0.91176470588235292</v>
      </c>
      <c r="E5" s="22">
        <v>0.64444444444444449</v>
      </c>
      <c r="F5" s="22">
        <v>0.89473684210526316</v>
      </c>
      <c r="G5" s="22">
        <v>0.51111111111111107</v>
      </c>
      <c r="H5" s="22">
        <v>0.89743589743589747</v>
      </c>
      <c r="I5" s="22">
        <v>0.73333333333333328</v>
      </c>
      <c r="J5" s="22">
        <v>1</v>
      </c>
      <c r="K5" s="22">
        <v>1</v>
      </c>
      <c r="L5" s="22">
        <v>1</v>
      </c>
      <c r="M5" s="22">
        <v>8.8495575221238937E-3</v>
      </c>
      <c r="N5" s="22">
        <v>3.1473533619456366E-2</v>
      </c>
      <c r="O5" s="22">
        <v>1</v>
      </c>
      <c r="P5" s="22">
        <v>1</v>
      </c>
      <c r="Q5" s="22">
        <v>1</v>
      </c>
      <c r="R5" s="22">
        <v>1</v>
      </c>
    </row>
    <row r="6" spans="1:19" x14ac:dyDescent="0.3">
      <c r="A6" s="23" t="s">
        <v>7</v>
      </c>
      <c r="B6" s="22">
        <v>1</v>
      </c>
      <c r="C6" s="22">
        <v>0.88888888888888884</v>
      </c>
      <c r="D6" s="22">
        <v>0.8</v>
      </c>
      <c r="E6" s="22">
        <v>0.4</v>
      </c>
      <c r="F6" s="22">
        <v>0.6</v>
      </c>
      <c r="G6" s="22">
        <v>0.2</v>
      </c>
      <c r="H6" s="22">
        <v>0.6</v>
      </c>
      <c r="I6" s="22">
        <v>0.2</v>
      </c>
      <c r="J6" s="22">
        <v>0.5</v>
      </c>
      <c r="K6" s="22">
        <v>0.5</v>
      </c>
      <c r="L6" s="22">
        <v>0.5</v>
      </c>
      <c r="M6" s="22">
        <v>2.0833333333333332E-2</v>
      </c>
      <c r="N6" s="22">
        <v>2.6392961876832845E-2</v>
      </c>
      <c r="O6" s="22">
        <v>1</v>
      </c>
      <c r="P6" s="22">
        <v>1</v>
      </c>
      <c r="Q6" s="22">
        <v>0.4</v>
      </c>
      <c r="R6" s="22">
        <v>1</v>
      </c>
    </row>
    <row r="7" spans="1:19" x14ac:dyDescent="0.3">
      <c r="A7" s="23" t="s">
        <v>8</v>
      </c>
      <c r="B7" s="22">
        <v>1</v>
      </c>
      <c r="C7" s="22">
        <v>1</v>
      </c>
      <c r="D7" s="22">
        <v>0.67153284671532842</v>
      </c>
      <c r="E7" s="22">
        <v>0.25694444444444442</v>
      </c>
      <c r="F7" s="22">
        <v>0.68382352941176472</v>
      </c>
      <c r="G7" s="22">
        <v>0.22222222222222221</v>
      </c>
      <c r="H7" s="22">
        <v>0.69285714285714284</v>
      </c>
      <c r="I7" s="22">
        <v>0.25517241379310346</v>
      </c>
      <c r="J7" s="22">
        <v>0.75</v>
      </c>
      <c r="K7" s="22">
        <v>0.7142857142857143</v>
      </c>
      <c r="L7" s="22">
        <v>0.6785714285714286</v>
      </c>
      <c r="M7" s="22">
        <v>8.9760638297872349E-3</v>
      </c>
      <c r="N7" s="22">
        <v>2.7590027700831025E-2</v>
      </c>
      <c r="O7" s="22">
        <v>0.99419999999999997</v>
      </c>
      <c r="P7" s="22">
        <v>1</v>
      </c>
      <c r="Q7" s="22">
        <v>0.98333333333333295</v>
      </c>
      <c r="R7" s="22">
        <v>0.98347107438016501</v>
      </c>
    </row>
    <row r="8" spans="1:19" x14ac:dyDescent="0.3">
      <c r="A8" s="23" t="s">
        <v>9</v>
      </c>
      <c r="B8" s="22">
        <v>1</v>
      </c>
      <c r="C8" s="22">
        <v>1</v>
      </c>
      <c r="D8" s="22">
        <v>0.66666666666666663</v>
      </c>
      <c r="E8" s="22">
        <v>0.58333333333333337</v>
      </c>
      <c r="F8" s="22">
        <v>0.81818181818181823</v>
      </c>
      <c r="G8" s="22">
        <v>0.66666666666666663</v>
      </c>
      <c r="H8" s="22">
        <v>0.75</v>
      </c>
      <c r="I8" s="22">
        <v>0.91666666666666663</v>
      </c>
      <c r="J8" s="22">
        <v>1</v>
      </c>
      <c r="K8" s="22">
        <v>1</v>
      </c>
      <c r="L8" s="22">
        <v>1</v>
      </c>
      <c r="M8" s="22">
        <v>8.3333333333333332E-3</v>
      </c>
      <c r="N8" s="22">
        <v>4.065040650406504E-2</v>
      </c>
      <c r="O8" s="22">
        <v>1</v>
      </c>
      <c r="P8" s="22">
        <v>1</v>
      </c>
      <c r="Q8" s="22">
        <v>1</v>
      </c>
      <c r="R8" s="22">
        <v>1</v>
      </c>
    </row>
    <row r="9" spans="1:19" x14ac:dyDescent="0.3">
      <c r="A9" s="23" t="s">
        <v>10</v>
      </c>
      <c r="B9" s="22">
        <v>1</v>
      </c>
      <c r="C9" s="22">
        <v>1</v>
      </c>
      <c r="D9" s="22">
        <v>0.16666666666666666</v>
      </c>
      <c r="E9" s="22">
        <v>0.54545454545454541</v>
      </c>
      <c r="F9" s="22">
        <v>0.6</v>
      </c>
      <c r="G9" s="22">
        <v>0.45454545454545453</v>
      </c>
      <c r="H9" s="22">
        <v>0.6</v>
      </c>
      <c r="I9" s="22">
        <v>0.45454545454545453</v>
      </c>
      <c r="J9" s="22">
        <v>0</v>
      </c>
      <c r="K9" s="22">
        <v>0</v>
      </c>
      <c r="L9" s="22">
        <v>1</v>
      </c>
      <c r="M9" s="22">
        <v>9.433962264150943E-3</v>
      </c>
      <c r="N9" s="22">
        <v>4.4510385756676561E-2</v>
      </c>
      <c r="O9" s="22">
        <v>1</v>
      </c>
      <c r="P9" s="22">
        <v>1</v>
      </c>
      <c r="Q9" s="22">
        <v>1</v>
      </c>
      <c r="R9" s="22">
        <v>0.875</v>
      </c>
    </row>
    <row r="10" spans="1:19" x14ac:dyDescent="0.3">
      <c r="A10" s="23" t="s">
        <v>11</v>
      </c>
      <c r="B10" s="22">
        <v>1</v>
      </c>
      <c r="C10" s="22">
        <v>1</v>
      </c>
      <c r="D10" s="22">
        <v>0.63414634146341464</v>
      </c>
      <c r="E10" s="22">
        <v>0.46341463414634149</v>
      </c>
      <c r="F10" s="22">
        <v>0.70731707317073167</v>
      </c>
      <c r="G10" s="22">
        <v>0.1951219512195122</v>
      </c>
      <c r="H10" s="22">
        <v>0.64864864864864868</v>
      </c>
      <c r="I10" s="22">
        <v>0.3902439024390244</v>
      </c>
      <c r="J10" s="22">
        <v>0.8</v>
      </c>
      <c r="K10" s="22">
        <v>0.6</v>
      </c>
      <c r="L10" s="22">
        <v>0.8</v>
      </c>
      <c r="M10" s="22">
        <v>4.2283298097251587E-3</v>
      </c>
      <c r="N10" s="22">
        <v>3.287671232876712E-2</v>
      </c>
      <c r="O10" s="22">
        <v>1</v>
      </c>
      <c r="P10" s="22">
        <v>1</v>
      </c>
      <c r="Q10" s="22">
        <v>1</v>
      </c>
      <c r="R10" s="22">
        <v>1</v>
      </c>
    </row>
    <row r="11" spans="1:19" x14ac:dyDescent="0.3">
      <c r="A11" s="23" t="s">
        <v>12</v>
      </c>
      <c r="B11" s="22">
        <v>1</v>
      </c>
      <c r="C11" s="22">
        <v>1</v>
      </c>
      <c r="D11" s="22">
        <v>0.58139534883720934</v>
      </c>
      <c r="E11" s="22">
        <v>0.36</v>
      </c>
      <c r="F11" s="22">
        <v>0.8</v>
      </c>
      <c r="G11" s="22">
        <v>0.38</v>
      </c>
      <c r="H11" s="22">
        <v>0.76595744680851063</v>
      </c>
      <c r="I11" s="22">
        <v>0.52</v>
      </c>
      <c r="J11" s="22">
        <v>0.8</v>
      </c>
      <c r="K11" s="22">
        <v>0.9</v>
      </c>
      <c r="L11" s="22">
        <v>0.8</v>
      </c>
      <c r="M11" s="22">
        <v>1.2121212121212121E-2</v>
      </c>
      <c r="N11" s="22">
        <v>3.8863976083707022E-2</v>
      </c>
      <c r="O11" s="22">
        <v>1</v>
      </c>
      <c r="P11" s="22">
        <v>1</v>
      </c>
      <c r="Q11" s="22">
        <v>1</v>
      </c>
      <c r="R11" s="22">
        <v>0.97872340425531901</v>
      </c>
    </row>
    <row r="12" spans="1:19" x14ac:dyDescent="0.3">
      <c r="A12" s="23" t="s">
        <v>13</v>
      </c>
      <c r="B12" s="22">
        <v>1</v>
      </c>
      <c r="C12" s="22">
        <v>1</v>
      </c>
      <c r="D12" s="22">
        <v>0.7857142857142857</v>
      </c>
      <c r="E12" s="22">
        <v>0.73684210526315785</v>
      </c>
      <c r="F12" s="22">
        <v>0.47368421052631576</v>
      </c>
      <c r="G12" s="22">
        <v>0.31578947368421051</v>
      </c>
      <c r="H12" s="22">
        <v>0.42105263157894735</v>
      </c>
      <c r="I12" s="22">
        <v>0.31578947368421051</v>
      </c>
      <c r="J12" s="22">
        <v>1</v>
      </c>
      <c r="K12" s="22">
        <v>1</v>
      </c>
      <c r="L12" s="22">
        <v>1</v>
      </c>
      <c r="M12" s="22">
        <v>5.3003533568904597E-3</v>
      </c>
      <c r="N12" s="22">
        <v>2.164762477450391E-2</v>
      </c>
      <c r="O12" s="22">
        <v>1</v>
      </c>
      <c r="P12" s="22">
        <v>1</v>
      </c>
      <c r="Q12" s="22">
        <v>1</v>
      </c>
      <c r="R12" s="22">
        <v>1</v>
      </c>
    </row>
    <row r="13" spans="1:19" x14ac:dyDescent="0.3">
      <c r="A13" s="23" t="s">
        <v>14</v>
      </c>
      <c r="B13" s="22">
        <v>1</v>
      </c>
      <c r="C13" s="22">
        <v>1</v>
      </c>
      <c r="D13" s="22">
        <v>0.58139534883720934</v>
      </c>
      <c r="E13" s="22">
        <v>0.30232558139534882</v>
      </c>
      <c r="F13" s="22">
        <v>0.46511627906976744</v>
      </c>
      <c r="G13" s="22">
        <v>0.18604651162790697</v>
      </c>
      <c r="H13" s="22">
        <v>0.55000000000000004</v>
      </c>
      <c r="I13" s="22">
        <v>0.44186046511627908</v>
      </c>
      <c r="J13" s="22">
        <v>1</v>
      </c>
      <c r="K13" s="22">
        <v>1</v>
      </c>
      <c r="L13" s="22">
        <v>0</v>
      </c>
      <c r="M13" s="22">
        <v>5.415162454873646E-3</v>
      </c>
      <c r="N13" s="22">
        <v>3.2702237521514632E-2</v>
      </c>
      <c r="O13" s="22">
        <v>1</v>
      </c>
      <c r="P13" s="22">
        <v>1</v>
      </c>
      <c r="Q13" s="22">
        <v>1</v>
      </c>
      <c r="R13" s="22">
        <v>0.95121951219512202</v>
      </c>
    </row>
    <row r="14" spans="1:19" x14ac:dyDescent="0.3">
      <c r="A14" s="23" t="s">
        <v>15</v>
      </c>
      <c r="B14" s="22">
        <v>1</v>
      </c>
      <c r="C14" s="22">
        <v>1</v>
      </c>
      <c r="D14" s="22">
        <v>0.76923076923076927</v>
      </c>
      <c r="E14" s="22">
        <v>0.4375</v>
      </c>
      <c r="F14" s="22">
        <v>1</v>
      </c>
      <c r="G14" s="22">
        <v>0.5625</v>
      </c>
      <c r="H14" s="22">
        <v>0.88888888888888884</v>
      </c>
      <c r="I14" s="22">
        <v>0.75</v>
      </c>
      <c r="J14" s="22">
        <v>1</v>
      </c>
      <c r="K14" s="22">
        <v>1</v>
      </c>
      <c r="L14" s="22">
        <v>1</v>
      </c>
      <c r="M14" s="22">
        <v>1.2048192771084338E-2</v>
      </c>
      <c r="N14" s="22">
        <v>3.7422037422037424E-2</v>
      </c>
      <c r="O14" s="22">
        <v>1</v>
      </c>
      <c r="P14" s="22">
        <v>1</v>
      </c>
      <c r="Q14" s="22">
        <v>0.91666666666666696</v>
      </c>
      <c r="R14" s="22">
        <v>1</v>
      </c>
    </row>
    <row r="15" spans="1:19" x14ac:dyDescent="0.3">
      <c r="A15" s="23" t="s">
        <v>16</v>
      </c>
      <c r="B15" s="22">
        <v>1</v>
      </c>
      <c r="C15" s="22">
        <v>1</v>
      </c>
      <c r="D15" s="22">
        <v>0.55434782608695654</v>
      </c>
      <c r="E15" s="22">
        <v>0.32781456953642385</v>
      </c>
      <c r="F15" s="22">
        <v>0.53424657534246578</v>
      </c>
      <c r="G15" s="22">
        <v>0.25827814569536423</v>
      </c>
      <c r="H15" s="22">
        <v>0.53448275862068961</v>
      </c>
      <c r="I15" s="22">
        <v>0.27483443708609273</v>
      </c>
      <c r="J15" s="22">
        <v>0.76190476190476186</v>
      </c>
      <c r="K15" s="22">
        <v>0.83333333333333337</v>
      </c>
      <c r="L15" s="22">
        <v>0.80952380952380953</v>
      </c>
      <c r="M15" s="22">
        <v>6.2143966856551009E-3</v>
      </c>
      <c r="N15" s="22">
        <v>2.5716126764688652E-2</v>
      </c>
      <c r="O15" s="22">
        <v>0.998</v>
      </c>
      <c r="P15" s="22">
        <v>1</v>
      </c>
      <c r="Q15" s="22">
        <v>0.97777777777777797</v>
      </c>
      <c r="R15" s="22">
        <v>0.98984771573604102</v>
      </c>
    </row>
    <row r="16" spans="1:19" x14ac:dyDescent="0.3">
      <c r="A16" s="23" t="s">
        <v>17</v>
      </c>
      <c r="B16" s="22">
        <v>1</v>
      </c>
      <c r="C16" s="22">
        <v>0.95652173913043481</v>
      </c>
      <c r="D16" s="22">
        <v>0.69696969696969702</v>
      </c>
      <c r="E16" s="22">
        <v>0.49397590361445781</v>
      </c>
      <c r="F16" s="22">
        <v>0.70129870129870131</v>
      </c>
      <c r="G16" s="22">
        <v>0.3493975903614458</v>
      </c>
      <c r="H16" s="22">
        <v>0.77611940298507465</v>
      </c>
      <c r="I16" s="22">
        <v>0.54216867469879515</v>
      </c>
      <c r="J16" s="22">
        <v>0.7142857142857143</v>
      </c>
      <c r="K16" s="22">
        <v>0.8571428571428571</v>
      </c>
      <c r="L16" s="22">
        <v>0.8571428571428571</v>
      </c>
      <c r="M16" s="22">
        <v>2.1304926764314249E-2</v>
      </c>
      <c r="N16" s="22">
        <v>5.9202059202059204E-2</v>
      </c>
      <c r="O16" s="22">
        <v>0.98099999999999998</v>
      </c>
      <c r="P16" s="22">
        <v>1</v>
      </c>
      <c r="Q16" s="22">
        <v>0.95945945945945899</v>
      </c>
      <c r="R16" s="22">
        <v>1</v>
      </c>
    </row>
    <row r="17" spans="1:18" x14ac:dyDescent="0.3">
      <c r="A17" s="23" t="s">
        <v>18</v>
      </c>
      <c r="B17" s="22">
        <v>1</v>
      </c>
      <c r="C17" s="22">
        <v>1</v>
      </c>
      <c r="D17" s="22">
        <v>0.88888888888888884</v>
      </c>
      <c r="E17" s="22">
        <v>0.36363636363636365</v>
      </c>
      <c r="F17" s="22">
        <v>0.8</v>
      </c>
      <c r="G17" s="22">
        <v>0.27272727272727271</v>
      </c>
      <c r="H17" s="22">
        <v>0.63636363636363635</v>
      </c>
      <c r="I17" s="22">
        <v>0.45454545454545453</v>
      </c>
      <c r="J17" s="22">
        <v>1</v>
      </c>
      <c r="K17" s="22">
        <v>1</v>
      </c>
      <c r="L17" s="22">
        <v>1</v>
      </c>
      <c r="M17" s="22">
        <v>2.0618556701030927E-2</v>
      </c>
      <c r="N17" s="22">
        <v>2.8938906752411574E-2</v>
      </c>
      <c r="O17" s="22">
        <v>1</v>
      </c>
      <c r="P17" s="22">
        <v>1</v>
      </c>
      <c r="Q17" s="22">
        <v>1</v>
      </c>
      <c r="R17" s="22">
        <v>1</v>
      </c>
    </row>
    <row r="18" spans="1:18" x14ac:dyDescent="0.3">
      <c r="A18" s="23" t="s">
        <v>19</v>
      </c>
      <c r="B18" s="22">
        <v>0.99039999999999995</v>
      </c>
      <c r="C18" s="22">
        <v>1</v>
      </c>
      <c r="D18" s="22">
        <v>0.8</v>
      </c>
      <c r="E18" s="22">
        <v>0.86956521739130432</v>
      </c>
      <c r="F18" s="22">
        <v>0.72727272727272729</v>
      </c>
      <c r="G18" s="22">
        <v>0.47826086956521741</v>
      </c>
      <c r="H18" s="22">
        <v>0.88235294117647056</v>
      </c>
      <c r="I18" s="22">
        <v>0.69565217391304346</v>
      </c>
      <c r="J18" s="22">
        <v>1</v>
      </c>
      <c r="K18" s="22">
        <v>1</v>
      </c>
      <c r="L18" s="22">
        <v>1</v>
      </c>
      <c r="M18" s="22">
        <v>1.8567639257294429E-2</v>
      </c>
      <c r="N18" s="22">
        <v>4.4866264020707508E-2</v>
      </c>
      <c r="O18" s="22">
        <v>1</v>
      </c>
      <c r="P18" s="22">
        <v>1</v>
      </c>
      <c r="Q18" s="22">
        <v>1</v>
      </c>
      <c r="R18" s="22">
        <v>1</v>
      </c>
    </row>
    <row r="19" spans="1:18" x14ac:dyDescent="0.3">
      <c r="A19" s="23" t="s">
        <v>20</v>
      </c>
      <c r="B19" s="22">
        <v>1</v>
      </c>
      <c r="C19" s="22">
        <v>1</v>
      </c>
      <c r="D19" s="22">
        <v>0.73684210526315785</v>
      </c>
      <c r="E19" s="22">
        <v>0.53658536585365857</v>
      </c>
      <c r="F19" s="22">
        <v>0.7</v>
      </c>
      <c r="G19" s="22">
        <v>0.46341463414634149</v>
      </c>
      <c r="H19" s="22">
        <v>0.67567567567567566</v>
      </c>
      <c r="I19" s="22">
        <v>0.56097560975609762</v>
      </c>
      <c r="J19" s="22">
        <v>0.81818181818181823</v>
      </c>
      <c r="K19" s="22">
        <v>0.90909090909090906</v>
      </c>
      <c r="L19" s="22">
        <v>0.90909090909090906</v>
      </c>
      <c r="M19" s="22">
        <v>1.6908212560386472E-2</v>
      </c>
      <c r="N19" s="22">
        <v>4.6698872785829307E-2</v>
      </c>
      <c r="O19" s="22">
        <v>1</v>
      </c>
      <c r="P19" s="22">
        <v>1</v>
      </c>
      <c r="Q19" s="22">
        <v>0.96875</v>
      </c>
      <c r="R19" s="22">
        <v>1</v>
      </c>
    </row>
    <row r="20" spans="1:18" x14ac:dyDescent="0.3">
      <c r="A20" s="23" t="s">
        <v>21</v>
      </c>
      <c r="B20" s="22">
        <v>1</v>
      </c>
      <c r="C20" s="22">
        <v>1</v>
      </c>
      <c r="D20" s="22">
        <v>0.47945205479452052</v>
      </c>
      <c r="E20" s="22">
        <v>0.43820224719101125</v>
      </c>
      <c r="F20" s="22">
        <v>0.48192771084337349</v>
      </c>
      <c r="G20" s="22">
        <v>0.29213483146067415</v>
      </c>
      <c r="H20" s="22">
        <v>0.48571428571428571</v>
      </c>
      <c r="I20" s="22">
        <v>0.48314606741573035</v>
      </c>
      <c r="J20" s="22">
        <v>0.83333333333333337</v>
      </c>
      <c r="K20" s="22">
        <v>0.83333333333333337</v>
      </c>
      <c r="L20" s="22">
        <v>0.91666666666666663</v>
      </c>
      <c r="M20" s="22">
        <v>6.9808027923211171E-3</v>
      </c>
      <c r="N20" s="22">
        <v>3.272290603422396E-2</v>
      </c>
      <c r="O20" s="22">
        <v>1</v>
      </c>
      <c r="P20" s="22">
        <v>1</v>
      </c>
      <c r="Q20" s="22">
        <v>1</v>
      </c>
      <c r="R20" s="22">
        <v>1</v>
      </c>
    </row>
    <row r="21" spans="1:18" x14ac:dyDescent="0.3">
      <c r="A21" s="23" t="s">
        <v>22</v>
      </c>
      <c r="B21" s="22">
        <v>1</v>
      </c>
      <c r="C21" s="22"/>
      <c r="D21" s="22">
        <v>0</v>
      </c>
      <c r="E21" s="22">
        <v>1</v>
      </c>
      <c r="F21" s="22">
        <v>1</v>
      </c>
      <c r="G21" s="22">
        <v>1</v>
      </c>
      <c r="H21" s="22">
        <v>1</v>
      </c>
      <c r="I21" s="22">
        <v>1</v>
      </c>
      <c r="J21" s="22"/>
      <c r="K21" s="22"/>
      <c r="L21" s="22"/>
      <c r="M21" s="22"/>
      <c r="N21" s="22"/>
      <c r="O21" s="22">
        <v>1</v>
      </c>
      <c r="P21" s="22">
        <v>1</v>
      </c>
      <c r="Q21" s="22"/>
      <c r="R21" s="22"/>
    </row>
    <row r="22" spans="1:18" x14ac:dyDescent="0.3">
      <c r="A22" s="23" t="s">
        <v>23</v>
      </c>
      <c r="B22" s="22">
        <v>1</v>
      </c>
      <c r="C22" s="22">
        <v>0.99224806201550386</v>
      </c>
      <c r="D22" s="22">
        <v>0.6029411764705882</v>
      </c>
      <c r="E22" s="22">
        <v>0.38750000000000001</v>
      </c>
      <c r="F22" s="22">
        <v>0.58904109589041098</v>
      </c>
      <c r="G22" s="22">
        <v>0.3125</v>
      </c>
      <c r="H22" s="22">
        <v>0.61333333333333329</v>
      </c>
      <c r="I22" s="22">
        <v>0.33750000000000002</v>
      </c>
      <c r="J22" s="22">
        <v>1</v>
      </c>
      <c r="K22" s="22">
        <v>1</v>
      </c>
      <c r="L22" s="22">
        <v>1</v>
      </c>
      <c r="M22" s="22">
        <v>2.119071644803229E-2</v>
      </c>
      <c r="N22" s="22">
        <v>4.1720569210866754E-2</v>
      </c>
      <c r="O22" s="22">
        <v>1</v>
      </c>
      <c r="P22" s="22">
        <v>1</v>
      </c>
      <c r="Q22" s="22">
        <v>0.98550724637681197</v>
      </c>
      <c r="R22" s="22">
        <v>0.97142857142857097</v>
      </c>
    </row>
    <row r="23" spans="1:18" x14ac:dyDescent="0.3">
      <c r="A23" s="23" t="s">
        <v>24</v>
      </c>
      <c r="B23" s="22">
        <v>1</v>
      </c>
      <c r="C23" s="22">
        <v>1</v>
      </c>
      <c r="D23" s="22">
        <v>0.2857142857142857</v>
      </c>
      <c r="E23" s="22">
        <v>0.25</v>
      </c>
      <c r="F23" s="22">
        <v>0.375</v>
      </c>
      <c r="G23" s="22">
        <v>0.125</v>
      </c>
      <c r="H23" s="22">
        <v>0.375</v>
      </c>
      <c r="I23" s="22">
        <v>0.125</v>
      </c>
      <c r="J23" s="22"/>
      <c r="K23" s="22"/>
      <c r="L23" s="22"/>
      <c r="M23" s="22">
        <v>9.5238095238095247E-3</v>
      </c>
      <c r="N23" s="22">
        <v>3.2051282051282048E-2</v>
      </c>
      <c r="O23" s="22">
        <v>1</v>
      </c>
      <c r="P23" s="22">
        <v>1</v>
      </c>
      <c r="Q23" s="22">
        <v>1</v>
      </c>
      <c r="R23" s="22">
        <v>1</v>
      </c>
    </row>
    <row r="24" spans="1:18" x14ac:dyDescent="0.3">
      <c r="A24" s="23" t="s">
        <v>25</v>
      </c>
      <c r="B24" s="22">
        <v>1</v>
      </c>
      <c r="C24" s="22">
        <v>0.96875</v>
      </c>
      <c r="D24" s="22">
        <v>0.75</v>
      </c>
      <c r="E24" s="22">
        <v>0.25</v>
      </c>
      <c r="F24" s="22">
        <v>0.875</v>
      </c>
      <c r="G24" s="22">
        <v>0.125</v>
      </c>
      <c r="H24" s="22">
        <v>0.83333333333333337</v>
      </c>
      <c r="I24" s="22">
        <v>0.20833333333333334</v>
      </c>
      <c r="J24" s="22">
        <v>0.88888888888888884</v>
      </c>
      <c r="K24" s="22">
        <v>0.88888888888888884</v>
      </c>
      <c r="L24" s="22">
        <v>0.88888888888888884</v>
      </c>
      <c r="M24" s="22">
        <v>9.1743119266055051E-3</v>
      </c>
      <c r="N24" s="22">
        <v>1.908169350029815E-2</v>
      </c>
      <c r="O24" s="22">
        <v>1</v>
      </c>
      <c r="P24" s="22">
        <v>1</v>
      </c>
      <c r="Q24" s="22">
        <v>0.86956521739130399</v>
      </c>
      <c r="R24" s="22">
        <v>0.88</v>
      </c>
    </row>
    <row r="25" spans="1:18" x14ac:dyDescent="0.3">
      <c r="A25" s="23" t="s">
        <v>26</v>
      </c>
      <c r="B25" s="22">
        <v>1</v>
      </c>
      <c r="C25" s="22">
        <v>1</v>
      </c>
      <c r="D25" s="22">
        <v>0.8</v>
      </c>
      <c r="E25" s="22">
        <v>0.65625</v>
      </c>
      <c r="F25" s="22">
        <v>0.86206896551724133</v>
      </c>
      <c r="G25" s="22">
        <v>0.5625</v>
      </c>
      <c r="H25" s="22">
        <v>0.91666666666666663</v>
      </c>
      <c r="I25" s="22">
        <v>0.6875</v>
      </c>
      <c r="J25" s="22">
        <v>0.33333333333333331</v>
      </c>
      <c r="K25" s="22">
        <v>0.66666666666666663</v>
      </c>
      <c r="L25" s="22">
        <v>0.66666666666666663</v>
      </c>
      <c r="M25" s="22">
        <v>1.1661807580174927E-2</v>
      </c>
      <c r="N25" s="22">
        <v>5.1575931232091692E-2</v>
      </c>
      <c r="O25" s="22">
        <v>1</v>
      </c>
      <c r="P25" s="22">
        <v>1</v>
      </c>
      <c r="Q25" s="22">
        <v>1</v>
      </c>
      <c r="R25" s="22">
        <v>1</v>
      </c>
    </row>
    <row r="26" spans="1:18" x14ac:dyDescent="0.3">
      <c r="A26" s="23" t="s">
        <v>27</v>
      </c>
      <c r="B26" s="22">
        <v>1</v>
      </c>
      <c r="C26" s="22">
        <v>0.91666666666666663</v>
      </c>
      <c r="D26" s="22">
        <v>1</v>
      </c>
      <c r="E26" s="22">
        <v>0.375</v>
      </c>
      <c r="F26" s="22">
        <v>1</v>
      </c>
      <c r="G26" s="22">
        <v>0</v>
      </c>
      <c r="H26" s="22">
        <v>1</v>
      </c>
      <c r="I26" s="22">
        <v>0.5</v>
      </c>
      <c r="J26" s="22">
        <v>1</v>
      </c>
      <c r="K26" s="22">
        <v>1</v>
      </c>
      <c r="L26" s="22">
        <v>1</v>
      </c>
      <c r="M26" s="22">
        <v>1.1049723756906077E-2</v>
      </c>
      <c r="N26" s="22">
        <v>2.1937842778793418E-2</v>
      </c>
      <c r="O26" s="22">
        <v>1</v>
      </c>
      <c r="P26" s="22">
        <v>1</v>
      </c>
      <c r="Q26" s="22">
        <v>1</v>
      </c>
      <c r="R26" s="22">
        <v>1</v>
      </c>
    </row>
    <row r="27" spans="1:18" x14ac:dyDescent="0.3">
      <c r="A27" s="23" t="s">
        <v>28</v>
      </c>
      <c r="B27" s="22">
        <v>1</v>
      </c>
      <c r="C27" s="22">
        <v>1</v>
      </c>
      <c r="D27" s="22">
        <v>0.90909090909090906</v>
      </c>
      <c r="E27" s="22">
        <v>0.45454545454545453</v>
      </c>
      <c r="F27" s="22">
        <v>0.90909090909090906</v>
      </c>
      <c r="G27" s="22">
        <v>0.22727272727272727</v>
      </c>
      <c r="H27" s="22">
        <v>0.95454545454545459</v>
      </c>
      <c r="I27" s="22">
        <v>0.40909090909090912</v>
      </c>
      <c r="J27" s="22">
        <v>0.66666666666666663</v>
      </c>
      <c r="K27" s="22">
        <v>0.66666666666666663</v>
      </c>
      <c r="L27" s="22">
        <v>0.33333333333333331</v>
      </c>
      <c r="M27" s="22">
        <v>4.3103448275862068E-3</v>
      </c>
      <c r="N27" s="22">
        <v>4.3243243243243246E-2</v>
      </c>
      <c r="O27" s="22">
        <v>1</v>
      </c>
      <c r="P27" s="22">
        <v>1</v>
      </c>
      <c r="Q27" s="22">
        <v>1</v>
      </c>
      <c r="R27" s="22">
        <v>1</v>
      </c>
    </row>
    <row r="28" spans="1:18" x14ac:dyDescent="0.3">
      <c r="A28" s="23" t="s">
        <v>29</v>
      </c>
      <c r="B28" s="22">
        <v>1</v>
      </c>
      <c r="C28" s="22">
        <v>1</v>
      </c>
      <c r="D28" s="22">
        <v>0.66666666666666663</v>
      </c>
      <c r="E28" s="22">
        <v>0.6</v>
      </c>
      <c r="F28" s="22">
        <v>1</v>
      </c>
      <c r="G28" s="22">
        <v>0.6</v>
      </c>
      <c r="H28" s="22">
        <v>0.75</v>
      </c>
      <c r="I28" s="22">
        <v>0.8</v>
      </c>
      <c r="J28" s="22">
        <v>1</v>
      </c>
      <c r="K28" s="22">
        <v>1</v>
      </c>
      <c r="L28" s="22">
        <v>1</v>
      </c>
      <c r="M28" s="22">
        <v>4.7619047619047616E-2</v>
      </c>
      <c r="N28" s="22">
        <v>7.4626865671641784E-2</v>
      </c>
      <c r="O28" s="22">
        <v>1</v>
      </c>
      <c r="P28" s="22">
        <v>1</v>
      </c>
      <c r="Q28" s="22">
        <v>1</v>
      </c>
      <c r="R28" s="22">
        <v>0.5</v>
      </c>
    </row>
    <row r="29" spans="1:18" x14ac:dyDescent="0.3">
      <c r="A29" s="23" t="s">
        <v>30</v>
      </c>
      <c r="B29" s="22">
        <v>1</v>
      </c>
      <c r="C29" s="22">
        <v>0.8666666666666667</v>
      </c>
      <c r="D29" s="22">
        <v>0.66666666666666663</v>
      </c>
      <c r="E29" s="22">
        <v>0.2857142857142857</v>
      </c>
      <c r="F29" s="22">
        <v>0.7142857142857143</v>
      </c>
      <c r="G29" s="22">
        <v>0.42857142857142855</v>
      </c>
      <c r="H29" s="22">
        <v>0.83333333333333337</v>
      </c>
      <c r="I29" s="22">
        <v>0.2857142857142857</v>
      </c>
      <c r="J29" s="22"/>
      <c r="K29" s="22"/>
      <c r="L29" s="22"/>
      <c r="M29" s="22">
        <v>4.7393364928909956E-3</v>
      </c>
      <c r="N29" s="22">
        <v>2.3328149300155521E-2</v>
      </c>
      <c r="O29" s="22">
        <v>1</v>
      </c>
      <c r="P29" s="22">
        <v>0.90909090909090895</v>
      </c>
      <c r="Q29" s="22">
        <v>0.875</v>
      </c>
      <c r="R29" s="22">
        <v>0.88888888888888895</v>
      </c>
    </row>
    <row r="30" spans="1:18" x14ac:dyDescent="0.3">
      <c r="A30" s="23" t="s">
        <v>31</v>
      </c>
      <c r="B30" s="22">
        <v>1</v>
      </c>
      <c r="C30" s="22">
        <v>1</v>
      </c>
      <c r="D30" s="22">
        <v>0.65671641791044777</v>
      </c>
      <c r="E30" s="22">
        <v>0.45569620253164556</v>
      </c>
      <c r="F30" s="22">
        <v>0.73333333333333328</v>
      </c>
      <c r="G30" s="22">
        <v>0.30379746835443039</v>
      </c>
      <c r="H30" s="22">
        <v>0.82608695652173914</v>
      </c>
      <c r="I30" s="22">
        <v>0.569620253164557</v>
      </c>
      <c r="J30" s="22">
        <v>0.5</v>
      </c>
      <c r="K30" s="22">
        <v>0.75</v>
      </c>
      <c r="L30" s="22">
        <v>1</v>
      </c>
      <c r="M30" s="22">
        <v>2.4570024570024569E-3</v>
      </c>
      <c r="N30" s="22">
        <v>4.0167364016736401E-2</v>
      </c>
      <c r="O30" s="22">
        <v>0.98550000000000004</v>
      </c>
      <c r="P30" s="22">
        <v>1</v>
      </c>
      <c r="Q30" s="22">
        <v>1</v>
      </c>
      <c r="R30" s="22">
        <v>1</v>
      </c>
    </row>
    <row r="31" spans="1:18" x14ac:dyDescent="0.3">
      <c r="A31" s="23" t="s">
        <v>32</v>
      </c>
      <c r="B31" s="22">
        <v>1</v>
      </c>
      <c r="C31" s="22">
        <v>0.96875</v>
      </c>
      <c r="D31" s="22">
        <v>0.55555555555555558</v>
      </c>
      <c r="E31" s="22">
        <v>0.33333333333333331</v>
      </c>
      <c r="F31" s="22">
        <v>0.44444444444444442</v>
      </c>
      <c r="G31" s="22">
        <v>0.33333333333333331</v>
      </c>
      <c r="H31" s="22">
        <v>0.3888888888888889</v>
      </c>
      <c r="I31" s="22">
        <v>0.3888888888888889</v>
      </c>
      <c r="J31" s="22">
        <v>0.6</v>
      </c>
      <c r="K31" s="22">
        <v>0.8</v>
      </c>
      <c r="L31" s="22">
        <v>0.8</v>
      </c>
      <c r="M31" s="22">
        <v>2.7522935779816515E-2</v>
      </c>
      <c r="N31" s="22">
        <v>4.5007032348804502E-2</v>
      </c>
      <c r="O31" s="22">
        <v>1</v>
      </c>
      <c r="P31" s="22">
        <v>1</v>
      </c>
      <c r="Q31" s="22">
        <v>1</v>
      </c>
      <c r="R31" s="22">
        <v>0.91666666666666696</v>
      </c>
    </row>
    <row r="32" spans="1:18" x14ac:dyDescent="0.3">
      <c r="A32" s="23" t="s">
        <v>33</v>
      </c>
      <c r="B32" s="22">
        <v>1</v>
      </c>
      <c r="C32" s="22">
        <v>1</v>
      </c>
      <c r="D32" s="22">
        <v>0.66666666666666663</v>
      </c>
      <c r="E32" s="22">
        <v>0.67153284671532842</v>
      </c>
      <c r="F32" s="22">
        <v>0.7384615384615385</v>
      </c>
      <c r="G32" s="22">
        <v>0.43065693430656932</v>
      </c>
      <c r="H32" s="22">
        <v>0.74358974358974361</v>
      </c>
      <c r="I32" s="22">
        <v>0.75912408759124084</v>
      </c>
      <c r="J32" s="22">
        <v>0.77777777777777779</v>
      </c>
      <c r="K32" s="22">
        <v>0.66666666666666663</v>
      </c>
      <c r="L32" s="22">
        <v>0.66666666666666663</v>
      </c>
      <c r="M32" s="22">
        <v>1.020408163265306E-2</v>
      </c>
      <c r="N32" s="22">
        <v>3.1812156788487027E-2</v>
      </c>
      <c r="O32" s="22">
        <v>0.98560000000000003</v>
      </c>
      <c r="P32" s="22">
        <v>1</v>
      </c>
      <c r="Q32" s="22">
        <v>0.96330275229357798</v>
      </c>
      <c r="R32" s="22">
        <v>0.98901098901098905</v>
      </c>
    </row>
    <row r="33" spans="1:18" x14ac:dyDescent="0.3">
      <c r="A33" s="23" t="s">
        <v>34</v>
      </c>
      <c r="B33" s="22">
        <v>0.97299999999999998</v>
      </c>
      <c r="C33" s="22">
        <v>1</v>
      </c>
      <c r="D33" s="22">
        <v>0.6785714285714286</v>
      </c>
      <c r="E33" s="22">
        <v>0.54838709677419351</v>
      </c>
      <c r="F33" s="22">
        <v>0.83333333333333337</v>
      </c>
      <c r="G33" s="22">
        <v>0.38709677419354838</v>
      </c>
      <c r="H33" s="22">
        <v>0.5</v>
      </c>
      <c r="I33" s="22">
        <v>0.35483870967741937</v>
      </c>
      <c r="J33" s="22">
        <v>0.5</v>
      </c>
      <c r="K33" s="22">
        <v>0.5</v>
      </c>
      <c r="L33" s="22">
        <v>0.5</v>
      </c>
      <c r="M33" s="22">
        <v>5.1546391752577319E-3</v>
      </c>
      <c r="N33" s="22">
        <v>6.6558441558441553E-2</v>
      </c>
      <c r="O33" s="22">
        <v>1</v>
      </c>
      <c r="P33" s="22">
        <v>1</v>
      </c>
      <c r="Q33" s="22">
        <v>1</v>
      </c>
      <c r="R33" s="22">
        <v>1</v>
      </c>
    </row>
    <row r="34" spans="1:18" x14ac:dyDescent="0.3">
      <c r="A34" s="23" t="s">
        <v>35</v>
      </c>
      <c r="B34" s="22">
        <v>1</v>
      </c>
      <c r="C34" s="22">
        <v>0.98540145985401462</v>
      </c>
      <c r="D34" s="22">
        <v>0.5641025641025641</v>
      </c>
      <c r="E34" s="22">
        <v>0.45833333333333331</v>
      </c>
      <c r="F34" s="22">
        <v>0.57777777777777772</v>
      </c>
      <c r="G34" s="22">
        <v>0.29166666666666669</v>
      </c>
      <c r="H34" s="22">
        <v>0.5</v>
      </c>
      <c r="I34" s="22">
        <v>0.375</v>
      </c>
      <c r="J34" s="22">
        <v>0.64</v>
      </c>
      <c r="K34" s="22">
        <v>0.64</v>
      </c>
      <c r="L34" s="22">
        <v>0.56000000000000005</v>
      </c>
      <c r="M34" s="22">
        <v>6.9808027923211171E-3</v>
      </c>
      <c r="N34" s="22">
        <v>4.0246768507638073E-2</v>
      </c>
      <c r="O34" s="22">
        <v>0.99439999999999995</v>
      </c>
      <c r="P34" s="22">
        <v>0.99115044247787598</v>
      </c>
      <c r="Q34" s="22">
        <v>0.97297297297297303</v>
      </c>
      <c r="R34" s="22">
        <v>0.98630136986301398</v>
      </c>
    </row>
    <row r="35" spans="1:18" x14ac:dyDescent="0.3">
      <c r="A35" s="23" t="s">
        <v>36</v>
      </c>
      <c r="B35" s="22">
        <v>1</v>
      </c>
      <c r="C35" s="22">
        <v>1</v>
      </c>
      <c r="D35" s="22">
        <v>0</v>
      </c>
      <c r="E35" s="22">
        <v>1</v>
      </c>
      <c r="F35" s="22">
        <v>0.83333333333333337</v>
      </c>
      <c r="G35" s="22">
        <v>0.66666666666666663</v>
      </c>
      <c r="H35" s="22">
        <v>0.66666666666666663</v>
      </c>
      <c r="I35" s="22">
        <v>0.83333333333333337</v>
      </c>
      <c r="J35" s="22">
        <v>0</v>
      </c>
      <c r="K35" s="22">
        <v>1</v>
      </c>
      <c r="L35" s="22">
        <v>1</v>
      </c>
      <c r="M35" s="22">
        <v>1.6129032258064516E-2</v>
      </c>
      <c r="N35" s="22">
        <v>2.2988505747126436E-2</v>
      </c>
      <c r="O35" s="22">
        <v>1</v>
      </c>
      <c r="P35" s="22">
        <v>1</v>
      </c>
      <c r="Q35" s="22">
        <v>1</v>
      </c>
      <c r="R35" s="22">
        <v>1</v>
      </c>
    </row>
    <row r="36" spans="1:18" x14ac:dyDescent="0.3">
      <c r="A36" s="23" t="s">
        <v>37</v>
      </c>
      <c r="B36" s="22">
        <v>1</v>
      </c>
      <c r="C36" s="22">
        <v>1</v>
      </c>
      <c r="D36" s="22">
        <v>0.6</v>
      </c>
      <c r="E36" s="22">
        <v>0.2</v>
      </c>
      <c r="F36" s="22">
        <v>0.6</v>
      </c>
      <c r="G36" s="22">
        <v>0.2</v>
      </c>
      <c r="H36" s="22">
        <v>0.46666666666666667</v>
      </c>
      <c r="I36" s="22">
        <v>0.33333333333333331</v>
      </c>
      <c r="J36" s="22"/>
      <c r="K36" s="22"/>
      <c r="L36" s="22"/>
      <c r="M36" s="22">
        <v>5.5248618784530384E-3</v>
      </c>
      <c r="N36" s="22">
        <v>4.0219378427787937E-2</v>
      </c>
      <c r="O36" s="22">
        <v>1</v>
      </c>
      <c r="P36" s="22">
        <v>1</v>
      </c>
      <c r="Q36" s="22">
        <v>1</v>
      </c>
      <c r="R36" s="22">
        <v>1</v>
      </c>
    </row>
    <row r="37" spans="1:18" x14ac:dyDescent="0.3">
      <c r="A37" s="23" t="s">
        <v>38</v>
      </c>
      <c r="B37" s="22">
        <v>1</v>
      </c>
      <c r="C37" s="22">
        <v>1</v>
      </c>
      <c r="D37" s="22">
        <v>0.54545454545454541</v>
      </c>
      <c r="E37" s="22">
        <v>0.27272727272727271</v>
      </c>
      <c r="F37" s="22">
        <v>0.54545454545454541</v>
      </c>
      <c r="G37" s="22">
        <v>9.0909090909090912E-2</v>
      </c>
      <c r="H37" s="22">
        <v>0.36363636363636365</v>
      </c>
      <c r="I37" s="22">
        <v>0.27272727272727271</v>
      </c>
      <c r="J37" s="22">
        <v>1</v>
      </c>
      <c r="K37" s="22">
        <v>1</v>
      </c>
      <c r="L37" s="22">
        <v>1</v>
      </c>
      <c r="M37" s="22">
        <v>8.1967213114754103E-3</v>
      </c>
      <c r="N37" s="22">
        <v>2.8301886792452831E-2</v>
      </c>
      <c r="O37" s="22">
        <v>1</v>
      </c>
      <c r="P37" s="22">
        <v>1</v>
      </c>
      <c r="Q37" s="22">
        <v>1</v>
      </c>
      <c r="R37" s="22">
        <v>1</v>
      </c>
    </row>
    <row r="38" spans="1:18" x14ac:dyDescent="0.3">
      <c r="A38" s="23" t="s">
        <v>39</v>
      </c>
      <c r="B38" s="22">
        <v>1</v>
      </c>
      <c r="C38" s="22">
        <v>0.98230088495575218</v>
      </c>
      <c r="D38" s="22">
        <v>0.5393258426966292</v>
      </c>
      <c r="E38" s="22">
        <v>0.32323232323232326</v>
      </c>
      <c r="F38" s="22">
        <v>0.69791666666666663</v>
      </c>
      <c r="G38" s="22">
        <v>0.31313131313131315</v>
      </c>
      <c r="H38" s="22">
        <v>0.64210526315789473</v>
      </c>
      <c r="I38" s="22">
        <v>0.33333333333333331</v>
      </c>
      <c r="J38" s="22">
        <v>0.7142857142857143</v>
      </c>
      <c r="K38" s="22">
        <v>0.5714285714285714</v>
      </c>
      <c r="L38" s="22">
        <v>0.5714285714285714</v>
      </c>
      <c r="M38" s="22">
        <v>1.1984021304926764E-2</v>
      </c>
      <c r="N38" s="22">
        <v>4.9002601908065914E-2</v>
      </c>
      <c r="O38" s="22">
        <v>1</v>
      </c>
      <c r="P38" s="22">
        <v>1</v>
      </c>
      <c r="Q38" s="22">
        <v>1</v>
      </c>
      <c r="R38" s="22">
        <v>1</v>
      </c>
    </row>
    <row r="39" spans="1:18" x14ac:dyDescent="0.3">
      <c r="A39" s="23" t="s">
        <v>40</v>
      </c>
      <c r="B39" s="22">
        <v>1</v>
      </c>
      <c r="C39" s="22">
        <v>0.99186991869918695</v>
      </c>
      <c r="D39" s="22">
        <v>0.55789473684210522</v>
      </c>
      <c r="E39" s="22">
        <v>0.37113402061855671</v>
      </c>
      <c r="F39" s="22">
        <v>0.64583333333333337</v>
      </c>
      <c r="G39" s="22">
        <v>0.30927835051546393</v>
      </c>
      <c r="H39" s="22">
        <v>0.57291666666666663</v>
      </c>
      <c r="I39" s="22">
        <v>0.38144329896907214</v>
      </c>
      <c r="J39" s="22">
        <v>0.75</v>
      </c>
      <c r="K39" s="22">
        <v>0.9375</v>
      </c>
      <c r="L39" s="22">
        <v>0.9375</v>
      </c>
      <c r="M39" s="22">
        <v>5.5248618784530384E-3</v>
      </c>
      <c r="N39" s="22">
        <v>2.7628032345013476E-2</v>
      </c>
      <c r="O39" s="22">
        <v>1</v>
      </c>
      <c r="P39" s="22">
        <v>1</v>
      </c>
      <c r="Q39" s="22">
        <v>1</v>
      </c>
      <c r="R39" s="22">
        <v>1</v>
      </c>
    </row>
    <row r="40" spans="1:18" x14ac:dyDescent="0.3">
      <c r="A40" s="23" t="s">
        <v>41</v>
      </c>
      <c r="B40" s="22">
        <v>1</v>
      </c>
      <c r="C40" s="22">
        <v>1</v>
      </c>
      <c r="D40" s="22">
        <v>0.62790697674418605</v>
      </c>
      <c r="E40" s="22">
        <v>0.43478260869565216</v>
      </c>
      <c r="F40" s="22">
        <v>0.63043478260869568</v>
      </c>
      <c r="G40" s="22">
        <v>0.2391304347826087</v>
      </c>
      <c r="H40" s="22">
        <v>0.66666666666666663</v>
      </c>
      <c r="I40" s="22">
        <v>0.28260869565217389</v>
      </c>
      <c r="J40" s="22">
        <v>1</v>
      </c>
      <c r="K40" s="22">
        <v>1</v>
      </c>
      <c r="L40" s="22">
        <v>1</v>
      </c>
      <c r="M40" s="22">
        <v>1.6085790884718499E-2</v>
      </c>
      <c r="N40" s="22">
        <v>5.4794520547945202E-2</v>
      </c>
      <c r="O40" s="22">
        <v>1</v>
      </c>
      <c r="P40" s="22">
        <v>1</v>
      </c>
      <c r="Q40" s="22">
        <v>1</v>
      </c>
      <c r="R40" s="22">
        <v>1</v>
      </c>
    </row>
    <row r="41" spans="1:18" x14ac:dyDescent="0.3">
      <c r="A41" s="23" t="s">
        <v>42</v>
      </c>
      <c r="B41" s="22">
        <v>1</v>
      </c>
      <c r="C41" s="22">
        <v>1</v>
      </c>
      <c r="D41" s="22">
        <v>0.8</v>
      </c>
      <c r="E41" s="22">
        <v>0.5</v>
      </c>
      <c r="F41" s="22">
        <v>0.83333333333333337</v>
      </c>
      <c r="G41" s="22">
        <v>0.5</v>
      </c>
      <c r="H41" s="22">
        <v>1</v>
      </c>
      <c r="I41" s="22">
        <v>0.66666666666666663</v>
      </c>
      <c r="J41" s="22"/>
      <c r="K41" s="22"/>
      <c r="L41" s="22"/>
      <c r="M41" s="22"/>
      <c r="N41" s="22">
        <v>2.5062656641604009E-2</v>
      </c>
      <c r="O41" s="22">
        <v>1</v>
      </c>
      <c r="P41" s="22">
        <v>1</v>
      </c>
      <c r="Q41" s="22">
        <v>1</v>
      </c>
      <c r="R41" s="22">
        <v>1</v>
      </c>
    </row>
    <row r="42" spans="1:18" x14ac:dyDescent="0.3">
      <c r="A42" s="23" t="s">
        <v>75</v>
      </c>
      <c r="B42" s="22">
        <v>1</v>
      </c>
      <c r="C42" s="22">
        <v>0.8</v>
      </c>
      <c r="D42" s="22">
        <v>0.66666666666666663</v>
      </c>
      <c r="E42" s="22">
        <v>0</v>
      </c>
      <c r="F42" s="22">
        <v>0.66666666666666663</v>
      </c>
      <c r="G42" s="22">
        <v>0.66666666666666663</v>
      </c>
      <c r="H42" s="22">
        <v>1</v>
      </c>
      <c r="I42" s="22">
        <v>0.33333333333333331</v>
      </c>
      <c r="J42" s="22">
        <v>1</v>
      </c>
      <c r="K42" s="22">
        <v>1</v>
      </c>
      <c r="L42" s="22">
        <v>1</v>
      </c>
      <c r="M42" s="22"/>
      <c r="N42" s="22">
        <v>4.5871559633027525E-2</v>
      </c>
      <c r="O42" s="22">
        <v>0.88890000000000002</v>
      </c>
      <c r="P42" s="22">
        <v>0.75</v>
      </c>
      <c r="Q42" s="22">
        <v>1</v>
      </c>
      <c r="R42" s="22">
        <v>1</v>
      </c>
    </row>
    <row r="43" spans="1:18" x14ac:dyDescent="0.3">
      <c r="A43" s="23" t="s">
        <v>43</v>
      </c>
      <c r="B43" s="22">
        <v>1</v>
      </c>
      <c r="C43" s="22">
        <v>0.98455598455598459</v>
      </c>
      <c r="D43" s="22">
        <v>0.62279792746113993</v>
      </c>
      <c r="E43" s="22">
        <v>0.27145708582834333</v>
      </c>
      <c r="F43" s="22">
        <v>0.65208545269582907</v>
      </c>
      <c r="G43" s="22">
        <v>0.23053892215568864</v>
      </c>
      <c r="H43" s="22">
        <v>0.66701030927835048</v>
      </c>
      <c r="I43" s="22">
        <v>0.29141716566866266</v>
      </c>
      <c r="J43" s="22">
        <v>0.66666666666666663</v>
      </c>
      <c r="K43" s="22">
        <v>0.80555555555555558</v>
      </c>
      <c r="L43" s="22">
        <v>0.76388888888888884</v>
      </c>
      <c r="M43" s="22">
        <v>9.2981888745148778E-3</v>
      </c>
      <c r="N43" s="22">
        <v>3.6180258709803591E-2</v>
      </c>
      <c r="O43" s="22">
        <v>1</v>
      </c>
      <c r="P43" s="22">
        <v>0.99907063197026003</v>
      </c>
      <c r="Q43" s="22">
        <v>0.99776286353467603</v>
      </c>
      <c r="R43" s="22">
        <v>0.99493670886076002</v>
      </c>
    </row>
    <row r="44" spans="1:18" x14ac:dyDescent="0.3">
      <c r="A44" s="23" t="s">
        <v>44</v>
      </c>
      <c r="B44" s="22">
        <v>1</v>
      </c>
      <c r="C44" s="22">
        <v>1</v>
      </c>
      <c r="D44" s="22">
        <v>0.53488372093023251</v>
      </c>
      <c r="E44" s="22">
        <v>0.23255813953488372</v>
      </c>
      <c r="F44" s="22">
        <v>0.55813953488372092</v>
      </c>
      <c r="G44" s="22">
        <v>0.18604651162790697</v>
      </c>
      <c r="H44" s="22">
        <v>0.55813953488372092</v>
      </c>
      <c r="I44" s="22">
        <v>0.2558139534883721</v>
      </c>
      <c r="J44" s="22">
        <v>0.875</v>
      </c>
      <c r="K44" s="22">
        <v>0.875</v>
      </c>
      <c r="L44" s="22">
        <v>1</v>
      </c>
      <c r="M44" s="22">
        <v>7.1174377224199285E-3</v>
      </c>
      <c r="N44" s="22">
        <v>4.441776710684274E-2</v>
      </c>
      <c r="O44" s="22">
        <v>1</v>
      </c>
      <c r="P44" s="22">
        <v>0.98076923076923095</v>
      </c>
      <c r="Q44" s="22">
        <v>0.95</v>
      </c>
      <c r="R44" s="22">
        <v>0.91891891891891897</v>
      </c>
    </row>
    <row r="45" spans="1:18" x14ac:dyDescent="0.3">
      <c r="A45" s="23" t="s">
        <v>45</v>
      </c>
      <c r="B45" s="22">
        <v>1</v>
      </c>
      <c r="C45" s="22">
        <v>1</v>
      </c>
      <c r="D45" s="22">
        <v>0.7</v>
      </c>
      <c r="E45" s="22">
        <v>0.31818181818181818</v>
      </c>
      <c r="F45" s="22">
        <v>0.68181818181818177</v>
      </c>
      <c r="G45" s="22">
        <v>0.31818181818181818</v>
      </c>
      <c r="H45" s="22">
        <v>0.68181818181818177</v>
      </c>
      <c r="I45" s="22">
        <v>0.27272727272727271</v>
      </c>
      <c r="J45" s="22">
        <v>0.66666666666666663</v>
      </c>
      <c r="K45" s="22">
        <v>0.66666666666666663</v>
      </c>
      <c r="L45" s="22">
        <v>0.66666666666666663</v>
      </c>
      <c r="M45" s="22">
        <v>9.0090090090090089E-3</v>
      </c>
      <c r="N45" s="22">
        <v>2.3679417122040074E-2</v>
      </c>
      <c r="O45" s="22">
        <v>1</v>
      </c>
      <c r="P45" s="22">
        <v>1</v>
      </c>
      <c r="Q45" s="22">
        <v>1</v>
      </c>
      <c r="R45" s="22">
        <v>1</v>
      </c>
    </row>
    <row r="46" spans="1:18" x14ac:dyDescent="0.3">
      <c r="A46" s="23" t="s">
        <v>46</v>
      </c>
      <c r="B46" s="22">
        <v>1</v>
      </c>
      <c r="C46" s="22">
        <v>0.94871794871794868</v>
      </c>
      <c r="D46" s="22">
        <v>0.7407407407407407</v>
      </c>
      <c r="E46" s="22">
        <v>0.40740740740740738</v>
      </c>
      <c r="F46" s="22">
        <v>0.73076923076923073</v>
      </c>
      <c r="G46" s="22">
        <v>0.40740740740740738</v>
      </c>
      <c r="H46" s="22">
        <v>0.60869565217391308</v>
      </c>
      <c r="I46" s="22">
        <v>0.40740740740740738</v>
      </c>
      <c r="J46" s="22">
        <v>0.66666666666666663</v>
      </c>
      <c r="K46" s="22">
        <v>0.66666666666666663</v>
      </c>
      <c r="L46" s="22">
        <v>0.33333333333333331</v>
      </c>
      <c r="M46" s="22">
        <v>1.1363636363636364E-2</v>
      </c>
      <c r="N46" s="22">
        <v>4.6931407942238268E-2</v>
      </c>
      <c r="O46" s="22">
        <v>1</v>
      </c>
      <c r="P46" s="22">
        <v>1</v>
      </c>
      <c r="Q46" s="22">
        <v>0.952380952380952</v>
      </c>
      <c r="R46" s="22">
        <v>1</v>
      </c>
    </row>
    <row r="47" spans="1:18" x14ac:dyDescent="0.3">
      <c r="A47" s="23" t="s">
        <v>47</v>
      </c>
      <c r="B47" s="22">
        <v>1</v>
      </c>
      <c r="C47" s="22">
        <v>1</v>
      </c>
      <c r="D47" s="22">
        <v>0.6339285714285714</v>
      </c>
      <c r="E47" s="22">
        <v>0.34677419354838712</v>
      </c>
      <c r="F47" s="22">
        <v>0.71186440677966101</v>
      </c>
      <c r="G47" s="22">
        <v>0.2661290322580645</v>
      </c>
      <c r="H47" s="22">
        <v>0.6776859504132231</v>
      </c>
      <c r="I47" s="22">
        <v>0.33870967741935482</v>
      </c>
      <c r="J47" s="22">
        <v>0.75</v>
      </c>
      <c r="K47" s="22">
        <v>0.83333333333333337</v>
      </c>
      <c r="L47" s="22">
        <v>0.83333333333333337</v>
      </c>
      <c r="M47" s="22">
        <v>6.7340067340067337E-3</v>
      </c>
      <c r="N47" s="22">
        <v>2.8253021503688591E-2</v>
      </c>
      <c r="O47" s="22">
        <v>1</v>
      </c>
      <c r="P47" s="22">
        <v>1</v>
      </c>
      <c r="Q47" s="22">
        <v>0.98019801980197996</v>
      </c>
      <c r="R47" s="22">
        <v>1</v>
      </c>
    </row>
    <row r="48" spans="1:18" x14ac:dyDescent="0.3">
      <c r="A48" s="23" t="s">
        <v>48</v>
      </c>
      <c r="B48" s="22">
        <v>1</v>
      </c>
      <c r="C48" s="22">
        <v>1</v>
      </c>
      <c r="D48" s="22">
        <v>0.46969696969696972</v>
      </c>
      <c r="E48" s="22">
        <v>0.18055555555555555</v>
      </c>
      <c r="F48" s="22">
        <v>0.57746478873239437</v>
      </c>
      <c r="G48" s="22">
        <v>0.1388888888888889</v>
      </c>
      <c r="H48" s="22">
        <v>0.63380281690140849</v>
      </c>
      <c r="I48" s="22">
        <v>0.22222222222222221</v>
      </c>
      <c r="J48" s="22">
        <v>1</v>
      </c>
      <c r="K48" s="22">
        <v>0.8</v>
      </c>
      <c r="L48" s="22">
        <v>0.8</v>
      </c>
      <c r="M48" s="22">
        <v>9.4451003541912628E-3</v>
      </c>
      <c r="N48" s="22">
        <v>3.7414965986394558E-2</v>
      </c>
      <c r="O48" s="22">
        <v>0.96350000000000002</v>
      </c>
      <c r="P48" s="22">
        <v>0.98666666666666702</v>
      </c>
      <c r="Q48" s="22">
        <v>0.96363636363636396</v>
      </c>
      <c r="R48" s="22">
        <v>0.96363636363636396</v>
      </c>
    </row>
    <row r="49" spans="1:18" x14ac:dyDescent="0.3">
      <c r="A49" s="23" t="s">
        <v>49</v>
      </c>
      <c r="B49" s="22">
        <v>1</v>
      </c>
      <c r="C49" s="22">
        <v>1</v>
      </c>
      <c r="D49" s="22">
        <v>0.875</v>
      </c>
      <c r="E49" s="22">
        <v>0.5</v>
      </c>
      <c r="F49" s="22">
        <v>0.5</v>
      </c>
      <c r="G49" s="22">
        <v>0.5</v>
      </c>
      <c r="H49" s="22">
        <v>0.75</v>
      </c>
      <c r="I49" s="22">
        <v>0.8</v>
      </c>
      <c r="J49" s="22"/>
      <c r="K49" s="22"/>
      <c r="L49" s="22"/>
      <c r="M49" s="22">
        <v>2.2727272727272728E-2</v>
      </c>
      <c r="N49" s="22">
        <v>6.097560975609756E-2</v>
      </c>
      <c r="O49" s="22">
        <v>1</v>
      </c>
      <c r="P49" s="22">
        <v>1</v>
      </c>
      <c r="Q49" s="22">
        <v>1</v>
      </c>
      <c r="R49" s="22">
        <v>1</v>
      </c>
    </row>
    <row r="50" spans="1:18" x14ac:dyDescent="0.3">
      <c r="A50" s="23" t="s">
        <v>50</v>
      </c>
      <c r="B50" s="22">
        <v>1</v>
      </c>
      <c r="C50" s="22">
        <v>1</v>
      </c>
      <c r="D50" s="22">
        <v>0.6</v>
      </c>
      <c r="E50" s="22">
        <v>0.67741935483870963</v>
      </c>
      <c r="F50" s="22">
        <v>0.69565217391304346</v>
      </c>
      <c r="G50" s="22">
        <v>0.64516129032258063</v>
      </c>
      <c r="H50" s="22">
        <v>0.56666666666666665</v>
      </c>
      <c r="I50" s="22">
        <v>0.41935483870967744</v>
      </c>
      <c r="J50" s="22">
        <v>1</v>
      </c>
      <c r="K50" s="22">
        <v>1</v>
      </c>
      <c r="L50" s="22">
        <v>1</v>
      </c>
      <c r="M50" s="22">
        <v>2.0348837209302327E-2</v>
      </c>
      <c r="N50" s="22">
        <v>4.4802867383512544E-2</v>
      </c>
      <c r="O50" s="22">
        <v>1</v>
      </c>
      <c r="P50" s="22">
        <v>1</v>
      </c>
      <c r="Q50" s="22">
        <v>1</v>
      </c>
      <c r="R50" s="22">
        <v>0.80952380952380998</v>
      </c>
    </row>
    <row r="51" spans="1:18" x14ac:dyDescent="0.3">
      <c r="A51" s="23" t="s">
        <v>51</v>
      </c>
      <c r="B51" s="22">
        <v>1</v>
      </c>
      <c r="C51" s="22">
        <v>0.967741935483871</v>
      </c>
      <c r="D51" s="22">
        <v>0.3</v>
      </c>
      <c r="E51" s="22">
        <v>9.5238095238095233E-2</v>
      </c>
      <c r="F51" s="22">
        <v>0.33333333333333331</v>
      </c>
      <c r="G51" s="22">
        <v>4.7619047619047616E-2</v>
      </c>
      <c r="H51" s="22">
        <v>0.42105263157894735</v>
      </c>
      <c r="I51" s="22">
        <v>0.14285714285714285</v>
      </c>
      <c r="J51" s="22"/>
      <c r="K51" s="22"/>
      <c r="L51" s="22"/>
      <c r="M51" s="22">
        <v>1.4925373134328358E-2</v>
      </c>
      <c r="N51" s="22">
        <v>2.5472473294987676E-2</v>
      </c>
      <c r="O51" s="22">
        <v>1</v>
      </c>
      <c r="P51" s="22">
        <v>1</v>
      </c>
      <c r="Q51" s="22">
        <v>0.94444444444444398</v>
      </c>
      <c r="R51" s="22">
        <v>0.90909090909090895</v>
      </c>
    </row>
    <row r="52" spans="1:18" x14ac:dyDescent="0.3">
      <c r="A52" s="23" t="s">
        <v>52</v>
      </c>
      <c r="B52" s="22">
        <v>1</v>
      </c>
      <c r="C52" s="22">
        <v>0.98550724637681164</v>
      </c>
      <c r="D52" s="22">
        <v>0.32608695652173914</v>
      </c>
      <c r="E52" s="22">
        <v>0.21568627450980393</v>
      </c>
      <c r="F52" s="22">
        <v>0.36956521739130432</v>
      </c>
      <c r="G52" s="22">
        <v>0.25490196078431371</v>
      </c>
      <c r="H52" s="22">
        <v>0.52</v>
      </c>
      <c r="I52" s="22">
        <v>0.25490196078431371</v>
      </c>
      <c r="J52" s="22">
        <v>0.66666666666666663</v>
      </c>
      <c r="K52" s="22">
        <v>0.77777777777777779</v>
      </c>
      <c r="L52" s="22">
        <v>0.77777777777777779</v>
      </c>
      <c r="M52" s="22">
        <v>1.3864818024263431E-2</v>
      </c>
      <c r="N52" s="22">
        <v>3.898305084745763E-2</v>
      </c>
      <c r="O52" s="22">
        <v>1</v>
      </c>
      <c r="P52" s="22">
        <v>1</v>
      </c>
      <c r="Q52" s="22">
        <v>1</v>
      </c>
      <c r="R52" s="22">
        <v>0.967741935483871</v>
      </c>
    </row>
    <row r="53" spans="1:18" x14ac:dyDescent="0.3">
      <c r="A53" s="23" t="s">
        <v>53</v>
      </c>
      <c r="B53" s="22">
        <v>1</v>
      </c>
      <c r="C53" s="22">
        <v>1</v>
      </c>
      <c r="D53" s="22">
        <v>1</v>
      </c>
      <c r="E53" s="22">
        <v>0.66666666666666663</v>
      </c>
      <c r="F53" s="22">
        <v>1</v>
      </c>
      <c r="G53" s="22">
        <v>0.66666666666666663</v>
      </c>
      <c r="H53" s="22">
        <v>1</v>
      </c>
      <c r="I53" s="22">
        <v>0.66666666666666663</v>
      </c>
      <c r="J53" s="22"/>
      <c r="K53" s="22"/>
      <c r="L53" s="22"/>
      <c r="M53" s="22">
        <v>1.0752688172043012E-2</v>
      </c>
      <c r="N53" s="22">
        <v>3.0201342281879196E-2</v>
      </c>
      <c r="O53" s="22">
        <v>1</v>
      </c>
      <c r="P53" s="22">
        <v>1</v>
      </c>
      <c r="Q53" s="22">
        <v>0.5</v>
      </c>
      <c r="R53" s="22">
        <v>1</v>
      </c>
    </row>
    <row r="54" spans="1:18" x14ac:dyDescent="0.3">
      <c r="A54" s="23" t="s">
        <v>54</v>
      </c>
      <c r="B54" s="22">
        <v>1</v>
      </c>
      <c r="C54" s="22">
        <v>1</v>
      </c>
      <c r="D54" s="22">
        <v>0.87662337662337664</v>
      </c>
      <c r="E54" s="22">
        <v>0.5786516853932584</v>
      </c>
      <c r="F54" s="22">
        <v>0.91329479768786126</v>
      </c>
      <c r="G54" s="22">
        <v>0.43820224719101125</v>
      </c>
      <c r="H54" s="22">
        <v>0.92465753424657537</v>
      </c>
      <c r="I54" s="22">
        <v>0.6797752808988764</v>
      </c>
      <c r="J54" s="22">
        <v>0.75</v>
      </c>
      <c r="K54" s="22">
        <v>0.79166666666666663</v>
      </c>
      <c r="L54" s="22">
        <v>0.75</v>
      </c>
      <c r="M54" s="22">
        <v>9.8963242224316683E-3</v>
      </c>
      <c r="N54" s="22">
        <v>3.8908696326150988E-2</v>
      </c>
      <c r="O54" s="22">
        <v>1</v>
      </c>
      <c r="P54" s="22">
        <v>1</v>
      </c>
      <c r="Q54" s="22">
        <v>0.99382716049382702</v>
      </c>
      <c r="R54" s="22">
        <v>1</v>
      </c>
    </row>
    <row r="55" spans="1:18" x14ac:dyDescent="0.3">
      <c r="A55" s="23" t="s">
        <v>55</v>
      </c>
      <c r="B55" s="22">
        <v>1</v>
      </c>
      <c r="C55" s="22">
        <v>1</v>
      </c>
      <c r="D55" s="22">
        <v>0.15384615384615385</v>
      </c>
      <c r="E55" s="22">
        <v>0.45</v>
      </c>
      <c r="F55" s="22">
        <v>0.42105263157894735</v>
      </c>
      <c r="G55" s="22">
        <v>0.35</v>
      </c>
      <c r="H55" s="22">
        <v>0.47058823529411764</v>
      </c>
      <c r="I55" s="22">
        <v>0.45</v>
      </c>
      <c r="J55" s="22">
        <v>1</v>
      </c>
      <c r="K55" s="22">
        <v>1</v>
      </c>
      <c r="L55" s="22">
        <v>1</v>
      </c>
      <c r="M55" s="22">
        <v>1.282051282051282E-2</v>
      </c>
      <c r="N55" s="22">
        <v>5.9523809523809521E-2</v>
      </c>
      <c r="O55" s="22">
        <v>1</v>
      </c>
      <c r="P55" s="22">
        <v>1</v>
      </c>
      <c r="Q55" s="22">
        <v>1</v>
      </c>
      <c r="R55" s="22">
        <v>0.92857142857142905</v>
      </c>
    </row>
    <row r="56" spans="1:18" x14ac:dyDescent="0.3">
      <c r="A56" s="23" t="s">
        <v>56</v>
      </c>
      <c r="B56" s="22">
        <v>1</v>
      </c>
      <c r="C56" s="22">
        <v>1</v>
      </c>
      <c r="D56" s="22">
        <v>0.61486486486486491</v>
      </c>
      <c r="E56" s="22">
        <v>0.32727272727272727</v>
      </c>
      <c r="F56" s="22">
        <v>0.66447368421052633</v>
      </c>
      <c r="G56" s="22">
        <v>0.22424242424242424</v>
      </c>
      <c r="H56" s="22">
        <v>0.59477124183006536</v>
      </c>
      <c r="I56" s="22">
        <v>0.34545454545454546</v>
      </c>
      <c r="J56" s="22">
        <v>0.66666666666666663</v>
      </c>
      <c r="K56" s="22">
        <v>0.77777777777777779</v>
      </c>
      <c r="L56" s="22">
        <v>0.66666666666666663</v>
      </c>
      <c r="M56" s="22">
        <v>9.4786729857819912E-3</v>
      </c>
      <c r="N56" s="22">
        <v>4.6175788910679263E-2</v>
      </c>
      <c r="O56" s="22">
        <v>1</v>
      </c>
      <c r="P56" s="22">
        <v>1</v>
      </c>
      <c r="Q56" s="22">
        <v>0.98449612403100795</v>
      </c>
      <c r="R56" s="22">
        <v>0.97560975609756095</v>
      </c>
    </row>
    <row r="57" spans="1:18" x14ac:dyDescent="0.3">
      <c r="A57" s="23" t="s">
        <v>57</v>
      </c>
      <c r="B57" s="22">
        <v>1</v>
      </c>
      <c r="C57" s="22">
        <v>1</v>
      </c>
      <c r="D57" s="22">
        <v>0.6</v>
      </c>
      <c r="E57" s="22">
        <v>0.66666666666666663</v>
      </c>
      <c r="F57" s="22">
        <v>0.8</v>
      </c>
      <c r="G57" s="22">
        <v>0.33333333333333331</v>
      </c>
      <c r="H57" s="22">
        <v>0.5</v>
      </c>
      <c r="I57" s="22">
        <v>0.66666666666666663</v>
      </c>
      <c r="J57" s="22">
        <v>1</v>
      </c>
      <c r="K57" s="22">
        <v>1</v>
      </c>
      <c r="L57" s="22">
        <v>1</v>
      </c>
      <c r="M57" s="22"/>
      <c r="N57" s="22">
        <v>2.5062656641604009E-2</v>
      </c>
      <c r="O57" s="22">
        <v>1</v>
      </c>
      <c r="P57" s="22">
        <v>1</v>
      </c>
      <c r="Q57" s="22">
        <v>1</v>
      </c>
      <c r="R57" s="22">
        <v>1</v>
      </c>
    </row>
    <row r="58" spans="1:18" x14ac:dyDescent="0.3">
      <c r="A58" s="23" t="s">
        <v>58</v>
      </c>
      <c r="B58" s="22">
        <v>1</v>
      </c>
      <c r="C58" s="22">
        <v>1</v>
      </c>
      <c r="D58" s="22">
        <v>0.56097560975609762</v>
      </c>
      <c r="E58" s="22">
        <v>0.70454545454545459</v>
      </c>
      <c r="F58" s="22">
        <v>0.69117647058823528</v>
      </c>
      <c r="G58" s="22">
        <v>0.53409090909090906</v>
      </c>
      <c r="H58" s="22">
        <v>0.75</v>
      </c>
      <c r="I58" s="22">
        <v>0.75</v>
      </c>
      <c r="J58" s="22">
        <v>0.875</v>
      </c>
      <c r="K58" s="22">
        <v>0.875</v>
      </c>
      <c r="L58" s="22">
        <v>0.75</v>
      </c>
      <c r="M58" s="22">
        <v>2.8571428571428571E-2</v>
      </c>
      <c r="N58" s="22">
        <v>4.2496679946879147E-2</v>
      </c>
      <c r="O58" s="22">
        <v>1</v>
      </c>
      <c r="P58" s="22">
        <v>1</v>
      </c>
      <c r="Q58" s="22">
        <v>0.98360655737704905</v>
      </c>
      <c r="R58" s="22">
        <v>1</v>
      </c>
    </row>
    <row r="59" spans="1:18" x14ac:dyDescent="0.3">
      <c r="A59" s="23" t="s">
        <v>59</v>
      </c>
      <c r="B59" s="22">
        <v>1</v>
      </c>
      <c r="C59" s="22">
        <v>1</v>
      </c>
      <c r="D59" s="22">
        <v>0.69767441860465118</v>
      </c>
      <c r="E59" s="22">
        <v>0.34042553191489361</v>
      </c>
      <c r="F59" s="22">
        <v>0.56521739130434778</v>
      </c>
      <c r="G59" s="22">
        <v>0.23404255319148937</v>
      </c>
      <c r="H59" s="22">
        <v>0.65217391304347827</v>
      </c>
      <c r="I59" s="22">
        <v>0.27659574468085107</v>
      </c>
      <c r="J59" s="22">
        <v>0.66666666666666663</v>
      </c>
      <c r="K59" s="22">
        <v>0.77777777777777779</v>
      </c>
      <c r="L59" s="22">
        <v>0.77777777777777779</v>
      </c>
      <c r="M59" s="22">
        <v>7.1123755334281651E-3</v>
      </c>
      <c r="N59" s="22">
        <v>3.2075471698113207E-2</v>
      </c>
      <c r="O59" s="22">
        <v>1</v>
      </c>
      <c r="P59" s="22">
        <v>1</v>
      </c>
      <c r="Q59" s="22">
        <v>0.95833333333333304</v>
      </c>
      <c r="R59" s="22">
        <v>1</v>
      </c>
    </row>
    <row r="60" spans="1:18" x14ac:dyDescent="0.3">
      <c r="A60" s="23" t="s">
        <v>60</v>
      </c>
      <c r="B60" s="22">
        <v>1</v>
      </c>
      <c r="C60" s="22">
        <v>0.95652173913043481</v>
      </c>
      <c r="D60" s="22">
        <v>0.54545454545454541</v>
      </c>
      <c r="E60" s="22">
        <v>0.5714285714285714</v>
      </c>
      <c r="F60" s="22">
        <v>0.5714285714285714</v>
      </c>
      <c r="G60" s="22">
        <v>0.42857142857142855</v>
      </c>
      <c r="H60" s="22">
        <v>0.6428571428571429</v>
      </c>
      <c r="I60" s="22">
        <v>0.5714285714285714</v>
      </c>
      <c r="J60" s="22">
        <v>1</v>
      </c>
      <c r="K60" s="22">
        <v>1</v>
      </c>
      <c r="L60" s="22">
        <v>1</v>
      </c>
      <c r="M60" s="22">
        <v>2.9629629629629631E-2</v>
      </c>
      <c r="N60" s="22">
        <v>5.2873563218390804E-2</v>
      </c>
      <c r="O60" s="22">
        <v>1</v>
      </c>
      <c r="P60" s="22">
        <v>0.94736842105263197</v>
      </c>
      <c r="Q60" s="22">
        <v>0.93333333333333302</v>
      </c>
      <c r="R60" s="22">
        <v>1</v>
      </c>
    </row>
    <row r="61" spans="1:18" x14ac:dyDescent="0.3">
      <c r="A61" s="23" t="s">
        <v>61</v>
      </c>
      <c r="B61" s="22">
        <v>1</v>
      </c>
      <c r="C61" s="22">
        <v>1</v>
      </c>
      <c r="D61" s="22">
        <v>0.6097560975609756</v>
      </c>
      <c r="E61" s="22">
        <v>0.46666666666666667</v>
      </c>
      <c r="F61" s="22">
        <v>0.68181818181818177</v>
      </c>
      <c r="G61" s="22">
        <v>0.33333333333333331</v>
      </c>
      <c r="H61" s="22">
        <v>0.66666666666666663</v>
      </c>
      <c r="I61" s="22">
        <v>0.48888888888888887</v>
      </c>
      <c r="J61" s="22">
        <v>0.82352941176470584</v>
      </c>
      <c r="K61" s="22">
        <v>0.94117647058823528</v>
      </c>
      <c r="L61" s="22">
        <v>0.82352941176470584</v>
      </c>
      <c r="M61" s="22">
        <v>1.7073170731707318E-2</v>
      </c>
      <c r="N61" s="22">
        <v>3.8850038850038848E-2</v>
      </c>
      <c r="O61" s="22">
        <v>1</v>
      </c>
      <c r="P61" s="22">
        <v>1</v>
      </c>
      <c r="Q61" s="22">
        <v>1</v>
      </c>
      <c r="R61" s="22">
        <v>1</v>
      </c>
    </row>
    <row r="62" spans="1:18" x14ac:dyDescent="0.3">
      <c r="A62" s="23" t="s">
        <v>62</v>
      </c>
      <c r="B62" s="22">
        <v>1</v>
      </c>
      <c r="C62" s="22">
        <v>0.98901098901098905</v>
      </c>
      <c r="D62" s="22">
        <v>0.64341085271317833</v>
      </c>
      <c r="E62" s="22">
        <v>0.35338345864661652</v>
      </c>
      <c r="F62" s="22">
        <v>0.6</v>
      </c>
      <c r="G62" s="22">
        <v>0.27067669172932329</v>
      </c>
      <c r="H62" s="22">
        <v>0.64393939393939392</v>
      </c>
      <c r="I62" s="22">
        <v>0.27067669172932329</v>
      </c>
      <c r="J62" s="22">
        <v>0.83870967741935487</v>
      </c>
      <c r="K62" s="22">
        <v>0.90322580645161288</v>
      </c>
      <c r="L62" s="22">
        <v>0.90322580645161288</v>
      </c>
      <c r="M62" s="22">
        <v>1.5424164524421594E-2</v>
      </c>
      <c r="N62" s="22">
        <v>5.1426956767448434E-2</v>
      </c>
      <c r="O62" s="22">
        <v>1</v>
      </c>
      <c r="P62" s="22">
        <v>1</v>
      </c>
      <c r="Q62" s="22">
        <v>0.92173913043478295</v>
      </c>
      <c r="R62" s="22">
        <v>0.98148148148148195</v>
      </c>
    </row>
    <row r="63" spans="1:18" x14ac:dyDescent="0.3">
      <c r="A63" s="23" t="s">
        <v>63</v>
      </c>
      <c r="B63" s="22">
        <v>1</v>
      </c>
      <c r="C63" s="22">
        <v>0.9375</v>
      </c>
      <c r="D63" s="22">
        <v>0.5</v>
      </c>
      <c r="E63" s="22">
        <v>0.42857142857142855</v>
      </c>
      <c r="F63" s="22">
        <v>0.4</v>
      </c>
      <c r="G63" s="22">
        <v>0.42857142857142855</v>
      </c>
      <c r="H63" s="22">
        <v>0.5714285714285714</v>
      </c>
      <c r="I63" s="22">
        <v>0.42857142857142855</v>
      </c>
      <c r="J63" s="22">
        <v>1</v>
      </c>
      <c r="K63" s="22">
        <v>1</v>
      </c>
      <c r="L63" s="22">
        <v>1</v>
      </c>
      <c r="M63" s="22">
        <v>1.3452914798206279E-2</v>
      </c>
      <c r="N63" s="22">
        <v>2.3703703703703703E-2</v>
      </c>
      <c r="O63" s="22">
        <v>1</v>
      </c>
      <c r="P63" s="22">
        <v>1</v>
      </c>
      <c r="Q63" s="22">
        <v>1</v>
      </c>
      <c r="R63" s="22">
        <v>0.83333333333333304</v>
      </c>
    </row>
    <row r="64" spans="1:18" x14ac:dyDescent="0.3">
      <c r="A64" s="23" t="s">
        <v>64</v>
      </c>
      <c r="B64" s="22">
        <v>1</v>
      </c>
      <c r="C64" s="22">
        <v>1</v>
      </c>
      <c r="D64" s="22">
        <v>0.69230769230769229</v>
      </c>
      <c r="E64" s="22">
        <v>0.64</v>
      </c>
      <c r="F64" s="22">
        <v>0.72727272727272729</v>
      </c>
      <c r="G64" s="22">
        <v>0.44</v>
      </c>
      <c r="H64" s="22">
        <v>0.8125</v>
      </c>
      <c r="I64" s="22">
        <v>0.84</v>
      </c>
      <c r="J64" s="22">
        <v>1</v>
      </c>
      <c r="K64" s="22">
        <v>1</v>
      </c>
      <c r="L64" s="22">
        <v>1</v>
      </c>
      <c r="M64" s="22">
        <v>1.6826923076923076E-2</v>
      </c>
      <c r="N64" s="22">
        <v>2.7429467084639499E-2</v>
      </c>
      <c r="O64" s="22">
        <v>1</v>
      </c>
      <c r="P64" s="22">
        <v>1</v>
      </c>
      <c r="Q64" s="22">
        <v>0.9</v>
      </c>
      <c r="R64" s="22">
        <v>1</v>
      </c>
    </row>
    <row r="65" spans="1:18" x14ac:dyDescent="0.3">
      <c r="A65" s="23" t="s">
        <v>65</v>
      </c>
      <c r="B65" s="22">
        <v>1</v>
      </c>
      <c r="C65" s="22">
        <v>1</v>
      </c>
      <c r="D65" s="22">
        <v>0.6</v>
      </c>
      <c r="E65" s="22">
        <v>0.66666666666666663</v>
      </c>
      <c r="F65" s="22">
        <v>0.63157894736842102</v>
      </c>
      <c r="G65" s="22">
        <v>0.42857142857142855</v>
      </c>
      <c r="H65" s="22">
        <v>0.61904761904761907</v>
      </c>
      <c r="I65" s="22">
        <v>0.42857142857142855</v>
      </c>
      <c r="J65" s="22">
        <v>0.5</v>
      </c>
      <c r="K65" s="22">
        <v>1</v>
      </c>
      <c r="L65" s="22">
        <v>0.5</v>
      </c>
      <c r="M65" s="22">
        <v>1.1848341232227487E-2</v>
      </c>
      <c r="N65" s="22">
        <v>2.5744167337087689E-2</v>
      </c>
      <c r="O65" s="22">
        <v>1</v>
      </c>
      <c r="P65" s="22">
        <v>0.95454545454545503</v>
      </c>
      <c r="Q65" s="22">
        <v>0.9</v>
      </c>
      <c r="R65" s="22">
        <v>0.88888888888888895</v>
      </c>
    </row>
    <row r="66" spans="1:18" x14ac:dyDescent="0.3">
      <c r="A66" s="23" t="s">
        <v>66</v>
      </c>
      <c r="B66" s="22">
        <v>1</v>
      </c>
      <c r="C66" s="22">
        <v>0.94117647058823528</v>
      </c>
      <c r="D66" s="22">
        <v>0.27777777777777779</v>
      </c>
      <c r="E66" s="22">
        <v>0.22222222222222221</v>
      </c>
      <c r="F66" s="22">
        <v>0.33333333333333331</v>
      </c>
      <c r="G66" s="22">
        <v>0.27777777777777779</v>
      </c>
      <c r="H66" s="22">
        <v>0.3888888888888889</v>
      </c>
      <c r="I66" s="22">
        <v>0.27777777777777779</v>
      </c>
      <c r="J66" s="22">
        <v>0.5</v>
      </c>
      <c r="K66" s="22">
        <v>1</v>
      </c>
      <c r="L66" s="22">
        <v>0.5</v>
      </c>
      <c r="M66" s="22">
        <v>7.4074074074074077E-3</v>
      </c>
      <c r="N66" s="22">
        <v>3.6016949152542374E-2</v>
      </c>
      <c r="O66" s="22">
        <v>1</v>
      </c>
      <c r="P66" s="22">
        <v>1</v>
      </c>
      <c r="Q66" s="22">
        <v>1</v>
      </c>
      <c r="R66" s="22">
        <v>1</v>
      </c>
    </row>
    <row r="67" spans="1:18" x14ac:dyDescent="0.3">
      <c r="A67" s="23" t="s">
        <v>67</v>
      </c>
      <c r="B67" s="22">
        <v>1</v>
      </c>
      <c r="C67" s="22">
        <v>1</v>
      </c>
      <c r="D67" s="22">
        <v>0.62318840579710144</v>
      </c>
      <c r="E67" s="22">
        <v>0.25</v>
      </c>
      <c r="F67" s="22">
        <v>0.61111111111111116</v>
      </c>
      <c r="G67" s="22">
        <v>0.25</v>
      </c>
      <c r="H67" s="22">
        <v>0.70833333333333337</v>
      </c>
      <c r="I67" s="22">
        <v>0.27777777777777779</v>
      </c>
      <c r="J67" s="22">
        <v>0.88888888888888884</v>
      </c>
      <c r="K67" s="22">
        <v>0.77777777777777779</v>
      </c>
      <c r="L67" s="22">
        <v>0.66666666666666663</v>
      </c>
      <c r="M67" s="22">
        <v>1.4319809069212411E-2</v>
      </c>
      <c r="N67" s="22">
        <v>3.9752991123118489E-2</v>
      </c>
      <c r="O67" s="22">
        <v>0.99109999999999998</v>
      </c>
      <c r="P67" s="22">
        <v>0.98823529411764699</v>
      </c>
      <c r="Q67" s="22">
        <v>0.92424242424242398</v>
      </c>
      <c r="R67" s="22">
        <v>0.97916666666666696</v>
      </c>
    </row>
    <row r="68" spans="1:18" x14ac:dyDescent="0.3">
      <c r="A68" s="23" t="s">
        <v>68</v>
      </c>
      <c r="B68" s="22">
        <v>1</v>
      </c>
      <c r="C68" s="22">
        <v>1</v>
      </c>
      <c r="D68" s="22">
        <v>1</v>
      </c>
      <c r="E68" s="22">
        <v>0.5</v>
      </c>
      <c r="F68" s="22">
        <v>0.8</v>
      </c>
      <c r="G68" s="22">
        <v>0.3</v>
      </c>
      <c r="H68" s="22">
        <v>0.88888888888888884</v>
      </c>
      <c r="I68" s="22">
        <v>0.4</v>
      </c>
      <c r="J68" s="22"/>
      <c r="K68" s="22"/>
      <c r="L68" s="22"/>
      <c r="M68" s="22"/>
      <c r="N68" s="22">
        <v>3.0985915492957747E-2</v>
      </c>
      <c r="O68" s="22">
        <v>1</v>
      </c>
      <c r="P68" s="22">
        <v>1</v>
      </c>
      <c r="Q68" s="22">
        <v>0.83333333333333304</v>
      </c>
      <c r="R68" s="22">
        <v>0.83333333333333304</v>
      </c>
    </row>
    <row r="69" spans="1:18" x14ac:dyDescent="0.3">
      <c r="A69" s="23" t="s">
        <v>69</v>
      </c>
      <c r="B69" s="22">
        <v>1</v>
      </c>
      <c r="C69" s="22">
        <v>1</v>
      </c>
      <c r="D69" s="22">
        <v>0.9576271186440678</v>
      </c>
      <c r="E69" s="22">
        <v>0.63709677419354838</v>
      </c>
      <c r="F69" s="22">
        <v>0.90909090909090906</v>
      </c>
      <c r="G69" s="22">
        <v>0.39516129032258063</v>
      </c>
      <c r="H69" s="22">
        <v>0.92741935483870963</v>
      </c>
      <c r="I69" s="22">
        <v>0.58870967741935487</v>
      </c>
      <c r="J69" s="22">
        <v>0.96153846153846156</v>
      </c>
      <c r="K69" s="22">
        <v>0.80769230769230771</v>
      </c>
      <c r="L69" s="22">
        <v>0.76923076923076927</v>
      </c>
      <c r="M69" s="22">
        <v>2.1026072329688814E-2</v>
      </c>
      <c r="N69" s="22">
        <v>4.8215745028602562E-2</v>
      </c>
      <c r="O69" s="22">
        <v>1</v>
      </c>
      <c r="P69" s="22">
        <v>1</v>
      </c>
      <c r="Q69" s="22">
        <v>1</v>
      </c>
      <c r="R69" s="22">
        <v>1</v>
      </c>
    </row>
    <row r="70" spans="1:18" x14ac:dyDescent="0.3">
      <c r="A70" s="23" t="s">
        <v>70</v>
      </c>
      <c r="B70" s="22">
        <v>1</v>
      </c>
      <c r="C70" s="22">
        <v>0.99152542372881358</v>
      </c>
      <c r="D70" s="22">
        <v>0.69841269841269837</v>
      </c>
      <c r="E70" s="22">
        <v>0.32307692307692309</v>
      </c>
      <c r="F70" s="22">
        <v>0.71354166666666663</v>
      </c>
      <c r="G70" s="22">
        <v>0.2153846153846154</v>
      </c>
      <c r="H70" s="22">
        <v>0.71354166666666663</v>
      </c>
      <c r="I70" s="22">
        <v>0.34358974358974359</v>
      </c>
      <c r="J70" s="22">
        <v>0.660377358490566</v>
      </c>
      <c r="K70" s="22">
        <v>0.75471698113207553</v>
      </c>
      <c r="L70" s="22">
        <v>0.71698113207547165</v>
      </c>
      <c r="M70" s="22">
        <v>6.8947228851763461E-3</v>
      </c>
      <c r="N70" s="22">
        <v>2.0124499019357041E-2</v>
      </c>
      <c r="O70" s="22">
        <v>0.99639999999999995</v>
      </c>
      <c r="P70" s="22">
        <v>1</v>
      </c>
      <c r="Q70" s="22">
        <v>0.98026315789473695</v>
      </c>
      <c r="R70" s="22">
        <v>0.97260273972602795</v>
      </c>
    </row>
    <row r="71" spans="1:18" x14ac:dyDescent="0.3">
      <c r="A71" s="23" t="s">
        <v>71</v>
      </c>
      <c r="B71" s="22">
        <v>0.98750000000000004</v>
      </c>
      <c r="C71" s="22">
        <v>1</v>
      </c>
      <c r="D71" s="22">
        <v>0.78260869565217395</v>
      </c>
      <c r="E71" s="22">
        <v>0.4</v>
      </c>
      <c r="F71" s="22">
        <v>0.6</v>
      </c>
      <c r="G71" s="22">
        <v>0.36</v>
      </c>
      <c r="H71" s="22">
        <v>0.59090909090909094</v>
      </c>
      <c r="I71" s="22">
        <v>0.36</v>
      </c>
      <c r="J71" s="22">
        <v>1</v>
      </c>
      <c r="K71" s="22">
        <v>1</v>
      </c>
      <c r="L71" s="22">
        <v>0</v>
      </c>
      <c r="M71" s="22">
        <v>8.5470085470085479E-3</v>
      </c>
      <c r="N71" s="22">
        <v>2.8781793842034806E-2</v>
      </c>
      <c r="O71" s="22">
        <v>1</v>
      </c>
      <c r="P71" s="22">
        <v>1</v>
      </c>
      <c r="Q71" s="22">
        <v>0.95833333333333304</v>
      </c>
      <c r="R71" s="22">
        <v>0.95833333333333304</v>
      </c>
    </row>
    <row r="72" spans="1:18" x14ac:dyDescent="0.3">
      <c r="A72" s="23" t="s">
        <v>72</v>
      </c>
      <c r="B72" s="22">
        <v>1</v>
      </c>
      <c r="C72" s="22">
        <v>1</v>
      </c>
      <c r="D72" s="22">
        <v>0.5</v>
      </c>
      <c r="E72" s="22">
        <v>0.21428571428571427</v>
      </c>
      <c r="F72" s="22">
        <v>0.6428571428571429</v>
      </c>
      <c r="G72" s="22">
        <v>0.14285714285714285</v>
      </c>
      <c r="H72" s="22">
        <v>0.6428571428571429</v>
      </c>
      <c r="I72" s="22">
        <v>0.21428571428571427</v>
      </c>
      <c r="J72" s="22"/>
      <c r="K72" s="22"/>
      <c r="L72" s="22"/>
      <c r="M72" s="22">
        <v>4.9504950495049506E-3</v>
      </c>
      <c r="N72" s="22">
        <v>3.1456953642384107E-2</v>
      </c>
      <c r="O72" s="22">
        <v>1</v>
      </c>
      <c r="P72" s="22">
        <v>1</v>
      </c>
      <c r="Q72" s="22">
        <v>1</v>
      </c>
      <c r="R72" s="22">
        <v>1</v>
      </c>
    </row>
    <row r="73" spans="1:18" x14ac:dyDescent="0.3">
      <c r="A73" s="23" t="s">
        <v>73</v>
      </c>
      <c r="B73" s="22">
        <v>1</v>
      </c>
      <c r="C73" s="22">
        <v>1</v>
      </c>
      <c r="D73" s="22">
        <v>0.58510638297872342</v>
      </c>
      <c r="E73" s="22">
        <v>0.29896907216494845</v>
      </c>
      <c r="F73" s="22">
        <v>0.60416666666666663</v>
      </c>
      <c r="G73" s="22">
        <v>0.14432989690721648</v>
      </c>
      <c r="H73" s="22">
        <v>0.60416666666666663</v>
      </c>
      <c r="I73" s="22">
        <v>0.20618556701030927</v>
      </c>
      <c r="J73" s="22">
        <v>0.66666666666666663</v>
      </c>
      <c r="K73" s="22">
        <v>1</v>
      </c>
      <c r="L73" s="22">
        <v>0.66666666666666663</v>
      </c>
      <c r="M73" s="22">
        <v>6.369426751592357E-3</v>
      </c>
      <c r="N73" s="22">
        <v>2.4510772880015814E-2</v>
      </c>
      <c r="O73" s="22">
        <v>1</v>
      </c>
      <c r="P73" s="22">
        <v>1</v>
      </c>
      <c r="Q73" s="22">
        <v>1</v>
      </c>
      <c r="R73" s="22">
        <v>1</v>
      </c>
    </row>
    <row r="74" spans="1:18" x14ac:dyDescent="0.3">
      <c r="A74" s="23" t="s">
        <v>74</v>
      </c>
      <c r="B74" s="22">
        <v>1</v>
      </c>
      <c r="C74" s="22">
        <v>1</v>
      </c>
      <c r="D74" s="22">
        <v>0.71212121212121215</v>
      </c>
      <c r="E74" s="22">
        <v>0.47887323943661969</v>
      </c>
      <c r="F74" s="22">
        <v>0.66176470588235292</v>
      </c>
      <c r="G74" s="22">
        <v>0.39436619718309857</v>
      </c>
      <c r="H74" s="22">
        <v>0.75</v>
      </c>
      <c r="I74" s="22">
        <v>0.47887323943661969</v>
      </c>
      <c r="J74" s="22">
        <v>1</v>
      </c>
      <c r="K74" s="22">
        <v>1</v>
      </c>
      <c r="L74" s="22">
        <v>1</v>
      </c>
      <c r="M74" s="22">
        <v>1.3054830287206266E-2</v>
      </c>
      <c r="N74" s="22">
        <v>4.7701647875108416E-2</v>
      </c>
      <c r="O74" s="22">
        <v>1</v>
      </c>
      <c r="P74" s="22">
        <v>0.98795180722891596</v>
      </c>
      <c r="Q74" s="22">
        <v>1</v>
      </c>
      <c r="R74" s="22">
        <v>1</v>
      </c>
    </row>
  </sheetData>
  <conditionalFormatting sqref="D3:I74">
    <cfRule type="cellIs" dxfId="9" priority="14" operator="equal">
      <formula>0</formula>
    </cfRule>
  </conditionalFormatting>
  <conditionalFormatting sqref="J3 J42:J48 J22 J24:J28 J30:J35 J37:J40 J5:J20 J69:J71 J73:J74 J54:J67 J52 J50">
    <cfRule type="cellIs" dxfId="8" priority="9" operator="equal">
      <formula>0</formula>
    </cfRule>
  </conditionalFormatting>
  <conditionalFormatting sqref="K3 K42:K48 K22 K24:K28 K30:K35 K37:K40 K5:K20 K69:K71 K73:K74 K54:K67 K52 K50">
    <cfRule type="cellIs" dxfId="7" priority="8" operator="equal">
      <formula>0</formula>
    </cfRule>
  </conditionalFormatting>
  <conditionalFormatting sqref="L3 L42:L48 L22 L24:L28 L30:L35 L37:L40 L5:L20 L69:L71 L73:L74 L54:L67 L52 L50">
    <cfRule type="cellIs" dxfId="6" priority="7" operator="equal">
      <formula>0</formula>
    </cfRule>
  </conditionalFormatting>
  <conditionalFormatting sqref="M3:M20 M22:M40 M69:M74 M58:M67 M43:M56">
    <cfRule type="cellIs" dxfId="5" priority="6" operator="equal">
      <formula>0</formula>
    </cfRule>
  </conditionalFormatting>
  <conditionalFormatting sqref="N3:N20 N22:N74">
    <cfRule type="cellIs" dxfId="4" priority="5" operator="equal">
      <formula>0</formula>
    </cfRule>
  </conditionalFormatting>
  <conditionalFormatting sqref="O3:O74">
    <cfRule type="cellIs" dxfId="3" priority="4" operator="equal">
      <formula>0</formula>
    </cfRule>
  </conditionalFormatting>
  <conditionalFormatting sqref="P3:P74">
    <cfRule type="cellIs" dxfId="2" priority="3" operator="equal">
      <formula>0</formula>
    </cfRule>
  </conditionalFormatting>
  <conditionalFormatting sqref="Q3:Q20 Q22:Q74">
    <cfRule type="cellIs" dxfId="1" priority="2" operator="equal">
      <formula>0</formula>
    </cfRule>
  </conditionalFormatting>
  <conditionalFormatting sqref="R3:R20 R22:R74">
    <cfRule type="cellIs" dxfId="0" priority="1" operator="equal">
      <formula>0</formula>
    </cfRule>
  </conditionalFormatting>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4"/>
  <sheetViews>
    <sheetView zoomScale="85" zoomScaleNormal="85" workbookViewId="0">
      <selection activeCell="D15" sqref="D15"/>
    </sheetView>
  </sheetViews>
  <sheetFormatPr defaultRowHeight="14.4" x14ac:dyDescent="0.3"/>
  <cols>
    <col min="1" max="1" width="22.109375" bestFit="1" customWidth="1"/>
    <col min="2" max="17" width="9.33203125" customWidth="1"/>
    <col min="19" max="19" width="10.44140625" customWidth="1"/>
    <col min="20" max="20" width="10.21875" customWidth="1"/>
    <col min="21" max="21" width="16.44140625" bestFit="1" customWidth="1"/>
    <col min="22" max="24" width="17.5546875" bestFit="1" customWidth="1"/>
    <col min="25" max="33" width="16.44140625" bestFit="1" customWidth="1"/>
  </cols>
  <sheetData>
    <row r="1" spans="1:26" ht="96.6" x14ac:dyDescent="0.3">
      <c r="A1" s="35" t="s">
        <v>163</v>
      </c>
      <c r="B1" s="35" t="s">
        <v>97</v>
      </c>
      <c r="C1" s="35" t="s">
        <v>98</v>
      </c>
      <c r="D1" s="35" t="s">
        <v>99</v>
      </c>
      <c r="E1" s="35" t="s">
        <v>100</v>
      </c>
      <c r="F1" s="35" t="s">
        <v>101</v>
      </c>
      <c r="G1" s="35" t="s">
        <v>102</v>
      </c>
      <c r="H1" s="35" t="s">
        <v>103</v>
      </c>
      <c r="I1" s="35" t="s">
        <v>104</v>
      </c>
      <c r="J1" s="35" t="s">
        <v>105</v>
      </c>
      <c r="K1" s="35" t="s">
        <v>106</v>
      </c>
      <c r="L1" s="35" t="s">
        <v>107</v>
      </c>
      <c r="M1" s="35" t="s">
        <v>108</v>
      </c>
      <c r="N1" s="35" t="s">
        <v>109</v>
      </c>
      <c r="O1" s="35" t="s">
        <v>110</v>
      </c>
      <c r="P1" s="35" t="s">
        <v>111</v>
      </c>
      <c r="Q1" s="36" t="s">
        <v>112</v>
      </c>
    </row>
    <row r="2" spans="1:26" ht="15" thickBot="1" x14ac:dyDescent="0.35">
      <c r="A2" s="37" t="s">
        <v>164</v>
      </c>
      <c r="B2" s="38">
        <v>2581</v>
      </c>
      <c r="C2" s="38">
        <v>244</v>
      </c>
      <c r="D2" s="38">
        <v>204</v>
      </c>
      <c r="E2" s="38">
        <v>914</v>
      </c>
      <c r="F2" s="38">
        <v>953</v>
      </c>
      <c r="G2" s="38">
        <v>765</v>
      </c>
      <c r="H2" s="38">
        <v>160</v>
      </c>
      <c r="I2" s="38">
        <v>114</v>
      </c>
      <c r="J2" s="38">
        <v>12</v>
      </c>
      <c r="K2" s="38">
        <v>345</v>
      </c>
      <c r="L2" s="38">
        <v>125</v>
      </c>
      <c r="M2" s="38">
        <v>221</v>
      </c>
      <c r="N2" s="38">
        <v>1</v>
      </c>
      <c r="O2" s="38">
        <v>27</v>
      </c>
      <c r="P2" s="38">
        <v>3</v>
      </c>
      <c r="Q2" s="39">
        <v>6669</v>
      </c>
      <c r="R2" s="10"/>
    </row>
    <row r="3" spans="1:26" x14ac:dyDescent="0.3">
      <c r="A3" s="69" t="s">
        <v>4</v>
      </c>
      <c r="B3" s="70">
        <v>10</v>
      </c>
      <c r="C3" s="70">
        <v>2</v>
      </c>
      <c r="D3" s="70">
        <v>0</v>
      </c>
      <c r="E3" s="70">
        <v>2</v>
      </c>
      <c r="F3" s="70">
        <v>3</v>
      </c>
      <c r="G3" s="70">
        <v>5</v>
      </c>
      <c r="H3" s="70">
        <v>2</v>
      </c>
      <c r="I3" s="70">
        <v>0</v>
      </c>
      <c r="J3" s="70">
        <v>0</v>
      </c>
      <c r="K3" s="70">
        <v>0</v>
      </c>
      <c r="L3" s="70">
        <v>0</v>
      </c>
      <c r="M3" s="70">
        <v>1</v>
      </c>
      <c r="N3" s="70">
        <v>0</v>
      </c>
      <c r="O3" s="70">
        <v>0</v>
      </c>
      <c r="P3" s="70">
        <v>0</v>
      </c>
      <c r="Q3" s="71">
        <f t="shared" ref="Q3:Q66" si="0">SUM(B3:P3)</f>
        <v>25</v>
      </c>
      <c r="S3" s="82" t="s">
        <v>113</v>
      </c>
      <c r="T3" s="83"/>
      <c r="U3" s="83"/>
      <c r="V3" s="83"/>
      <c r="W3" s="83"/>
      <c r="X3" s="83"/>
      <c r="Y3" s="83"/>
      <c r="Z3" s="84"/>
    </row>
    <row r="4" spans="1:26" x14ac:dyDescent="0.3">
      <c r="A4" s="69" t="s">
        <v>5</v>
      </c>
      <c r="B4" s="70">
        <v>1</v>
      </c>
      <c r="C4" s="70">
        <v>0</v>
      </c>
      <c r="D4" s="70">
        <v>0</v>
      </c>
      <c r="E4" s="70">
        <v>0</v>
      </c>
      <c r="F4" s="70">
        <v>1</v>
      </c>
      <c r="G4" s="70">
        <v>2</v>
      </c>
      <c r="H4" s="70">
        <v>0</v>
      </c>
      <c r="I4" s="70">
        <v>0</v>
      </c>
      <c r="J4" s="70">
        <v>0</v>
      </c>
      <c r="K4" s="70">
        <v>0</v>
      </c>
      <c r="L4" s="70">
        <v>0</v>
      </c>
      <c r="M4" s="70">
        <v>0</v>
      </c>
      <c r="N4" s="70">
        <v>0</v>
      </c>
      <c r="O4" s="70">
        <v>1</v>
      </c>
      <c r="P4" s="70">
        <v>0</v>
      </c>
      <c r="Q4" s="71">
        <f t="shared" si="0"/>
        <v>5</v>
      </c>
      <c r="S4" s="85"/>
      <c r="T4" s="86"/>
      <c r="U4" s="86"/>
      <c r="V4" s="86"/>
      <c r="W4" s="86"/>
      <c r="X4" s="86"/>
      <c r="Y4" s="86"/>
      <c r="Z4" s="87"/>
    </row>
    <row r="5" spans="1:26" x14ac:dyDescent="0.3">
      <c r="A5" s="69" t="s">
        <v>6</v>
      </c>
      <c r="B5" s="70">
        <v>22</v>
      </c>
      <c r="C5" s="70">
        <v>1</v>
      </c>
      <c r="D5" s="70">
        <v>5</v>
      </c>
      <c r="E5" s="70">
        <v>3</v>
      </c>
      <c r="F5" s="70">
        <v>3</v>
      </c>
      <c r="G5" s="70">
        <v>9</v>
      </c>
      <c r="H5" s="70">
        <v>3</v>
      </c>
      <c r="I5" s="70">
        <v>3</v>
      </c>
      <c r="J5" s="70">
        <v>0</v>
      </c>
      <c r="K5" s="70">
        <v>0</v>
      </c>
      <c r="L5" s="70">
        <v>0</v>
      </c>
      <c r="M5" s="70">
        <v>6</v>
      </c>
      <c r="N5" s="70">
        <v>0</v>
      </c>
      <c r="O5" s="70">
        <v>0</v>
      </c>
      <c r="P5" s="70">
        <v>0</v>
      </c>
      <c r="Q5" s="71">
        <f t="shared" si="0"/>
        <v>55</v>
      </c>
      <c r="S5" s="85"/>
      <c r="T5" s="86"/>
      <c r="U5" s="86"/>
      <c r="V5" s="86"/>
      <c r="W5" s="86"/>
      <c r="X5" s="86"/>
      <c r="Y5" s="86"/>
      <c r="Z5" s="87"/>
    </row>
    <row r="6" spans="1:26" x14ac:dyDescent="0.3">
      <c r="A6" s="69" t="s">
        <v>7</v>
      </c>
      <c r="B6" s="70">
        <v>2</v>
      </c>
      <c r="C6" s="70">
        <v>0</v>
      </c>
      <c r="D6" s="70">
        <v>0</v>
      </c>
      <c r="E6" s="70">
        <v>4</v>
      </c>
      <c r="F6" s="70">
        <v>1</v>
      </c>
      <c r="G6" s="70">
        <v>4</v>
      </c>
      <c r="H6" s="70">
        <v>0</v>
      </c>
      <c r="I6" s="70">
        <v>0</v>
      </c>
      <c r="J6" s="70">
        <v>0</v>
      </c>
      <c r="K6" s="70">
        <v>0</v>
      </c>
      <c r="L6" s="70">
        <v>0</v>
      </c>
      <c r="M6" s="70">
        <v>0</v>
      </c>
      <c r="N6" s="70">
        <v>0</v>
      </c>
      <c r="O6" s="70">
        <v>1</v>
      </c>
      <c r="P6" s="70">
        <v>0</v>
      </c>
      <c r="Q6" s="71">
        <f t="shared" si="0"/>
        <v>12</v>
      </c>
      <c r="S6" s="85"/>
      <c r="T6" s="86"/>
      <c r="U6" s="86"/>
      <c r="V6" s="86"/>
      <c r="W6" s="86"/>
      <c r="X6" s="86"/>
      <c r="Y6" s="86"/>
      <c r="Z6" s="87"/>
    </row>
    <row r="7" spans="1:26" x14ac:dyDescent="0.3">
      <c r="A7" s="69" t="s">
        <v>8</v>
      </c>
      <c r="B7" s="70">
        <v>112</v>
      </c>
      <c r="C7" s="70">
        <v>2</v>
      </c>
      <c r="D7" s="70">
        <v>8</v>
      </c>
      <c r="E7" s="70">
        <v>16</v>
      </c>
      <c r="F7" s="70">
        <v>42</v>
      </c>
      <c r="G7" s="70">
        <v>64</v>
      </c>
      <c r="H7" s="70">
        <v>6</v>
      </c>
      <c r="I7" s="70">
        <v>3</v>
      </c>
      <c r="J7" s="70">
        <v>0</v>
      </c>
      <c r="K7" s="70">
        <v>18</v>
      </c>
      <c r="L7" s="70">
        <v>2</v>
      </c>
      <c r="M7" s="70">
        <v>6</v>
      </c>
      <c r="N7" s="70">
        <v>0</v>
      </c>
      <c r="O7" s="70">
        <v>1</v>
      </c>
      <c r="P7" s="70">
        <v>0</v>
      </c>
      <c r="Q7" s="71">
        <f t="shared" si="0"/>
        <v>280</v>
      </c>
      <c r="S7" s="85"/>
      <c r="T7" s="86"/>
      <c r="U7" s="86"/>
      <c r="V7" s="86"/>
      <c r="W7" s="86"/>
      <c r="X7" s="86"/>
      <c r="Y7" s="86"/>
      <c r="Z7" s="87"/>
    </row>
    <row r="8" spans="1:26" x14ac:dyDescent="0.3">
      <c r="A8" s="69" t="s">
        <v>9</v>
      </c>
      <c r="B8" s="70">
        <v>3</v>
      </c>
      <c r="C8" s="70">
        <v>5</v>
      </c>
      <c r="D8" s="70">
        <v>0</v>
      </c>
      <c r="E8" s="70">
        <v>0</v>
      </c>
      <c r="F8" s="70">
        <v>6</v>
      </c>
      <c r="G8" s="70">
        <v>3</v>
      </c>
      <c r="H8" s="70">
        <v>1</v>
      </c>
      <c r="I8" s="70">
        <v>1</v>
      </c>
      <c r="J8" s="70">
        <v>0</v>
      </c>
      <c r="K8" s="70">
        <v>0</v>
      </c>
      <c r="L8" s="70">
        <v>1</v>
      </c>
      <c r="M8" s="70">
        <v>0</v>
      </c>
      <c r="N8" s="70">
        <v>0</v>
      </c>
      <c r="O8" s="70">
        <v>0</v>
      </c>
      <c r="P8" s="70">
        <v>0</v>
      </c>
      <c r="Q8" s="71">
        <f t="shared" si="0"/>
        <v>20</v>
      </c>
      <c r="S8" s="85"/>
      <c r="T8" s="86"/>
      <c r="U8" s="86"/>
      <c r="V8" s="86"/>
      <c r="W8" s="86"/>
      <c r="X8" s="86"/>
      <c r="Y8" s="86"/>
      <c r="Z8" s="87"/>
    </row>
    <row r="9" spans="1:26" x14ac:dyDescent="0.3">
      <c r="A9" s="69" t="s">
        <v>10</v>
      </c>
      <c r="B9" s="70">
        <v>2</v>
      </c>
      <c r="C9" s="70">
        <v>2</v>
      </c>
      <c r="D9" s="70">
        <v>1</v>
      </c>
      <c r="E9" s="70">
        <v>4</v>
      </c>
      <c r="F9" s="70">
        <v>3</v>
      </c>
      <c r="G9" s="70">
        <v>1</v>
      </c>
      <c r="H9" s="70">
        <v>0</v>
      </c>
      <c r="I9" s="70">
        <v>1</v>
      </c>
      <c r="J9" s="70">
        <v>0</v>
      </c>
      <c r="K9" s="70">
        <v>1</v>
      </c>
      <c r="L9" s="70">
        <v>0</v>
      </c>
      <c r="M9" s="70">
        <v>1</v>
      </c>
      <c r="N9" s="70">
        <v>0</v>
      </c>
      <c r="O9" s="70">
        <v>0</v>
      </c>
      <c r="P9" s="70">
        <v>0</v>
      </c>
      <c r="Q9" s="71">
        <f t="shared" si="0"/>
        <v>16</v>
      </c>
      <c r="S9" s="85"/>
      <c r="T9" s="86"/>
      <c r="U9" s="86"/>
      <c r="V9" s="86"/>
      <c r="W9" s="86"/>
      <c r="X9" s="86"/>
      <c r="Y9" s="86"/>
      <c r="Z9" s="87"/>
    </row>
    <row r="10" spans="1:26" x14ac:dyDescent="0.3">
      <c r="A10" s="69" t="s">
        <v>11</v>
      </c>
      <c r="B10" s="70">
        <v>33</v>
      </c>
      <c r="C10" s="70">
        <v>1</v>
      </c>
      <c r="D10" s="70">
        <v>0</v>
      </c>
      <c r="E10" s="70">
        <v>1</v>
      </c>
      <c r="F10" s="70">
        <v>11</v>
      </c>
      <c r="G10" s="70">
        <v>2</v>
      </c>
      <c r="H10" s="70">
        <v>6</v>
      </c>
      <c r="I10" s="70">
        <v>0</v>
      </c>
      <c r="J10" s="70">
        <v>0</v>
      </c>
      <c r="K10" s="70">
        <v>3</v>
      </c>
      <c r="L10" s="70">
        <v>0</v>
      </c>
      <c r="M10" s="70">
        <v>0</v>
      </c>
      <c r="N10" s="70">
        <v>0</v>
      </c>
      <c r="O10" s="70">
        <v>0</v>
      </c>
      <c r="P10" s="70">
        <v>0</v>
      </c>
      <c r="Q10" s="71">
        <f t="shared" si="0"/>
        <v>57</v>
      </c>
      <c r="S10" s="85"/>
      <c r="T10" s="86"/>
      <c r="U10" s="86"/>
      <c r="V10" s="86"/>
      <c r="W10" s="86"/>
      <c r="X10" s="86"/>
      <c r="Y10" s="86"/>
      <c r="Z10" s="87"/>
    </row>
    <row r="11" spans="1:26" x14ac:dyDescent="0.3">
      <c r="A11" s="69" t="s">
        <v>12</v>
      </c>
      <c r="B11" s="70">
        <v>44</v>
      </c>
      <c r="C11" s="70">
        <v>3</v>
      </c>
      <c r="D11" s="70">
        <v>2</v>
      </c>
      <c r="E11" s="70">
        <v>3</v>
      </c>
      <c r="F11" s="70">
        <v>8</v>
      </c>
      <c r="G11" s="70">
        <v>5</v>
      </c>
      <c r="H11" s="70">
        <v>3</v>
      </c>
      <c r="I11" s="70">
        <v>0</v>
      </c>
      <c r="J11" s="70">
        <v>0</v>
      </c>
      <c r="K11" s="70">
        <v>1</v>
      </c>
      <c r="L11" s="70">
        <v>1</v>
      </c>
      <c r="M11" s="70">
        <v>2</v>
      </c>
      <c r="N11" s="70">
        <v>0</v>
      </c>
      <c r="O11" s="70">
        <v>0</v>
      </c>
      <c r="P11" s="70">
        <v>0</v>
      </c>
      <c r="Q11" s="71">
        <f t="shared" si="0"/>
        <v>72</v>
      </c>
      <c r="S11" s="85"/>
      <c r="T11" s="86"/>
      <c r="U11" s="86"/>
      <c r="V11" s="86"/>
      <c r="W11" s="86"/>
      <c r="X11" s="86"/>
      <c r="Y11" s="86"/>
      <c r="Z11" s="87"/>
    </row>
    <row r="12" spans="1:26" x14ac:dyDescent="0.3">
      <c r="A12" s="69" t="s">
        <v>13</v>
      </c>
      <c r="B12" s="70">
        <v>3</v>
      </c>
      <c r="C12" s="70">
        <v>0</v>
      </c>
      <c r="D12" s="70">
        <v>2</v>
      </c>
      <c r="E12" s="70">
        <v>12</v>
      </c>
      <c r="F12" s="70">
        <v>1</v>
      </c>
      <c r="G12" s="70">
        <v>9</v>
      </c>
      <c r="H12" s="70">
        <v>1</v>
      </c>
      <c r="I12" s="70">
        <v>1</v>
      </c>
      <c r="J12" s="70">
        <v>1</v>
      </c>
      <c r="K12" s="70">
        <v>0</v>
      </c>
      <c r="L12" s="70">
        <v>1</v>
      </c>
      <c r="M12" s="70">
        <v>1</v>
      </c>
      <c r="N12" s="70">
        <v>0</v>
      </c>
      <c r="O12" s="70">
        <v>1</v>
      </c>
      <c r="P12" s="70">
        <v>0</v>
      </c>
      <c r="Q12" s="71">
        <f t="shared" si="0"/>
        <v>33</v>
      </c>
      <c r="S12" s="85"/>
      <c r="T12" s="86"/>
      <c r="U12" s="86"/>
      <c r="V12" s="86"/>
      <c r="W12" s="86"/>
      <c r="X12" s="86"/>
      <c r="Y12" s="86"/>
      <c r="Z12" s="87"/>
    </row>
    <row r="13" spans="1:26" x14ac:dyDescent="0.3">
      <c r="A13" s="69" t="s">
        <v>14</v>
      </c>
      <c r="B13" s="70">
        <v>31</v>
      </c>
      <c r="C13" s="70">
        <v>1</v>
      </c>
      <c r="D13" s="70">
        <v>0</v>
      </c>
      <c r="E13" s="70">
        <v>11</v>
      </c>
      <c r="F13" s="70">
        <v>1</v>
      </c>
      <c r="G13" s="70">
        <v>3</v>
      </c>
      <c r="H13" s="70">
        <v>2</v>
      </c>
      <c r="I13" s="70">
        <v>1</v>
      </c>
      <c r="J13" s="70">
        <v>1</v>
      </c>
      <c r="K13" s="70">
        <v>3</v>
      </c>
      <c r="L13" s="70">
        <v>1</v>
      </c>
      <c r="M13" s="70">
        <v>7</v>
      </c>
      <c r="N13" s="70">
        <v>0</v>
      </c>
      <c r="O13" s="70">
        <v>1</v>
      </c>
      <c r="P13" s="70">
        <v>1</v>
      </c>
      <c r="Q13" s="71">
        <f t="shared" si="0"/>
        <v>64</v>
      </c>
      <c r="S13" s="85"/>
      <c r="T13" s="86"/>
      <c r="U13" s="86"/>
      <c r="V13" s="86"/>
      <c r="W13" s="86"/>
      <c r="X13" s="86"/>
      <c r="Y13" s="86"/>
      <c r="Z13" s="87"/>
    </row>
    <row r="14" spans="1:26" x14ac:dyDescent="0.3">
      <c r="A14" s="69" t="s">
        <v>15</v>
      </c>
      <c r="B14" s="70">
        <v>11</v>
      </c>
      <c r="C14" s="70">
        <v>1</v>
      </c>
      <c r="D14" s="70">
        <v>0</v>
      </c>
      <c r="E14" s="70">
        <v>0</v>
      </c>
      <c r="F14" s="70">
        <v>2</v>
      </c>
      <c r="G14" s="70">
        <v>2</v>
      </c>
      <c r="H14" s="70">
        <v>0</v>
      </c>
      <c r="I14" s="70">
        <v>1</v>
      </c>
      <c r="J14" s="70">
        <v>0</v>
      </c>
      <c r="K14" s="70">
        <v>0</v>
      </c>
      <c r="L14" s="70">
        <v>1</v>
      </c>
      <c r="M14" s="70">
        <v>0</v>
      </c>
      <c r="N14" s="70">
        <v>0</v>
      </c>
      <c r="O14" s="70">
        <v>0</v>
      </c>
      <c r="P14" s="70">
        <v>0</v>
      </c>
      <c r="Q14" s="71">
        <f t="shared" si="0"/>
        <v>18</v>
      </c>
      <c r="S14" s="85"/>
      <c r="T14" s="86"/>
      <c r="U14" s="86"/>
      <c r="V14" s="86"/>
      <c r="W14" s="86"/>
      <c r="X14" s="86"/>
      <c r="Y14" s="86"/>
      <c r="Z14" s="87"/>
    </row>
    <row r="15" spans="1:26" x14ac:dyDescent="0.3">
      <c r="A15" s="69" t="s">
        <v>16</v>
      </c>
      <c r="B15" s="70">
        <v>160</v>
      </c>
      <c r="C15" s="70">
        <v>5</v>
      </c>
      <c r="D15" s="70">
        <v>19</v>
      </c>
      <c r="E15" s="70">
        <v>51</v>
      </c>
      <c r="F15" s="70">
        <v>65</v>
      </c>
      <c r="G15" s="70">
        <v>57</v>
      </c>
      <c r="H15" s="70">
        <v>19</v>
      </c>
      <c r="I15" s="70">
        <v>10</v>
      </c>
      <c r="J15" s="70">
        <v>1</v>
      </c>
      <c r="K15" s="70">
        <v>20</v>
      </c>
      <c r="L15" s="70">
        <v>21</v>
      </c>
      <c r="M15" s="70">
        <v>9</v>
      </c>
      <c r="N15" s="70">
        <v>0</v>
      </c>
      <c r="O15" s="70">
        <v>1</v>
      </c>
      <c r="P15" s="70">
        <v>0</v>
      </c>
      <c r="Q15" s="71">
        <f t="shared" si="0"/>
        <v>438</v>
      </c>
      <c r="S15" s="85"/>
      <c r="T15" s="86"/>
      <c r="U15" s="86"/>
      <c r="V15" s="86"/>
      <c r="W15" s="86"/>
      <c r="X15" s="86"/>
      <c r="Y15" s="86"/>
      <c r="Z15" s="87"/>
    </row>
    <row r="16" spans="1:26" x14ac:dyDescent="0.3">
      <c r="A16" s="69" t="s">
        <v>17</v>
      </c>
      <c r="B16" s="70">
        <v>44</v>
      </c>
      <c r="C16" s="70">
        <v>1</v>
      </c>
      <c r="D16" s="70">
        <v>5</v>
      </c>
      <c r="E16" s="70">
        <v>27</v>
      </c>
      <c r="F16" s="70">
        <v>26</v>
      </c>
      <c r="G16" s="70">
        <v>4</v>
      </c>
      <c r="H16" s="70">
        <v>2</v>
      </c>
      <c r="I16" s="70">
        <v>6</v>
      </c>
      <c r="J16" s="70">
        <v>0</v>
      </c>
      <c r="K16" s="70">
        <v>4</v>
      </c>
      <c r="L16" s="70">
        <v>4</v>
      </c>
      <c r="M16" s="70">
        <v>2</v>
      </c>
      <c r="N16" s="70">
        <v>1</v>
      </c>
      <c r="O16" s="70">
        <v>0</v>
      </c>
      <c r="P16" s="70">
        <v>1</v>
      </c>
      <c r="Q16" s="71">
        <f t="shared" si="0"/>
        <v>127</v>
      </c>
      <c r="S16" s="85"/>
      <c r="T16" s="86"/>
      <c r="U16" s="86"/>
      <c r="V16" s="86"/>
      <c r="W16" s="86"/>
      <c r="X16" s="86"/>
      <c r="Y16" s="86"/>
      <c r="Z16" s="87"/>
    </row>
    <row r="17" spans="1:33" x14ac:dyDescent="0.3">
      <c r="A17" s="69" t="s">
        <v>18</v>
      </c>
      <c r="B17" s="70">
        <v>7</v>
      </c>
      <c r="C17" s="70">
        <v>1</v>
      </c>
      <c r="D17" s="70">
        <v>0</v>
      </c>
      <c r="E17" s="70">
        <v>1</v>
      </c>
      <c r="F17" s="70">
        <v>3</v>
      </c>
      <c r="G17" s="70">
        <v>0</v>
      </c>
      <c r="H17" s="70">
        <v>0</v>
      </c>
      <c r="I17" s="70">
        <v>0</v>
      </c>
      <c r="J17" s="70">
        <v>0</v>
      </c>
      <c r="K17" s="70">
        <v>1</v>
      </c>
      <c r="L17" s="70">
        <v>0</v>
      </c>
      <c r="M17" s="70">
        <v>1</v>
      </c>
      <c r="N17" s="70">
        <v>0</v>
      </c>
      <c r="O17" s="70">
        <v>0</v>
      </c>
      <c r="P17" s="70">
        <v>0</v>
      </c>
      <c r="Q17" s="71">
        <f t="shared" si="0"/>
        <v>14</v>
      </c>
      <c r="S17" s="85"/>
      <c r="T17" s="86"/>
      <c r="U17" s="86"/>
      <c r="V17" s="86"/>
      <c r="W17" s="86"/>
      <c r="X17" s="86"/>
      <c r="Y17" s="86"/>
      <c r="Z17" s="87"/>
    </row>
    <row r="18" spans="1:33" x14ac:dyDescent="0.3">
      <c r="A18" s="69" t="s">
        <v>19</v>
      </c>
      <c r="B18" s="70">
        <v>25</v>
      </c>
      <c r="C18" s="70">
        <v>0</v>
      </c>
      <c r="D18" s="70">
        <v>1</v>
      </c>
      <c r="E18" s="70">
        <v>1</v>
      </c>
      <c r="F18" s="70">
        <v>4</v>
      </c>
      <c r="G18" s="70">
        <v>4</v>
      </c>
      <c r="H18" s="70">
        <v>3</v>
      </c>
      <c r="I18" s="70">
        <v>1</v>
      </c>
      <c r="J18" s="70">
        <v>0</v>
      </c>
      <c r="K18" s="70">
        <v>0</v>
      </c>
      <c r="L18" s="70">
        <v>1</v>
      </c>
      <c r="M18" s="70">
        <v>2</v>
      </c>
      <c r="N18" s="70">
        <v>0</v>
      </c>
      <c r="O18" s="70">
        <v>0</v>
      </c>
      <c r="P18" s="70">
        <v>0</v>
      </c>
      <c r="Q18" s="71">
        <f t="shared" si="0"/>
        <v>42</v>
      </c>
      <c r="S18" s="85"/>
      <c r="T18" s="86"/>
      <c r="U18" s="86"/>
      <c r="V18" s="86"/>
      <c r="W18" s="86"/>
      <c r="X18" s="86"/>
      <c r="Y18" s="86"/>
      <c r="Z18" s="87"/>
    </row>
    <row r="19" spans="1:33" x14ac:dyDescent="0.3">
      <c r="A19" s="69" t="s">
        <v>20</v>
      </c>
      <c r="B19" s="70">
        <v>28</v>
      </c>
      <c r="C19" s="70">
        <v>4</v>
      </c>
      <c r="D19" s="70">
        <v>2</v>
      </c>
      <c r="E19" s="70">
        <v>3</v>
      </c>
      <c r="F19" s="70">
        <v>11</v>
      </c>
      <c r="G19" s="70">
        <v>4</v>
      </c>
      <c r="H19" s="70">
        <v>1</v>
      </c>
      <c r="I19" s="70">
        <v>1</v>
      </c>
      <c r="J19" s="70">
        <v>0</v>
      </c>
      <c r="K19" s="70">
        <v>2</v>
      </c>
      <c r="L19" s="70">
        <v>1</v>
      </c>
      <c r="M19" s="70">
        <v>6</v>
      </c>
      <c r="N19" s="70">
        <v>0</v>
      </c>
      <c r="O19" s="70">
        <v>1</v>
      </c>
      <c r="P19" s="70">
        <v>0</v>
      </c>
      <c r="Q19" s="71">
        <f t="shared" si="0"/>
        <v>64</v>
      </c>
      <c r="S19" s="85"/>
      <c r="T19" s="86"/>
      <c r="U19" s="86"/>
      <c r="V19" s="86"/>
      <c r="W19" s="86"/>
      <c r="X19" s="86"/>
      <c r="Y19" s="86"/>
      <c r="Z19" s="87"/>
    </row>
    <row r="20" spans="1:33" x14ac:dyDescent="0.3">
      <c r="A20" s="69" t="s">
        <v>21</v>
      </c>
      <c r="B20" s="70">
        <v>61</v>
      </c>
      <c r="C20" s="70">
        <v>11</v>
      </c>
      <c r="D20" s="70">
        <v>2</v>
      </c>
      <c r="E20" s="70">
        <v>5</v>
      </c>
      <c r="F20" s="70">
        <v>18</v>
      </c>
      <c r="G20" s="70">
        <v>9</v>
      </c>
      <c r="H20" s="70">
        <v>5</v>
      </c>
      <c r="I20" s="70">
        <v>1</v>
      </c>
      <c r="J20" s="70">
        <v>0</v>
      </c>
      <c r="K20" s="70">
        <v>5</v>
      </c>
      <c r="L20" s="70">
        <v>0</v>
      </c>
      <c r="M20" s="70">
        <v>4</v>
      </c>
      <c r="N20" s="70">
        <v>0</v>
      </c>
      <c r="O20" s="70">
        <v>0</v>
      </c>
      <c r="P20" s="70">
        <v>0</v>
      </c>
      <c r="Q20" s="71">
        <f t="shared" si="0"/>
        <v>121</v>
      </c>
      <c r="S20" s="85"/>
      <c r="T20" s="86"/>
      <c r="U20" s="86"/>
      <c r="V20" s="86"/>
      <c r="W20" s="86"/>
      <c r="X20" s="86"/>
      <c r="Y20" s="86"/>
      <c r="Z20" s="87"/>
    </row>
    <row r="21" spans="1:33" x14ac:dyDescent="0.3">
      <c r="A21" s="69" t="s">
        <v>22</v>
      </c>
      <c r="B21" s="70">
        <v>0</v>
      </c>
      <c r="C21" s="70">
        <v>0</v>
      </c>
      <c r="D21" s="70">
        <v>0</v>
      </c>
      <c r="E21" s="70">
        <v>0</v>
      </c>
      <c r="F21" s="70">
        <v>1</v>
      </c>
      <c r="G21" s="70">
        <v>0</v>
      </c>
      <c r="H21" s="70">
        <v>0</v>
      </c>
      <c r="I21" s="70">
        <v>0</v>
      </c>
      <c r="J21" s="70">
        <v>0</v>
      </c>
      <c r="K21" s="70">
        <v>0</v>
      </c>
      <c r="L21" s="70">
        <v>0</v>
      </c>
      <c r="M21" s="70">
        <v>0</v>
      </c>
      <c r="N21" s="70">
        <v>0</v>
      </c>
      <c r="O21" s="70">
        <v>0</v>
      </c>
      <c r="P21" s="70">
        <v>0</v>
      </c>
      <c r="Q21" s="71">
        <f t="shared" si="0"/>
        <v>1</v>
      </c>
      <c r="S21" s="85"/>
      <c r="T21" s="86"/>
      <c r="U21" s="86"/>
      <c r="V21" s="86"/>
      <c r="W21" s="86"/>
      <c r="X21" s="86"/>
      <c r="Y21" s="86"/>
      <c r="Z21" s="87"/>
    </row>
    <row r="22" spans="1:33" x14ac:dyDescent="0.3">
      <c r="A22" s="69" t="s">
        <v>23</v>
      </c>
      <c r="B22" s="70">
        <v>59</v>
      </c>
      <c r="C22" s="70">
        <v>3</v>
      </c>
      <c r="D22" s="70">
        <v>7</v>
      </c>
      <c r="E22" s="70">
        <v>5</v>
      </c>
      <c r="F22" s="70">
        <v>18</v>
      </c>
      <c r="G22" s="70">
        <v>4</v>
      </c>
      <c r="H22" s="70">
        <v>5</v>
      </c>
      <c r="I22" s="70">
        <v>2</v>
      </c>
      <c r="J22" s="70">
        <v>0</v>
      </c>
      <c r="K22" s="70">
        <v>5</v>
      </c>
      <c r="L22" s="70">
        <v>0</v>
      </c>
      <c r="M22" s="70">
        <v>4</v>
      </c>
      <c r="N22" s="70">
        <v>0</v>
      </c>
      <c r="O22" s="70">
        <v>0</v>
      </c>
      <c r="P22" s="70">
        <v>0</v>
      </c>
      <c r="Q22" s="71">
        <f t="shared" si="0"/>
        <v>112</v>
      </c>
      <c r="S22" s="85"/>
      <c r="T22" s="86"/>
      <c r="U22" s="86"/>
      <c r="V22" s="86"/>
      <c r="W22" s="86"/>
      <c r="X22" s="86"/>
      <c r="Y22" s="86"/>
      <c r="Z22" s="87"/>
    </row>
    <row r="23" spans="1:33" x14ac:dyDescent="0.3">
      <c r="A23" s="69" t="s">
        <v>24</v>
      </c>
      <c r="B23" s="70">
        <v>4</v>
      </c>
      <c r="C23" s="70">
        <v>0</v>
      </c>
      <c r="D23" s="70">
        <v>0</v>
      </c>
      <c r="E23" s="70">
        <v>3</v>
      </c>
      <c r="F23" s="70">
        <v>0</v>
      </c>
      <c r="G23" s="70">
        <v>0</v>
      </c>
      <c r="H23" s="70">
        <v>0</v>
      </c>
      <c r="I23" s="70">
        <v>0</v>
      </c>
      <c r="J23" s="70">
        <v>0</v>
      </c>
      <c r="K23" s="70">
        <v>0</v>
      </c>
      <c r="L23" s="70">
        <v>2</v>
      </c>
      <c r="M23" s="70">
        <v>1</v>
      </c>
      <c r="N23" s="70">
        <v>0</v>
      </c>
      <c r="O23" s="70">
        <v>0</v>
      </c>
      <c r="P23" s="70">
        <v>0</v>
      </c>
      <c r="Q23" s="71">
        <f t="shared" si="0"/>
        <v>10</v>
      </c>
      <c r="S23" s="85"/>
      <c r="T23" s="86"/>
      <c r="U23" s="86"/>
      <c r="V23" s="86"/>
      <c r="W23" s="86"/>
      <c r="X23" s="86"/>
      <c r="Y23" s="86"/>
      <c r="Z23" s="87"/>
    </row>
    <row r="24" spans="1:33" x14ac:dyDescent="0.3">
      <c r="A24" s="69" t="s">
        <v>25</v>
      </c>
      <c r="B24" s="70">
        <v>19</v>
      </c>
      <c r="C24" s="70">
        <v>0</v>
      </c>
      <c r="D24" s="70">
        <v>3</v>
      </c>
      <c r="E24" s="70">
        <v>3</v>
      </c>
      <c r="F24" s="70">
        <v>8</v>
      </c>
      <c r="G24" s="70">
        <v>5</v>
      </c>
      <c r="H24" s="70">
        <v>0</v>
      </c>
      <c r="I24" s="70">
        <v>3</v>
      </c>
      <c r="J24" s="70">
        <v>0</v>
      </c>
      <c r="K24" s="70">
        <v>2</v>
      </c>
      <c r="L24" s="70">
        <v>0</v>
      </c>
      <c r="M24" s="70">
        <v>1</v>
      </c>
      <c r="N24" s="70">
        <v>0</v>
      </c>
      <c r="O24" s="70">
        <v>1</v>
      </c>
      <c r="P24" s="70">
        <v>0</v>
      </c>
      <c r="Q24" s="71">
        <f t="shared" si="0"/>
        <v>45</v>
      </c>
      <c r="S24" s="85"/>
      <c r="T24" s="86"/>
      <c r="U24" s="86"/>
      <c r="V24" s="86"/>
      <c r="W24" s="86"/>
      <c r="X24" s="86"/>
      <c r="Y24" s="86"/>
      <c r="Z24" s="87"/>
    </row>
    <row r="25" spans="1:33" x14ac:dyDescent="0.3">
      <c r="A25" s="69" t="s">
        <v>26</v>
      </c>
      <c r="B25" s="70">
        <v>25</v>
      </c>
      <c r="C25" s="70">
        <v>0</v>
      </c>
      <c r="D25" s="70">
        <v>1</v>
      </c>
      <c r="E25" s="70">
        <v>9</v>
      </c>
      <c r="F25" s="70">
        <v>5</v>
      </c>
      <c r="G25" s="70">
        <v>4</v>
      </c>
      <c r="H25" s="70">
        <v>2</v>
      </c>
      <c r="I25" s="70">
        <v>0</v>
      </c>
      <c r="J25" s="70">
        <v>0</v>
      </c>
      <c r="K25" s="70">
        <v>0</v>
      </c>
      <c r="L25" s="70">
        <v>2</v>
      </c>
      <c r="M25" s="70">
        <v>2</v>
      </c>
      <c r="N25" s="70">
        <v>0</v>
      </c>
      <c r="O25" s="70">
        <v>0</v>
      </c>
      <c r="P25" s="70">
        <v>0</v>
      </c>
      <c r="Q25" s="71">
        <f t="shared" si="0"/>
        <v>50</v>
      </c>
      <c r="S25" s="85"/>
      <c r="T25" s="86"/>
      <c r="U25" s="86"/>
      <c r="V25" s="86"/>
      <c r="W25" s="86"/>
      <c r="X25" s="86"/>
      <c r="Y25" s="86"/>
      <c r="Z25" s="87"/>
    </row>
    <row r="26" spans="1:33" x14ac:dyDescent="0.3">
      <c r="A26" s="69" t="s">
        <v>27</v>
      </c>
      <c r="B26" s="70">
        <v>6</v>
      </c>
      <c r="C26" s="70">
        <v>0</v>
      </c>
      <c r="D26" s="70">
        <v>0</v>
      </c>
      <c r="E26" s="70">
        <v>0</v>
      </c>
      <c r="F26" s="70">
        <v>4</v>
      </c>
      <c r="G26" s="70">
        <v>3</v>
      </c>
      <c r="H26" s="70">
        <v>1</v>
      </c>
      <c r="I26" s="70">
        <v>0</v>
      </c>
      <c r="J26" s="70">
        <v>0</v>
      </c>
      <c r="K26" s="70">
        <v>0</v>
      </c>
      <c r="L26" s="70">
        <v>1</v>
      </c>
      <c r="M26" s="70">
        <v>0</v>
      </c>
      <c r="N26" s="70">
        <v>0</v>
      </c>
      <c r="O26" s="70">
        <v>0</v>
      </c>
      <c r="P26" s="70">
        <v>0</v>
      </c>
      <c r="Q26" s="71">
        <f t="shared" si="0"/>
        <v>15</v>
      </c>
      <c r="S26" s="85"/>
      <c r="T26" s="86"/>
      <c r="U26" s="86"/>
      <c r="V26" s="86"/>
      <c r="W26" s="86"/>
      <c r="X26" s="86"/>
      <c r="Y26" s="86"/>
      <c r="Z26" s="87"/>
    </row>
    <row r="27" spans="1:33" ht="15" thickBot="1" x14ac:dyDescent="0.35">
      <c r="A27" s="69" t="s">
        <v>28</v>
      </c>
      <c r="B27" s="70">
        <v>13</v>
      </c>
      <c r="C27" s="70">
        <v>0</v>
      </c>
      <c r="D27" s="70">
        <v>2</v>
      </c>
      <c r="E27" s="70">
        <v>5</v>
      </c>
      <c r="F27" s="70">
        <v>6</v>
      </c>
      <c r="G27" s="70">
        <v>3</v>
      </c>
      <c r="H27" s="70">
        <v>1</v>
      </c>
      <c r="I27" s="70">
        <v>2</v>
      </c>
      <c r="J27" s="70">
        <v>0</v>
      </c>
      <c r="K27" s="70">
        <v>0</v>
      </c>
      <c r="L27" s="70">
        <v>1</v>
      </c>
      <c r="M27" s="70">
        <v>0</v>
      </c>
      <c r="N27" s="70">
        <v>0</v>
      </c>
      <c r="O27" s="70">
        <v>0</v>
      </c>
      <c r="P27" s="70">
        <v>0</v>
      </c>
      <c r="Q27" s="71">
        <f t="shared" si="0"/>
        <v>33</v>
      </c>
      <c r="S27" s="88"/>
      <c r="T27" s="89"/>
      <c r="U27" s="89"/>
      <c r="V27" s="89"/>
      <c r="W27" s="89"/>
      <c r="X27" s="89"/>
      <c r="Y27" s="89"/>
      <c r="Z27" s="90"/>
    </row>
    <row r="28" spans="1:33" x14ac:dyDescent="0.3">
      <c r="A28" s="69" t="s">
        <v>29</v>
      </c>
      <c r="B28" s="70">
        <v>4</v>
      </c>
      <c r="C28" s="70">
        <v>0</v>
      </c>
      <c r="D28" s="70">
        <v>0</v>
      </c>
      <c r="E28" s="70">
        <v>0</v>
      </c>
      <c r="F28" s="70">
        <v>1</v>
      </c>
      <c r="G28" s="70">
        <v>0</v>
      </c>
      <c r="H28" s="70">
        <v>0</v>
      </c>
      <c r="I28" s="70">
        <v>1</v>
      </c>
      <c r="J28" s="70">
        <v>0</v>
      </c>
      <c r="K28" s="70">
        <v>0</v>
      </c>
      <c r="L28" s="70">
        <v>1</v>
      </c>
      <c r="M28" s="70">
        <v>1</v>
      </c>
      <c r="N28" s="70">
        <v>0</v>
      </c>
      <c r="O28" s="70">
        <v>1</v>
      </c>
      <c r="P28" s="70">
        <v>0</v>
      </c>
      <c r="Q28" s="71">
        <f t="shared" si="0"/>
        <v>9</v>
      </c>
    </row>
    <row r="29" spans="1:33" x14ac:dyDescent="0.3">
      <c r="A29" s="69" t="s">
        <v>30</v>
      </c>
      <c r="B29" s="70">
        <v>5</v>
      </c>
      <c r="C29" s="70">
        <v>0</v>
      </c>
      <c r="D29" s="70">
        <v>0</v>
      </c>
      <c r="E29" s="70">
        <v>5</v>
      </c>
      <c r="F29" s="70">
        <v>1</v>
      </c>
      <c r="G29" s="70">
        <v>1</v>
      </c>
      <c r="H29" s="70">
        <v>0</v>
      </c>
      <c r="I29" s="70">
        <v>0</v>
      </c>
      <c r="J29" s="70">
        <v>0</v>
      </c>
      <c r="K29" s="70">
        <v>0</v>
      </c>
      <c r="L29" s="70">
        <v>0</v>
      </c>
      <c r="M29" s="70">
        <v>1</v>
      </c>
      <c r="N29" s="70">
        <v>0</v>
      </c>
      <c r="O29" s="70">
        <v>1</v>
      </c>
      <c r="P29" s="70">
        <v>0</v>
      </c>
      <c r="Q29" s="71">
        <f t="shared" si="0"/>
        <v>14</v>
      </c>
    </row>
    <row r="30" spans="1:33" x14ac:dyDescent="0.3">
      <c r="A30" s="69" t="s">
        <v>31</v>
      </c>
      <c r="B30" s="70">
        <v>49</v>
      </c>
      <c r="C30" s="70">
        <v>4</v>
      </c>
      <c r="D30" s="70">
        <v>0</v>
      </c>
      <c r="E30" s="70">
        <v>6</v>
      </c>
      <c r="F30" s="70">
        <v>23</v>
      </c>
      <c r="G30" s="70">
        <v>8</v>
      </c>
      <c r="H30" s="70">
        <v>2</v>
      </c>
      <c r="I30" s="70">
        <v>2</v>
      </c>
      <c r="J30" s="70">
        <v>0</v>
      </c>
      <c r="K30" s="70">
        <v>4</v>
      </c>
      <c r="L30" s="70">
        <v>6</v>
      </c>
      <c r="M30" s="70">
        <v>9</v>
      </c>
      <c r="N30" s="70">
        <v>0</v>
      </c>
      <c r="O30" s="70">
        <v>0</v>
      </c>
      <c r="P30" s="70">
        <v>0</v>
      </c>
      <c r="Q30" s="71">
        <f t="shared" si="0"/>
        <v>113</v>
      </c>
      <c r="S30" s="12"/>
      <c r="T30" s="12"/>
      <c r="U30" s="12"/>
      <c r="V30" s="12"/>
      <c r="W30" s="12"/>
      <c r="X30" s="12"/>
      <c r="Y30" s="12"/>
      <c r="Z30" s="12"/>
      <c r="AA30" s="12"/>
      <c r="AB30" s="12"/>
      <c r="AC30" s="12"/>
      <c r="AD30" s="12"/>
      <c r="AE30" s="12"/>
      <c r="AF30" s="12"/>
      <c r="AG30" s="12"/>
    </row>
    <row r="31" spans="1:33" x14ac:dyDescent="0.3">
      <c r="A31" s="69" t="s">
        <v>32</v>
      </c>
      <c r="B31" s="70">
        <v>10</v>
      </c>
      <c r="C31" s="70">
        <v>2</v>
      </c>
      <c r="D31" s="70">
        <v>0</v>
      </c>
      <c r="E31" s="70">
        <v>0</v>
      </c>
      <c r="F31" s="70">
        <v>5</v>
      </c>
      <c r="G31" s="70">
        <v>3</v>
      </c>
      <c r="H31" s="70">
        <v>0</v>
      </c>
      <c r="I31" s="70">
        <v>0</v>
      </c>
      <c r="J31" s="70">
        <v>1</v>
      </c>
      <c r="K31" s="70">
        <v>0</v>
      </c>
      <c r="L31" s="70">
        <v>0</v>
      </c>
      <c r="M31" s="70">
        <v>2</v>
      </c>
      <c r="N31" s="70">
        <v>0</v>
      </c>
      <c r="O31" s="70">
        <v>0</v>
      </c>
      <c r="P31" s="70">
        <v>0</v>
      </c>
      <c r="Q31" s="71">
        <f t="shared" si="0"/>
        <v>23</v>
      </c>
      <c r="S31" s="12"/>
      <c r="T31" s="11"/>
    </row>
    <row r="32" spans="1:33" x14ac:dyDescent="0.3">
      <c r="A32" s="69" t="s">
        <v>33</v>
      </c>
      <c r="B32" s="70">
        <v>86</v>
      </c>
      <c r="C32" s="70">
        <v>10</v>
      </c>
      <c r="D32" s="70">
        <v>3</v>
      </c>
      <c r="E32" s="70">
        <v>12</v>
      </c>
      <c r="F32" s="70">
        <v>30</v>
      </c>
      <c r="G32" s="70">
        <v>28</v>
      </c>
      <c r="H32" s="70">
        <v>0</v>
      </c>
      <c r="I32" s="70">
        <v>3</v>
      </c>
      <c r="J32" s="70">
        <v>0</v>
      </c>
      <c r="K32" s="70">
        <v>18</v>
      </c>
      <c r="L32" s="70">
        <v>0</v>
      </c>
      <c r="M32" s="70">
        <v>2</v>
      </c>
      <c r="N32" s="70">
        <v>0</v>
      </c>
      <c r="O32" s="70">
        <v>0</v>
      </c>
      <c r="P32" s="70">
        <v>0</v>
      </c>
      <c r="Q32" s="71">
        <f t="shared" si="0"/>
        <v>192</v>
      </c>
      <c r="T32" s="11"/>
    </row>
    <row r="33" spans="1:33" x14ac:dyDescent="0.3">
      <c r="A33" s="69" t="s">
        <v>34</v>
      </c>
      <c r="B33" s="70">
        <v>20</v>
      </c>
      <c r="C33" s="70">
        <v>0</v>
      </c>
      <c r="D33" s="70">
        <v>1</v>
      </c>
      <c r="E33" s="70">
        <v>4</v>
      </c>
      <c r="F33" s="70">
        <v>6</v>
      </c>
      <c r="G33" s="70">
        <v>1</v>
      </c>
      <c r="H33" s="70">
        <v>0</v>
      </c>
      <c r="I33" s="70">
        <v>3</v>
      </c>
      <c r="J33" s="70">
        <v>0</v>
      </c>
      <c r="K33" s="70">
        <v>0</v>
      </c>
      <c r="L33" s="70">
        <v>0</v>
      </c>
      <c r="M33" s="70">
        <v>0</v>
      </c>
      <c r="N33" s="70">
        <v>0</v>
      </c>
      <c r="O33" s="70">
        <v>0</v>
      </c>
      <c r="P33" s="70">
        <v>0</v>
      </c>
      <c r="Q33" s="71">
        <f t="shared" si="0"/>
        <v>35</v>
      </c>
      <c r="S33" s="12"/>
      <c r="T33" s="13"/>
      <c r="U33" s="12"/>
      <c r="V33" s="12"/>
      <c r="W33" s="12"/>
      <c r="X33" s="12"/>
      <c r="Y33" s="12"/>
      <c r="Z33" s="12"/>
      <c r="AA33" s="12"/>
      <c r="AB33" s="12"/>
      <c r="AC33" s="12"/>
      <c r="AD33" s="12"/>
      <c r="AE33" s="12"/>
      <c r="AF33" s="12"/>
      <c r="AG33" s="12"/>
    </row>
    <row r="34" spans="1:33" ht="15" thickBot="1" x14ac:dyDescent="0.35">
      <c r="A34" s="69" t="s">
        <v>35</v>
      </c>
      <c r="B34" s="70">
        <v>30</v>
      </c>
      <c r="C34" s="70">
        <v>0</v>
      </c>
      <c r="D34" s="70">
        <v>1</v>
      </c>
      <c r="E34" s="70">
        <v>43</v>
      </c>
      <c r="F34" s="70">
        <v>8</v>
      </c>
      <c r="G34" s="70">
        <v>28</v>
      </c>
      <c r="H34" s="70">
        <v>4</v>
      </c>
      <c r="I34" s="70">
        <v>5</v>
      </c>
      <c r="J34" s="70">
        <v>0</v>
      </c>
      <c r="K34" s="70">
        <v>7</v>
      </c>
      <c r="L34" s="70">
        <v>6</v>
      </c>
      <c r="M34" s="70">
        <v>8</v>
      </c>
      <c r="N34" s="70">
        <v>0</v>
      </c>
      <c r="O34" s="70">
        <v>0</v>
      </c>
      <c r="P34" s="70">
        <v>0</v>
      </c>
      <c r="Q34" s="71">
        <f t="shared" si="0"/>
        <v>140</v>
      </c>
      <c r="T34" s="11"/>
    </row>
    <row r="35" spans="1:33" ht="15" thickBot="1" x14ac:dyDescent="0.35">
      <c r="A35" s="69" t="s">
        <v>36</v>
      </c>
      <c r="B35" s="70">
        <v>6</v>
      </c>
      <c r="C35" s="70">
        <v>0</v>
      </c>
      <c r="D35" s="70">
        <v>0</v>
      </c>
      <c r="E35" s="70">
        <v>1</v>
      </c>
      <c r="F35" s="70">
        <v>3</v>
      </c>
      <c r="G35" s="70">
        <v>0</v>
      </c>
      <c r="H35" s="70">
        <v>0</v>
      </c>
      <c r="I35" s="70">
        <v>0</v>
      </c>
      <c r="J35" s="70">
        <v>0</v>
      </c>
      <c r="K35" s="70">
        <v>0</v>
      </c>
      <c r="L35" s="70">
        <v>0</v>
      </c>
      <c r="M35" s="70">
        <v>1</v>
      </c>
      <c r="N35" s="70">
        <v>0</v>
      </c>
      <c r="O35" s="70">
        <v>0</v>
      </c>
      <c r="P35" s="70">
        <v>0</v>
      </c>
      <c r="Q35" s="71">
        <f t="shared" si="0"/>
        <v>11</v>
      </c>
      <c r="S35" s="91" t="s">
        <v>116</v>
      </c>
      <c r="T35" s="92"/>
    </row>
    <row r="36" spans="1:33" x14ac:dyDescent="0.3">
      <c r="A36" s="69" t="s">
        <v>37</v>
      </c>
      <c r="B36" s="70">
        <v>13</v>
      </c>
      <c r="C36" s="70">
        <v>4</v>
      </c>
      <c r="D36" s="70">
        <v>2</v>
      </c>
      <c r="E36" s="70">
        <v>3</v>
      </c>
      <c r="F36" s="70">
        <v>0</v>
      </c>
      <c r="G36" s="70">
        <v>3</v>
      </c>
      <c r="H36" s="70">
        <v>1</v>
      </c>
      <c r="I36" s="70">
        <v>0</v>
      </c>
      <c r="J36" s="70">
        <v>0</v>
      </c>
      <c r="K36" s="70">
        <v>0</v>
      </c>
      <c r="L36" s="70">
        <v>0</v>
      </c>
      <c r="M36" s="70">
        <v>0</v>
      </c>
      <c r="N36" s="70">
        <v>0</v>
      </c>
      <c r="O36" s="70">
        <v>0</v>
      </c>
      <c r="P36" s="70">
        <v>0</v>
      </c>
      <c r="Q36" s="71">
        <f t="shared" si="0"/>
        <v>26</v>
      </c>
      <c r="S36" s="32" t="s">
        <v>147</v>
      </c>
      <c r="T36" s="29">
        <v>0.38701454490928178</v>
      </c>
    </row>
    <row r="37" spans="1:33" x14ac:dyDescent="0.3">
      <c r="A37" s="69" t="s">
        <v>38</v>
      </c>
      <c r="B37" s="70">
        <v>7</v>
      </c>
      <c r="C37" s="70">
        <v>3</v>
      </c>
      <c r="D37" s="70">
        <v>0</v>
      </c>
      <c r="E37" s="70">
        <v>2</v>
      </c>
      <c r="F37" s="70">
        <v>0</v>
      </c>
      <c r="G37" s="70">
        <v>5</v>
      </c>
      <c r="H37" s="70">
        <v>0</v>
      </c>
      <c r="I37" s="70">
        <v>0</v>
      </c>
      <c r="J37" s="70">
        <v>0</v>
      </c>
      <c r="K37" s="70">
        <v>1</v>
      </c>
      <c r="L37" s="70">
        <v>1</v>
      </c>
      <c r="M37" s="70">
        <v>0</v>
      </c>
      <c r="N37" s="70">
        <v>0</v>
      </c>
      <c r="O37" s="70">
        <v>0</v>
      </c>
      <c r="P37" s="70">
        <v>0</v>
      </c>
      <c r="Q37" s="71">
        <f t="shared" si="0"/>
        <v>19</v>
      </c>
      <c r="S37" s="33" t="s">
        <v>148</v>
      </c>
      <c r="T37" s="30">
        <v>3.6587194481931325E-2</v>
      </c>
    </row>
    <row r="38" spans="1:33" x14ac:dyDescent="0.3">
      <c r="A38" s="69" t="s">
        <v>39</v>
      </c>
      <c r="B38" s="70">
        <v>42</v>
      </c>
      <c r="C38" s="70">
        <v>4</v>
      </c>
      <c r="D38" s="70">
        <v>0</v>
      </c>
      <c r="E38" s="70">
        <v>15</v>
      </c>
      <c r="F38" s="70">
        <v>34</v>
      </c>
      <c r="G38" s="70">
        <v>30</v>
      </c>
      <c r="H38" s="70">
        <v>2</v>
      </c>
      <c r="I38" s="70">
        <v>0</v>
      </c>
      <c r="J38" s="70">
        <v>0</v>
      </c>
      <c r="K38" s="70">
        <v>14</v>
      </c>
      <c r="L38" s="70">
        <v>1</v>
      </c>
      <c r="M38" s="70">
        <v>7</v>
      </c>
      <c r="N38" s="70">
        <v>0</v>
      </c>
      <c r="O38" s="70">
        <v>0</v>
      </c>
      <c r="P38" s="70">
        <v>0</v>
      </c>
      <c r="Q38" s="71">
        <f t="shared" si="0"/>
        <v>149</v>
      </c>
      <c r="S38" s="33" t="s">
        <v>149</v>
      </c>
      <c r="T38" s="30">
        <v>3.0589293747188485E-2</v>
      </c>
    </row>
    <row r="39" spans="1:33" x14ac:dyDescent="0.3">
      <c r="A39" s="69" t="s">
        <v>40</v>
      </c>
      <c r="B39" s="70">
        <v>57</v>
      </c>
      <c r="C39" s="70">
        <v>4</v>
      </c>
      <c r="D39" s="70">
        <v>5</v>
      </c>
      <c r="E39" s="70">
        <v>17</v>
      </c>
      <c r="F39" s="70">
        <v>20</v>
      </c>
      <c r="G39" s="70">
        <v>28</v>
      </c>
      <c r="H39" s="70">
        <v>7</v>
      </c>
      <c r="I39" s="70">
        <v>1</v>
      </c>
      <c r="J39" s="70">
        <v>1</v>
      </c>
      <c r="K39" s="70">
        <v>2</v>
      </c>
      <c r="L39" s="70">
        <v>3</v>
      </c>
      <c r="M39" s="70">
        <v>5</v>
      </c>
      <c r="N39" s="70">
        <v>0</v>
      </c>
      <c r="O39" s="70">
        <v>1</v>
      </c>
      <c r="P39" s="70">
        <v>0</v>
      </c>
      <c r="Q39" s="71">
        <f t="shared" si="0"/>
        <v>151</v>
      </c>
      <c r="S39" s="33" t="s">
        <v>150</v>
      </c>
      <c r="T39" s="30">
        <v>0.1370520317888739</v>
      </c>
    </row>
    <row r="40" spans="1:33" x14ac:dyDescent="0.3">
      <c r="A40" s="69" t="s">
        <v>41</v>
      </c>
      <c r="B40" s="70">
        <v>29</v>
      </c>
      <c r="C40" s="70">
        <v>0</v>
      </c>
      <c r="D40" s="70">
        <v>6</v>
      </c>
      <c r="E40" s="70">
        <v>2</v>
      </c>
      <c r="F40" s="70">
        <v>4</v>
      </c>
      <c r="G40" s="70">
        <v>5</v>
      </c>
      <c r="H40" s="70">
        <v>1</v>
      </c>
      <c r="I40" s="70">
        <v>3</v>
      </c>
      <c r="J40" s="70">
        <v>1</v>
      </c>
      <c r="K40" s="70">
        <v>0</v>
      </c>
      <c r="L40" s="70">
        <v>0</v>
      </c>
      <c r="M40" s="70">
        <v>9</v>
      </c>
      <c r="N40" s="70">
        <v>0</v>
      </c>
      <c r="O40" s="70">
        <v>2</v>
      </c>
      <c r="P40" s="70">
        <v>0</v>
      </c>
      <c r="Q40" s="71">
        <f t="shared" si="0"/>
        <v>62</v>
      </c>
      <c r="S40" s="33" t="s">
        <v>151</v>
      </c>
      <c r="T40" s="30">
        <v>0.14289998500524817</v>
      </c>
    </row>
    <row r="41" spans="1:33" x14ac:dyDescent="0.3">
      <c r="A41" s="69" t="s">
        <v>42</v>
      </c>
      <c r="B41" s="70">
        <v>3</v>
      </c>
      <c r="C41" s="70">
        <v>0</v>
      </c>
      <c r="D41" s="70">
        <v>0</v>
      </c>
      <c r="E41" s="70">
        <v>0</v>
      </c>
      <c r="F41" s="70">
        <v>2</v>
      </c>
      <c r="G41" s="70">
        <v>1</v>
      </c>
      <c r="H41" s="70">
        <v>1</v>
      </c>
      <c r="I41" s="70">
        <v>0</v>
      </c>
      <c r="J41" s="70">
        <v>0</v>
      </c>
      <c r="K41" s="70">
        <v>0</v>
      </c>
      <c r="L41" s="70">
        <v>0</v>
      </c>
      <c r="M41" s="70">
        <v>0</v>
      </c>
      <c r="N41" s="70">
        <v>0</v>
      </c>
      <c r="O41" s="70">
        <v>0</v>
      </c>
      <c r="P41" s="70">
        <v>0</v>
      </c>
      <c r="Q41" s="71">
        <f t="shared" si="0"/>
        <v>7</v>
      </c>
      <c r="S41" s="33" t="s">
        <v>152</v>
      </c>
      <c r="T41" s="30">
        <v>0.11470985155195682</v>
      </c>
    </row>
    <row r="42" spans="1:33" x14ac:dyDescent="0.3">
      <c r="A42" s="69" t="s">
        <v>75</v>
      </c>
      <c r="B42" s="70">
        <v>1</v>
      </c>
      <c r="C42" s="70">
        <v>0</v>
      </c>
      <c r="D42" s="70">
        <v>0</v>
      </c>
      <c r="E42" s="70">
        <v>0</v>
      </c>
      <c r="F42" s="70">
        <v>2</v>
      </c>
      <c r="G42" s="70">
        <v>2</v>
      </c>
      <c r="H42" s="70">
        <v>1</v>
      </c>
      <c r="I42" s="70">
        <v>0</v>
      </c>
      <c r="J42" s="70">
        <v>0</v>
      </c>
      <c r="K42" s="70">
        <v>0</v>
      </c>
      <c r="L42" s="70">
        <v>0</v>
      </c>
      <c r="M42" s="70">
        <v>0</v>
      </c>
      <c r="N42" s="70">
        <v>0</v>
      </c>
      <c r="O42" s="70">
        <v>0</v>
      </c>
      <c r="P42" s="70">
        <v>0</v>
      </c>
      <c r="Q42" s="71">
        <f t="shared" si="0"/>
        <v>6</v>
      </c>
      <c r="S42" s="33" t="s">
        <v>153</v>
      </c>
      <c r="T42" s="30">
        <v>2.399160293897136E-2</v>
      </c>
    </row>
    <row r="43" spans="1:33" x14ac:dyDescent="0.3">
      <c r="A43" s="69" t="s">
        <v>43</v>
      </c>
      <c r="B43" s="70">
        <v>431</v>
      </c>
      <c r="C43" s="70">
        <v>50</v>
      </c>
      <c r="D43" s="70">
        <v>31</v>
      </c>
      <c r="E43" s="70">
        <v>407</v>
      </c>
      <c r="F43" s="70">
        <v>118</v>
      </c>
      <c r="G43" s="70">
        <v>112</v>
      </c>
      <c r="H43" s="70">
        <v>15</v>
      </c>
      <c r="I43" s="70">
        <v>18</v>
      </c>
      <c r="J43" s="70">
        <v>4</v>
      </c>
      <c r="K43" s="70">
        <v>131</v>
      </c>
      <c r="L43" s="70">
        <v>19</v>
      </c>
      <c r="M43" s="70">
        <v>42</v>
      </c>
      <c r="N43" s="70">
        <v>0</v>
      </c>
      <c r="O43" s="70">
        <v>2</v>
      </c>
      <c r="P43" s="70">
        <v>0</v>
      </c>
      <c r="Q43" s="71">
        <f t="shared" si="0"/>
        <v>1380</v>
      </c>
      <c r="S43" s="33" t="s">
        <v>154</v>
      </c>
      <c r="T43" s="30">
        <v>1.7094017094017096E-2</v>
      </c>
    </row>
    <row r="44" spans="1:33" x14ac:dyDescent="0.3">
      <c r="A44" s="69" t="s">
        <v>44</v>
      </c>
      <c r="B44" s="70">
        <v>29</v>
      </c>
      <c r="C44" s="70">
        <v>3</v>
      </c>
      <c r="D44" s="70">
        <v>4</v>
      </c>
      <c r="E44" s="70">
        <v>4</v>
      </c>
      <c r="F44" s="70">
        <v>2</v>
      </c>
      <c r="G44" s="70">
        <v>5</v>
      </c>
      <c r="H44" s="70">
        <v>3</v>
      </c>
      <c r="I44" s="70">
        <v>0</v>
      </c>
      <c r="J44" s="70">
        <v>0</v>
      </c>
      <c r="K44" s="70">
        <v>3</v>
      </c>
      <c r="L44" s="70">
        <v>4</v>
      </c>
      <c r="M44" s="70">
        <v>6</v>
      </c>
      <c r="N44" s="70">
        <v>0</v>
      </c>
      <c r="O44" s="70">
        <v>0</v>
      </c>
      <c r="P44" s="70">
        <v>0</v>
      </c>
      <c r="Q44" s="71">
        <f t="shared" si="0"/>
        <v>63</v>
      </c>
      <c r="S44" s="33" t="s">
        <v>155</v>
      </c>
      <c r="T44" s="30">
        <v>1.7993702204228521E-3</v>
      </c>
    </row>
    <row r="45" spans="1:33" x14ac:dyDescent="0.3">
      <c r="A45" s="69" t="s">
        <v>45</v>
      </c>
      <c r="B45" s="70">
        <v>18</v>
      </c>
      <c r="C45" s="70">
        <v>0</v>
      </c>
      <c r="D45" s="70">
        <v>1</v>
      </c>
      <c r="E45" s="70">
        <v>3</v>
      </c>
      <c r="F45" s="70">
        <v>3</v>
      </c>
      <c r="G45" s="70">
        <v>1</v>
      </c>
      <c r="H45" s="70">
        <v>1</v>
      </c>
      <c r="I45" s="70">
        <v>0</v>
      </c>
      <c r="J45" s="70">
        <v>0</v>
      </c>
      <c r="K45" s="70">
        <v>1</v>
      </c>
      <c r="L45" s="70">
        <v>0</v>
      </c>
      <c r="M45" s="70">
        <v>1</v>
      </c>
      <c r="N45" s="70">
        <v>0</v>
      </c>
      <c r="O45" s="70">
        <v>1</v>
      </c>
      <c r="P45" s="70">
        <v>0</v>
      </c>
      <c r="Q45" s="71">
        <f t="shared" si="0"/>
        <v>30</v>
      </c>
      <c r="S45" s="33" t="s">
        <v>156</v>
      </c>
      <c r="T45" s="30">
        <v>5.1731893837156998E-2</v>
      </c>
    </row>
    <row r="46" spans="1:33" x14ac:dyDescent="0.3">
      <c r="A46" s="69" t="s">
        <v>46</v>
      </c>
      <c r="B46" s="70">
        <v>12</v>
      </c>
      <c r="C46" s="70">
        <v>3</v>
      </c>
      <c r="D46" s="70">
        <v>3</v>
      </c>
      <c r="E46" s="70">
        <v>5</v>
      </c>
      <c r="F46" s="70">
        <v>1</v>
      </c>
      <c r="G46" s="70">
        <v>6</v>
      </c>
      <c r="H46" s="70">
        <v>0</v>
      </c>
      <c r="I46" s="70">
        <v>0</v>
      </c>
      <c r="J46" s="70">
        <v>0</v>
      </c>
      <c r="K46" s="70">
        <v>1</v>
      </c>
      <c r="L46" s="70">
        <v>2</v>
      </c>
      <c r="M46" s="70">
        <v>4</v>
      </c>
      <c r="N46" s="70">
        <v>0</v>
      </c>
      <c r="O46" s="70">
        <v>0</v>
      </c>
      <c r="P46" s="70">
        <v>0</v>
      </c>
      <c r="Q46" s="71">
        <f t="shared" si="0"/>
        <v>37</v>
      </c>
      <c r="S46" s="33" t="s">
        <v>157</v>
      </c>
      <c r="T46" s="30">
        <v>1.8743439796071376E-2</v>
      </c>
    </row>
    <row r="47" spans="1:33" x14ac:dyDescent="0.3">
      <c r="A47" s="69" t="s">
        <v>47</v>
      </c>
      <c r="B47" s="70">
        <v>91</v>
      </c>
      <c r="C47" s="70">
        <v>5</v>
      </c>
      <c r="D47" s="70">
        <v>1</v>
      </c>
      <c r="E47" s="70">
        <v>10</v>
      </c>
      <c r="F47" s="70">
        <v>32</v>
      </c>
      <c r="G47" s="70">
        <v>7</v>
      </c>
      <c r="H47" s="70">
        <v>5</v>
      </c>
      <c r="I47" s="70">
        <v>1</v>
      </c>
      <c r="J47" s="70">
        <v>0</v>
      </c>
      <c r="K47" s="70">
        <v>6</v>
      </c>
      <c r="L47" s="70">
        <v>2</v>
      </c>
      <c r="M47" s="70">
        <v>7</v>
      </c>
      <c r="N47" s="70">
        <v>0</v>
      </c>
      <c r="O47" s="70">
        <v>0</v>
      </c>
      <c r="P47" s="70">
        <v>0</v>
      </c>
      <c r="Q47" s="71">
        <f t="shared" si="0"/>
        <v>167</v>
      </c>
      <c r="S47" s="33" t="s">
        <v>158</v>
      </c>
      <c r="T47" s="30">
        <v>3.3138401559454189E-2</v>
      </c>
    </row>
    <row r="48" spans="1:33" x14ac:dyDescent="0.3">
      <c r="A48" s="69" t="s">
        <v>48</v>
      </c>
      <c r="B48" s="70">
        <v>39</v>
      </c>
      <c r="C48" s="70">
        <v>3</v>
      </c>
      <c r="D48" s="70">
        <v>3</v>
      </c>
      <c r="E48" s="70">
        <v>13</v>
      </c>
      <c r="F48" s="70">
        <v>18</v>
      </c>
      <c r="G48" s="70">
        <v>24</v>
      </c>
      <c r="H48" s="70">
        <v>0</v>
      </c>
      <c r="I48" s="70">
        <v>0</v>
      </c>
      <c r="J48" s="70">
        <v>0</v>
      </c>
      <c r="K48" s="70">
        <v>0</v>
      </c>
      <c r="L48" s="70">
        <v>2</v>
      </c>
      <c r="M48" s="70">
        <v>0</v>
      </c>
      <c r="N48" s="70">
        <v>0</v>
      </c>
      <c r="O48" s="70">
        <v>0</v>
      </c>
      <c r="P48" s="70">
        <v>0</v>
      </c>
      <c r="Q48" s="71">
        <f t="shared" si="0"/>
        <v>102</v>
      </c>
      <c r="S48" s="33" t="s">
        <v>159</v>
      </c>
      <c r="T48" s="30">
        <v>1.4994751836857099E-4</v>
      </c>
    </row>
    <row r="49" spans="1:20" x14ac:dyDescent="0.3">
      <c r="A49" s="69" t="s">
        <v>49</v>
      </c>
      <c r="B49" s="70">
        <v>3</v>
      </c>
      <c r="C49" s="70">
        <v>2</v>
      </c>
      <c r="D49" s="70">
        <v>0</v>
      </c>
      <c r="E49" s="70">
        <v>1</v>
      </c>
      <c r="F49" s="70">
        <v>4</v>
      </c>
      <c r="G49" s="70">
        <v>2</v>
      </c>
      <c r="H49" s="70">
        <v>0</v>
      </c>
      <c r="I49" s="70">
        <v>0</v>
      </c>
      <c r="J49" s="70">
        <v>0</v>
      </c>
      <c r="K49" s="70">
        <v>0</v>
      </c>
      <c r="L49" s="70">
        <v>0</v>
      </c>
      <c r="M49" s="70">
        <v>0</v>
      </c>
      <c r="N49" s="70">
        <v>0</v>
      </c>
      <c r="O49" s="70">
        <v>0</v>
      </c>
      <c r="P49" s="70">
        <v>1</v>
      </c>
      <c r="Q49" s="71">
        <f t="shared" si="0"/>
        <v>13</v>
      </c>
      <c r="S49" s="33" t="s">
        <v>160</v>
      </c>
      <c r="T49" s="30">
        <v>4.048582995951417E-3</v>
      </c>
    </row>
    <row r="50" spans="1:20" ht="15" thickBot="1" x14ac:dyDescent="0.35">
      <c r="A50" s="69" t="s">
        <v>50</v>
      </c>
      <c r="B50" s="70">
        <v>19</v>
      </c>
      <c r="C50" s="70">
        <v>1</v>
      </c>
      <c r="D50" s="70">
        <v>1</v>
      </c>
      <c r="E50" s="70">
        <v>14</v>
      </c>
      <c r="F50" s="70">
        <v>8</v>
      </c>
      <c r="G50" s="70">
        <v>2</v>
      </c>
      <c r="H50" s="70">
        <v>0</v>
      </c>
      <c r="I50" s="70">
        <v>2</v>
      </c>
      <c r="J50" s="70">
        <v>0</v>
      </c>
      <c r="K50" s="70">
        <v>0</v>
      </c>
      <c r="L50" s="70">
        <v>0</v>
      </c>
      <c r="M50" s="70">
        <v>0</v>
      </c>
      <c r="N50" s="70">
        <v>0</v>
      </c>
      <c r="O50" s="70">
        <v>0</v>
      </c>
      <c r="P50" s="70">
        <v>0</v>
      </c>
      <c r="Q50" s="71">
        <f t="shared" si="0"/>
        <v>47</v>
      </c>
      <c r="S50" s="34" t="s">
        <v>161</v>
      </c>
      <c r="T50" s="31">
        <v>4.4984255510571302E-4</v>
      </c>
    </row>
    <row r="51" spans="1:20" x14ac:dyDescent="0.3">
      <c r="A51" s="69" t="s">
        <v>51</v>
      </c>
      <c r="B51" s="70">
        <v>15</v>
      </c>
      <c r="C51" s="70">
        <v>0</v>
      </c>
      <c r="D51" s="70">
        <v>4</v>
      </c>
      <c r="E51" s="70">
        <v>3</v>
      </c>
      <c r="F51" s="70">
        <v>1</v>
      </c>
      <c r="G51" s="70">
        <v>6</v>
      </c>
      <c r="H51" s="70">
        <v>0</v>
      </c>
      <c r="I51" s="70">
        <v>0</v>
      </c>
      <c r="J51" s="70">
        <v>0</v>
      </c>
      <c r="K51" s="70">
        <v>0</v>
      </c>
      <c r="L51" s="70">
        <v>1</v>
      </c>
      <c r="M51" s="70">
        <v>2</v>
      </c>
      <c r="N51" s="70">
        <v>0</v>
      </c>
      <c r="O51" s="70">
        <v>0</v>
      </c>
      <c r="P51" s="70">
        <v>0</v>
      </c>
      <c r="Q51" s="71">
        <f t="shared" si="0"/>
        <v>32</v>
      </c>
    </row>
    <row r="52" spans="1:20" x14ac:dyDescent="0.3">
      <c r="A52" s="69" t="s">
        <v>52</v>
      </c>
      <c r="B52" s="70">
        <v>28</v>
      </c>
      <c r="C52" s="70">
        <v>5</v>
      </c>
      <c r="D52" s="70">
        <v>0</v>
      </c>
      <c r="E52" s="70">
        <v>2</v>
      </c>
      <c r="F52" s="70">
        <v>12</v>
      </c>
      <c r="G52" s="70">
        <v>16</v>
      </c>
      <c r="H52" s="70">
        <v>1</v>
      </c>
      <c r="I52" s="70">
        <v>2</v>
      </c>
      <c r="J52" s="70">
        <v>0</v>
      </c>
      <c r="K52" s="70">
        <v>4</v>
      </c>
      <c r="L52" s="70">
        <v>0</v>
      </c>
      <c r="M52" s="70">
        <v>6</v>
      </c>
      <c r="N52" s="70">
        <v>0</v>
      </c>
      <c r="O52" s="70">
        <v>0</v>
      </c>
      <c r="P52" s="70">
        <v>0</v>
      </c>
      <c r="Q52" s="71">
        <f t="shared" si="0"/>
        <v>76</v>
      </c>
    </row>
    <row r="53" spans="1:20" x14ac:dyDescent="0.3">
      <c r="A53" s="69" t="s">
        <v>53</v>
      </c>
      <c r="B53" s="70">
        <v>2</v>
      </c>
      <c r="C53" s="70">
        <v>0</v>
      </c>
      <c r="D53" s="70">
        <v>0</v>
      </c>
      <c r="E53" s="70">
        <v>0</v>
      </c>
      <c r="F53" s="70">
        <v>0</v>
      </c>
      <c r="G53" s="70">
        <v>2</v>
      </c>
      <c r="H53" s="70">
        <v>0</v>
      </c>
      <c r="I53" s="70">
        <v>0</v>
      </c>
      <c r="J53" s="70">
        <v>0</v>
      </c>
      <c r="K53" s="70">
        <v>0</v>
      </c>
      <c r="L53" s="70">
        <v>0</v>
      </c>
      <c r="M53" s="70">
        <v>1</v>
      </c>
      <c r="N53" s="70">
        <v>0</v>
      </c>
      <c r="O53" s="70">
        <v>0</v>
      </c>
      <c r="P53" s="70">
        <v>0</v>
      </c>
      <c r="Q53" s="71">
        <f t="shared" si="0"/>
        <v>5</v>
      </c>
    </row>
    <row r="54" spans="1:20" x14ac:dyDescent="0.3">
      <c r="A54" s="69" t="s">
        <v>54</v>
      </c>
      <c r="B54" s="70">
        <v>84</v>
      </c>
      <c r="C54" s="70">
        <v>20</v>
      </c>
      <c r="D54" s="70">
        <v>22</v>
      </c>
      <c r="E54" s="70">
        <v>35</v>
      </c>
      <c r="F54" s="70">
        <v>49</v>
      </c>
      <c r="G54" s="70">
        <v>12</v>
      </c>
      <c r="H54" s="70">
        <v>8</v>
      </c>
      <c r="I54" s="70">
        <v>10</v>
      </c>
      <c r="J54" s="70">
        <v>0</v>
      </c>
      <c r="K54" s="70">
        <v>7</v>
      </c>
      <c r="L54" s="70">
        <v>0</v>
      </c>
      <c r="M54" s="70">
        <v>5</v>
      </c>
      <c r="N54" s="70">
        <v>0</v>
      </c>
      <c r="O54" s="70">
        <v>0</v>
      </c>
      <c r="P54" s="70">
        <v>0</v>
      </c>
      <c r="Q54" s="71">
        <f t="shared" si="0"/>
        <v>252</v>
      </c>
    </row>
    <row r="55" spans="1:20" x14ac:dyDescent="0.3">
      <c r="A55" s="69" t="s">
        <v>55</v>
      </c>
      <c r="B55" s="70">
        <v>10</v>
      </c>
      <c r="C55" s="70">
        <v>1</v>
      </c>
      <c r="D55" s="70">
        <v>2</v>
      </c>
      <c r="E55" s="70">
        <v>2</v>
      </c>
      <c r="F55" s="70">
        <v>2</v>
      </c>
      <c r="G55" s="70">
        <v>2</v>
      </c>
      <c r="H55" s="70">
        <v>1</v>
      </c>
      <c r="I55" s="70">
        <v>0</v>
      </c>
      <c r="J55" s="70">
        <v>0</v>
      </c>
      <c r="K55" s="70">
        <v>0</v>
      </c>
      <c r="L55" s="70">
        <v>2</v>
      </c>
      <c r="M55" s="70">
        <v>0</v>
      </c>
      <c r="N55" s="70">
        <v>0</v>
      </c>
      <c r="O55" s="70">
        <v>0</v>
      </c>
      <c r="P55" s="70">
        <v>0</v>
      </c>
      <c r="Q55" s="71">
        <f t="shared" si="0"/>
        <v>22</v>
      </c>
    </row>
    <row r="56" spans="1:20" x14ac:dyDescent="0.3">
      <c r="A56" s="69" t="s">
        <v>56</v>
      </c>
      <c r="B56" s="70">
        <v>80</v>
      </c>
      <c r="C56" s="70">
        <v>13</v>
      </c>
      <c r="D56" s="70">
        <v>9</v>
      </c>
      <c r="E56" s="70">
        <v>32</v>
      </c>
      <c r="F56" s="70">
        <v>32</v>
      </c>
      <c r="G56" s="70">
        <v>31</v>
      </c>
      <c r="H56" s="70">
        <v>4</v>
      </c>
      <c r="I56" s="70">
        <v>1</v>
      </c>
      <c r="J56" s="70">
        <v>1</v>
      </c>
      <c r="K56" s="70">
        <v>25</v>
      </c>
      <c r="L56" s="70">
        <v>5</v>
      </c>
      <c r="M56" s="70">
        <v>9</v>
      </c>
      <c r="N56" s="70">
        <v>0</v>
      </c>
      <c r="O56" s="70">
        <v>3</v>
      </c>
      <c r="P56" s="70">
        <v>0</v>
      </c>
      <c r="Q56" s="71">
        <f t="shared" si="0"/>
        <v>245</v>
      </c>
    </row>
    <row r="57" spans="1:20" x14ac:dyDescent="0.3">
      <c r="A57" s="69" t="s">
        <v>57</v>
      </c>
      <c r="B57" s="70">
        <v>4</v>
      </c>
      <c r="C57" s="70">
        <v>0</v>
      </c>
      <c r="D57" s="70">
        <v>0</v>
      </c>
      <c r="E57" s="70">
        <v>0</v>
      </c>
      <c r="F57" s="70">
        <v>1</v>
      </c>
      <c r="G57" s="70">
        <v>0</v>
      </c>
      <c r="H57" s="70">
        <v>2</v>
      </c>
      <c r="I57" s="70">
        <v>0</v>
      </c>
      <c r="J57" s="70">
        <v>0</v>
      </c>
      <c r="K57" s="70">
        <v>0</v>
      </c>
      <c r="L57" s="70">
        <v>0</v>
      </c>
      <c r="M57" s="70">
        <v>2</v>
      </c>
      <c r="N57" s="70">
        <v>0</v>
      </c>
      <c r="O57" s="70">
        <v>0</v>
      </c>
      <c r="P57" s="70">
        <v>0</v>
      </c>
      <c r="Q57" s="71">
        <f t="shared" si="0"/>
        <v>9</v>
      </c>
    </row>
    <row r="58" spans="1:20" x14ac:dyDescent="0.3">
      <c r="A58" s="69" t="s">
        <v>58</v>
      </c>
      <c r="B58" s="70">
        <v>53</v>
      </c>
      <c r="C58" s="70">
        <v>4</v>
      </c>
      <c r="D58" s="70">
        <v>4</v>
      </c>
      <c r="E58" s="70">
        <v>2</v>
      </c>
      <c r="F58" s="70">
        <v>31</v>
      </c>
      <c r="G58" s="70">
        <v>7</v>
      </c>
      <c r="H58" s="70">
        <v>1</v>
      </c>
      <c r="I58" s="70">
        <v>8</v>
      </c>
      <c r="J58" s="70">
        <v>0</v>
      </c>
      <c r="K58" s="70">
        <v>2</v>
      </c>
      <c r="L58" s="70">
        <v>4</v>
      </c>
      <c r="M58" s="70">
        <v>5</v>
      </c>
      <c r="N58" s="70">
        <v>0</v>
      </c>
      <c r="O58" s="70">
        <v>0</v>
      </c>
      <c r="P58" s="70">
        <v>0</v>
      </c>
      <c r="Q58" s="71">
        <f t="shared" si="0"/>
        <v>121</v>
      </c>
    </row>
    <row r="59" spans="1:20" x14ac:dyDescent="0.3">
      <c r="A59" s="69" t="s">
        <v>59</v>
      </c>
      <c r="B59" s="70">
        <v>30</v>
      </c>
      <c r="C59" s="70">
        <v>2</v>
      </c>
      <c r="D59" s="70">
        <v>9</v>
      </c>
      <c r="E59" s="70">
        <v>9</v>
      </c>
      <c r="F59" s="70">
        <v>8</v>
      </c>
      <c r="G59" s="70">
        <v>6</v>
      </c>
      <c r="H59" s="70">
        <v>2</v>
      </c>
      <c r="I59" s="70">
        <v>1</v>
      </c>
      <c r="J59" s="70">
        <v>0</v>
      </c>
      <c r="K59" s="70">
        <v>1</v>
      </c>
      <c r="L59" s="70">
        <v>1</v>
      </c>
      <c r="M59" s="70">
        <v>1</v>
      </c>
      <c r="N59" s="70">
        <v>0</v>
      </c>
      <c r="O59" s="70">
        <v>0</v>
      </c>
      <c r="P59" s="70">
        <v>0</v>
      </c>
      <c r="Q59" s="71">
        <f t="shared" si="0"/>
        <v>70</v>
      </c>
    </row>
    <row r="60" spans="1:20" x14ac:dyDescent="0.3">
      <c r="A60" s="69" t="s">
        <v>60</v>
      </c>
      <c r="B60" s="70">
        <v>14</v>
      </c>
      <c r="C60" s="70">
        <v>2</v>
      </c>
      <c r="D60" s="70">
        <v>0</v>
      </c>
      <c r="E60" s="70">
        <v>0</v>
      </c>
      <c r="F60" s="70">
        <v>2</v>
      </c>
      <c r="G60" s="70">
        <v>1</v>
      </c>
      <c r="H60" s="70">
        <v>2</v>
      </c>
      <c r="I60" s="70">
        <v>0</v>
      </c>
      <c r="J60" s="70">
        <v>0</v>
      </c>
      <c r="K60" s="70">
        <v>3</v>
      </c>
      <c r="L60" s="70">
        <v>0</v>
      </c>
      <c r="M60" s="70">
        <v>0</v>
      </c>
      <c r="N60" s="70">
        <v>0</v>
      </c>
      <c r="O60" s="70">
        <v>0</v>
      </c>
      <c r="P60" s="70">
        <v>0</v>
      </c>
      <c r="Q60" s="71">
        <f t="shared" si="0"/>
        <v>24</v>
      </c>
    </row>
    <row r="61" spans="1:20" x14ac:dyDescent="0.3">
      <c r="A61" s="69" t="s">
        <v>61</v>
      </c>
      <c r="B61" s="70">
        <v>28</v>
      </c>
      <c r="C61" s="70">
        <v>1</v>
      </c>
      <c r="D61" s="70">
        <v>2</v>
      </c>
      <c r="E61" s="70">
        <v>3</v>
      </c>
      <c r="F61" s="70">
        <v>16</v>
      </c>
      <c r="G61" s="70">
        <v>7</v>
      </c>
      <c r="H61" s="70">
        <v>3</v>
      </c>
      <c r="I61" s="70">
        <v>0</v>
      </c>
      <c r="J61" s="70">
        <v>0</v>
      </c>
      <c r="K61" s="70">
        <v>0</v>
      </c>
      <c r="L61" s="70">
        <v>0</v>
      </c>
      <c r="M61" s="70">
        <v>5</v>
      </c>
      <c r="N61" s="70">
        <v>0</v>
      </c>
      <c r="O61" s="70">
        <v>0</v>
      </c>
      <c r="P61" s="70">
        <v>0</v>
      </c>
      <c r="Q61" s="71">
        <f t="shared" si="0"/>
        <v>65</v>
      </c>
    </row>
    <row r="62" spans="1:20" x14ac:dyDescent="0.3">
      <c r="A62" s="69" t="s">
        <v>62</v>
      </c>
      <c r="B62" s="70">
        <v>72</v>
      </c>
      <c r="C62" s="70">
        <v>22</v>
      </c>
      <c r="D62" s="70">
        <v>3</v>
      </c>
      <c r="E62" s="70">
        <v>19</v>
      </c>
      <c r="F62" s="70">
        <v>17</v>
      </c>
      <c r="G62" s="70">
        <v>20</v>
      </c>
      <c r="H62" s="70">
        <v>3</v>
      </c>
      <c r="I62" s="70">
        <v>1</v>
      </c>
      <c r="J62" s="70">
        <v>0</v>
      </c>
      <c r="K62" s="70">
        <v>13</v>
      </c>
      <c r="L62" s="70">
        <v>7</v>
      </c>
      <c r="M62" s="70">
        <v>0</v>
      </c>
      <c r="N62" s="70">
        <v>0</v>
      </c>
      <c r="O62" s="70">
        <v>1</v>
      </c>
      <c r="P62" s="70">
        <v>0</v>
      </c>
      <c r="Q62" s="71">
        <f t="shared" si="0"/>
        <v>178</v>
      </c>
    </row>
    <row r="63" spans="1:20" x14ac:dyDescent="0.3">
      <c r="A63" s="69" t="s">
        <v>63</v>
      </c>
      <c r="B63" s="70">
        <v>6</v>
      </c>
      <c r="C63" s="70">
        <v>0</v>
      </c>
      <c r="D63" s="70">
        <v>0</v>
      </c>
      <c r="E63" s="70">
        <v>0</v>
      </c>
      <c r="F63" s="70">
        <v>3</v>
      </c>
      <c r="G63" s="70">
        <v>0</v>
      </c>
      <c r="H63" s="70">
        <v>1</v>
      </c>
      <c r="I63" s="70">
        <v>1</v>
      </c>
      <c r="J63" s="70">
        <v>0</v>
      </c>
      <c r="K63" s="70">
        <v>1</v>
      </c>
      <c r="L63" s="70">
        <v>1</v>
      </c>
      <c r="M63" s="70">
        <v>0</v>
      </c>
      <c r="N63" s="70">
        <v>0</v>
      </c>
      <c r="O63" s="70">
        <v>1</v>
      </c>
      <c r="P63" s="70">
        <v>0</v>
      </c>
      <c r="Q63" s="71">
        <f t="shared" si="0"/>
        <v>14</v>
      </c>
    </row>
    <row r="64" spans="1:20" x14ac:dyDescent="0.3">
      <c r="A64" s="69" t="s">
        <v>64</v>
      </c>
      <c r="B64" s="70">
        <v>18</v>
      </c>
      <c r="C64" s="70">
        <v>0</v>
      </c>
      <c r="D64" s="70">
        <v>0</v>
      </c>
      <c r="E64" s="70">
        <v>2</v>
      </c>
      <c r="F64" s="70">
        <v>6</v>
      </c>
      <c r="G64" s="70">
        <v>4</v>
      </c>
      <c r="H64" s="70">
        <v>4</v>
      </c>
      <c r="I64" s="70">
        <v>3</v>
      </c>
      <c r="J64" s="70">
        <v>0</v>
      </c>
      <c r="K64" s="70">
        <v>0</v>
      </c>
      <c r="L64" s="70">
        <v>0</v>
      </c>
      <c r="M64" s="70">
        <v>1</v>
      </c>
      <c r="N64" s="70">
        <v>0</v>
      </c>
      <c r="O64" s="70">
        <v>0</v>
      </c>
      <c r="P64" s="70">
        <v>0</v>
      </c>
      <c r="Q64" s="71">
        <f t="shared" si="0"/>
        <v>38</v>
      </c>
    </row>
    <row r="65" spans="1:17" x14ac:dyDescent="0.3">
      <c r="A65" s="69" t="s">
        <v>65</v>
      </c>
      <c r="B65" s="70">
        <v>7</v>
      </c>
      <c r="C65" s="70">
        <v>1</v>
      </c>
      <c r="D65" s="70">
        <v>0</v>
      </c>
      <c r="E65" s="70">
        <v>2</v>
      </c>
      <c r="F65" s="70">
        <v>2</v>
      </c>
      <c r="G65" s="70">
        <v>5</v>
      </c>
      <c r="H65" s="70">
        <v>2</v>
      </c>
      <c r="I65" s="70">
        <v>1</v>
      </c>
      <c r="J65" s="70">
        <v>0</v>
      </c>
      <c r="K65" s="70">
        <v>2</v>
      </c>
      <c r="L65" s="70">
        <v>1</v>
      </c>
      <c r="M65" s="70">
        <v>3</v>
      </c>
      <c r="N65" s="70">
        <v>0</v>
      </c>
      <c r="O65" s="70">
        <v>0</v>
      </c>
      <c r="P65" s="70">
        <v>0</v>
      </c>
      <c r="Q65" s="71">
        <f t="shared" si="0"/>
        <v>26</v>
      </c>
    </row>
    <row r="66" spans="1:17" x14ac:dyDescent="0.3">
      <c r="A66" s="69" t="s">
        <v>66</v>
      </c>
      <c r="B66" s="70">
        <v>14</v>
      </c>
      <c r="C66" s="70">
        <v>0</v>
      </c>
      <c r="D66" s="70">
        <v>1</v>
      </c>
      <c r="E66" s="70">
        <v>1</v>
      </c>
      <c r="F66" s="70">
        <v>1</v>
      </c>
      <c r="G66" s="70">
        <v>0</v>
      </c>
      <c r="H66" s="70">
        <v>0</v>
      </c>
      <c r="I66" s="70">
        <v>2</v>
      </c>
      <c r="J66" s="70">
        <v>0</v>
      </c>
      <c r="K66" s="70">
        <v>0</v>
      </c>
      <c r="L66" s="70">
        <v>0</v>
      </c>
      <c r="M66" s="70">
        <v>0</v>
      </c>
      <c r="N66" s="70">
        <v>0</v>
      </c>
      <c r="O66" s="70">
        <v>0</v>
      </c>
      <c r="P66" s="70">
        <v>0</v>
      </c>
      <c r="Q66" s="71">
        <f t="shared" si="0"/>
        <v>19</v>
      </c>
    </row>
    <row r="67" spans="1:17" x14ac:dyDescent="0.3">
      <c r="A67" s="69" t="s">
        <v>67</v>
      </c>
      <c r="B67" s="70">
        <v>52</v>
      </c>
      <c r="C67" s="70">
        <v>6</v>
      </c>
      <c r="D67" s="70">
        <v>3</v>
      </c>
      <c r="E67" s="70">
        <v>9</v>
      </c>
      <c r="F67" s="70">
        <v>17</v>
      </c>
      <c r="G67" s="70">
        <v>11</v>
      </c>
      <c r="H67" s="70">
        <v>5</v>
      </c>
      <c r="I67" s="70">
        <v>1</v>
      </c>
      <c r="J67" s="70">
        <v>0</v>
      </c>
      <c r="K67" s="70">
        <v>5</v>
      </c>
      <c r="L67" s="70">
        <v>0</v>
      </c>
      <c r="M67" s="70">
        <v>3</v>
      </c>
      <c r="N67" s="70">
        <v>0</v>
      </c>
      <c r="O67" s="70">
        <v>0</v>
      </c>
      <c r="P67" s="70">
        <v>0</v>
      </c>
      <c r="Q67" s="71">
        <f t="shared" ref="Q67:Q74" si="1">SUM(B67:P67)</f>
        <v>112</v>
      </c>
    </row>
    <row r="68" spans="1:17" x14ac:dyDescent="0.3">
      <c r="A68" s="69" t="s">
        <v>68</v>
      </c>
      <c r="B68" s="70">
        <v>6</v>
      </c>
      <c r="C68" s="70">
        <v>0</v>
      </c>
      <c r="D68" s="70">
        <v>0</v>
      </c>
      <c r="E68" s="70">
        <v>0</v>
      </c>
      <c r="F68" s="70">
        <v>5</v>
      </c>
      <c r="G68" s="70">
        <v>1</v>
      </c>
      <c r="H68" s="70">
        <v>0</v>
      </c>
      <c r="I68" s="70">
        <v>1</v>
      </c>
      <c r="J68" s="70">
        <v>0</v>
      </c>
      <c r="K68" s="70">
        <v>0</v>
      </c>
      <c r="L68" s="70">
        <v>0</v>
      </c>
      <c r="M68" s="70">
        <v>0</v>
      </c>
      <c r="N68" s="70">
        <v>0</v>
      </c>
      <c r="O68" s="70">
        <v>0</v>
      </c>
      <c r="P68" s="70">
        <v>0</v>
      </c>
      <c r="Q68" s="71">
        <f t="shared" si="1"/>
        <v>13</v>
      </c>
    </row>
    <row r="69" spans="1:17" x14ac:dyDescent="0.3">
      <c r="A69" s="69" t="s">
        <v>69</v>
      </c>
      <c r="B69" s="70">
        <v>68</v>
      </c>
      <c r="C69" s="70">
        <v>5</v>
      </c>
      <c r="D69" s="70">
        <v>4</v>
      </c>
      <c r="E69" s="70">
        <v>10</v>
      </c>
      <c r="F69" s="70">
        <v>61</v>
      </c>
      <c r="G69" s="70">
        <v>21</v>
      </c>
      <c r="H69" s="70">
        <v>4</v>
      </c>
      <c r="I69" s="70">
        <v>1</v>
      </c>
      <c r="J69" s="70">
        <v>0</v>
      </c>
      <c r="K69" s="70">
        <v>5</v>
      </c>
      <c r="L69" s="70">
        <v>8</v>
      </c>
      <c r="M69" s="70">
        <v>3</v>
      </c>
      <c r="N69" s="70">
        <v>0</v>
      </c>
      <c r="O69" s="70">
        <v>2</v>
      </c>
      <c r="P69" s="70">
        <v>0</v>
      </c>
      <c r="Q69" s="71">
        <f t="shared" si="1"/>
        <v>192</v>
      </c>
    </row>
    <row r="70" spans="1:17" x14ac:dyDescent="0.3">
      <c r="A70" s="69" t="s">
        <v>70</v>
      </c>
      <c r="B70" s="70">
        <v>111</v>
      </c>
      <c r="C70" s="70">
        <v>5</v>
      </c>
      <c r="D70" s="70">
        <v>11</v>
      </c>
      <c r="E70" s="70">
        <v>30</v>
      </c>
      <c r="F70" s="70">
        <v>66</v>
      </c>
      <c r="G70" s="70">
        <v>76</v>
      </c>
      <c r="H70" s="70">
        <v>2</v>
      </c>
      <c r="I70" s="70">
        <v>5</v>
      </c>
      <c r="J70" s="70">
        <v>0</v>
      </c>
      <c r="K70" s="70">
        <v>11</v>
      </c>
      <c r="L70" s="70">
        <v>3</v>
      </c>
      <c r="M70" s="70">
        <v>1</v>
      </c>
      <c r="N70" s="70">
        <v>0</v>
      </c>
      <c r="O70" s="70">
        <v>3</v>
      </c>
      <c r="P70" s="70">
        <v>0</v>
      </c>
      <c r="Q70" s="71">
        <f t="shared" si="1"/>
        <v>324</v>
      </c>
    </row>
    <row r="71" spans="1:17" x14ac:dyDescent="0.3">
      <c r="A71" s="69" t="s">
        <v>71</v>
      </c>
      <c r="B71" s="70">
        <v>21</v>
      </c>
      <c r="C71" s="70">
        <v>2</v>
      </c>
      <c r="D71" s="70">
        <v>0</v>
      </c>
      <c r="E71" s="70">
        <v>2</v>
      </c>
      <c r="F71" s="70">
        <v>5</v>
      </c>
      <c r="G71" s="70">
        <v>4</v>
      </c>
      <c r="H71" s="70">
        <v>2</v>
      </c>
      <c r="I71" s="70">
        <v>0</v>
      </c>
      <c r="J71" s="70">
        <v>0</v>
      </c>
      <c r="K71" s="70">
        <v>2</v>
      </c>
      <c r="L71" s="70">
        <v>1</v>
      </c>
      <c r="M71" s="70">
        <v>1</v>
      </c>
      <c r="N71" s="70">
        <v>0</v>
      </c>
      <c r="O71" s="70">
        <v>0</v>
      </c>
      <c r="P71" s="70">
        <v>0</v>
      </c>
      <c r="Q71" s="71">
        <f t="shared" si="1"/>
        <v>40</v>
      </c>
    </row>
    <row r="72" spans="1:17" x14ac:dyDescent="0.3">
      <c r="A72" s="69" t="s">
        <v>72</v>
      </c>
      <c r="B72" s="70">
        <v>13</v>
      </c>
      <c r="C72" s="70">
        <v>1</v>
      </c>
      <c r="D72" s="70">
        <v>0</v>
      </c>
      <c r="E72" s="70">
        <v>2</v>
      </c>
      <c r="F72" s="70">
        <v>2</v>
      </c>
      <c r="G72" s="70">
        <v>2</v>
      </c>
      <c r="H72" s="70">
        <v>0</v>
      </c>
      <c r="I72" s="70">
        <v>0</v>
      </c>
      <c r="J72" s="70">
        <v>0</v>
      </c>
      <c r="K72" s="70">
        <v>2</v>
      </c>
      <c r="L72" s="70">
        <v>0</v>
      </c>
      <c r="M72" s="70">
        <v>0</v>
      </c>
      <c r="N72" s="70">
        <v>0</v>
      </c>
      <c r="O72" s="70">
        <v>0</v>
      </c>
      <c r="P72" s="70">
        <v>0</v>
      </c>
      <c r="Q72" s="71">
        <f t="shared" si="1"/>
        <v>22</v>
      </c>
    </row>
    <row r="73" spans="1:17" x14ac:dyDescent="0.3">
      <c r="A73" s="69" t="s">
        <v>73</v>
      </c>
      <c r="B73" s="70">
        <v>79</v>
      </c>
      <c r="C73" s="70">
        <v>12</v>
      </c>
      <c r="D73" s="70">
        <v>2</v>
      </c>
      <c r="E73" s="70">
        <v>8</v>
      </c>
      <c r="F73" s="70">
        <v>15</v>
      </c>
      <c r="G73" s="70">
        <v>11</v>
      </c>
      <c r="H73" s="70">
        <v>5</v>
      </c>
      <c r="I73" s="70">
        <v>0</v>
      </c>
      <c r="J73" s="70">
        <v>1</v>
      </c>
      <c r="K73" s="70">
        <v>3</v>
      </c>
      <c r="L73" s="70">
        <v>2</v>
      </c>
      <c r="M73" s="70">
        <v>3</v>
      </c>
      <c r="N73" s="70">
        <v>0</v>
      </c>
      <c r="O73" s="70">
        <v>0</v>
      </c>
      <c r="P73" s="70">
        <v>0</v>
      </c>
      <c r="Q73" s="71">
        <f t="shared" si="1"/>
        <v>141</v>
      </c>
    </row>
    <row r="74" spans="1:17" x14ac:dyDescent="0.3">
      <c r="A74" s="72" t="s">
        <v>74</v>
      </c>
      <c r="B74" s="73">
        <v>37</v>
      </c>
      <c r="C74" s="73">
        <v>1</v>
      </c>
      <c r="D74" s="73">
        <v>6</v>
      </c>
      <c r="E74" s="73">
        <v>5</v>
      </c>
      <c r="F74" s="73">
        <v>23</v>
      </c>
      <c r="G74" s="73">
        <v>12</v>
      </c>
      <c r="H74" s="73">
        <v>2</v>
      </c>
      <c r="I74" s="73">
        <v>0</v>
      </c>
      <c r="J74" s="73">
        <v>0</v>
      </c>
      <c r="K74" s="73">
        <v>6</v>
      </c>
      <c r="L74" s="73">
        <v>2</v>
      </c>
      <c r="M74" s="73">
        <v>9</v>
      </c>
      <c r="N74" s="73">
        <v>0</v>
      </c>
      <c r="O74" s="73">
        <v>1</v>
      </c>
      <c r="P74" s="73">
        <v>0</v>
      </c>
      <c r="Q74" s="74">
        <f t="shared" si="1"/>
        <v>104</v>
      </c>
    </row>
  </sheetData>
  <autoFilter ref="A1:Q74" xr:uid="{00000000-0001-0000-0200-000000000000}"/>
  <mergeCells count="2">
    <mergeCell ref="S3:Z27"/>
    <mergeCell ref="S35:T35"/>
  </mergeCells>
  <pageMargins left="0.7" right="0.7" top="0.75" bottom="0.75" header="0.3" footer="0.3"/>
  <pageSetup orientation="portrait" r:id="rId1"/>
  <ignoredErrors>
    <ignoredError sqref="S36:S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22-23 Indicator Data</vt:lpstr>
      <vt:lpstr>22-23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Parnell, Cooper M - DHS (CESA 5)</dc:creator>
  <cp:lastModifiedBy>Tull, Molly J - DHS</cp:lastModifiedBy>
  <dcterms:created xsi:type="dcterms:W3CDTF">2020-11-19T15:49:38Z</dcterms:created>
  <dcterms:modified xsi:type="dcterms:W3CDTF">2024-07-02T13:44:14Z</dcterms:modified>
</cp:coreProperties>
</file>