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2.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3.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5.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6.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7.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8.xml" ContentType="application/vnd.openxmlformats-officedocument.drawingml.chartshape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9.xml" ContentType="application/vnd.openxmlformats-officedocument.drawingml.chartshap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10.xml" ContentType="application/vnd.openxmlformats-officedocument.drawingml.chartshapes+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13.xml" ContentType="application/vnd.openxmlformats-officedocument.drawingml.chartshapes+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14.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15.xml" ContentType="application/vnd.openxmlformats-officedocument.drawingml.chartshapes+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16.xml" ContentType="application/vnd.openxmlformats-officedocument.drawingml.chartshapes+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17.xml" ContentType="application/vnd.openxmlformats-officedocument.drawingml.chartshapes+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18.xml" ContentType="application/vnd.openxmlformats-officedocument.drawingml.chartshape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21.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22.xml" ContentType="application/vnd.openxmlformats-officedocument.drawingml.chartshape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23.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24.xml" ContentType="application/vnd.openxmlformats-officedocument.drawingml.chartshapes+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25.xml" ContentType="application/vnd.openxmlformats-officedocument.drawingml.chartshape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drawings/drawing26.xml" ContentType="application/vnd.openxmlformats-officedocument.drawingml.chartshapes+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27.xml" ContentType="application/vnd.openxmlformats-officedocument.drawingml.chartshapes+xml"/>
  <Override PartName="/xl/drawings/drawing28.xml" ContentType="application/vnd.openxmlformats-officedocument.drawing+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29.xml" ContentType="application/vnd.openxmlformats-officedocument.drawingml.chartshape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drawings/drawing30.xml" ContentType="application/vnd.openxmlformats-officedocument.drawingml.chartshapes+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31.xml" ContentType="application/vnd.openxmlformats-officedocument.drawingml.chartshapes+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32.xml" ContentType="application/vnd.openxmlformats-officedocument.drawingml.chartshapes+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drawings/drawing33.xml" ContentType="application/vnd.openxmlformats-officedocument.drawingml.chartshapes+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drawings/drawing34.xml" ContentType="application/vnd.openxmlformats-officedocument.drawingml.chartshapes+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35.xml" ContentType="application/vnd.openxmlformats-officedocument.drawingml.chartshapes+xml"/>
  <Override PartName="/xl/drawings/drawing36.xml" ContentType="application/vnd.openxmlformats-officedocument.drawing+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37.xml" ContentType="application/vnd.openxmlformats-officedocument.drawingml.chartshapes+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38.xml" ContentType="application/vnd.openxmlformats-officedocument.drawingml.chartshapes+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drawings/drawing39.xml" ContentType="application/vnd.openxmlformats-officedocument.drawingml.chartshapes+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40.xml" ContentType="application/vnd.openxmlformats-officedocument.drawingml.chartshapes+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41.xml" ContentType="application/vnd.openxmlformats-officedocument.drawingml.chartshapes+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42.xml" ContentType="application/vnd.openxmlformats-officedocument.drawingml.chartshapes+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43.xml" ContentType="application/vnd.openxmlformats-officedocument.drawingml.chartshapes+xml"/>
  <Override PartName="/xl/drawings/drawing44.xml" ContentType="application/vnd.openxmlformats-officedocument.drawing+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45.xml" ContentType="application/vnd.openxmlformats-officedocument.drawingml.chartshapes+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46.xml" ContentType="application/vnd.openxmlformats-officedocument.drawingml.chartshapes+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47.xml" ContentType="application/vnd.openxmlformats-officedocument.drawingml.chartshapes+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48.xml" ContentType="application/vnd.openxmlformats-officedocument.drawingml.chartshapes+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49.xml" ContentType="application/vnd.openxmlformats-officedocument.drawingml.chartshapes+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drawings/drawing50.xml" ContentType="application/vnd.openxmlformats-officedocument.drawingml.chartshapes+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drawings/drawing51.xml" ContentType="application/vnd.openxmlformats-officedocument.drawingml.chartshapes+xml"/>
  <Override PartName="/xl/drawings/drawing52.xml" ContentType="application/vnd.openxmlformats-officedocument.drawing+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drawings/drawing53.xml" ContentType="application/vnd.openxmlformats-officedocument.drawingml.chartshapes+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54.xml" ContentType="application/vnd.openxmlformats-officedocument.drawingml.chartshapes+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drawings/drawing55.xml" ContentType="application/vnd.openxmlformats-officedocument.drawingml.chartshapes+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drawings/drawing56.xml" ContentType="application/vnd.openxmlformats-officedocument.drawingml.chartshapes+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57.xml" ContentType="application/vnd.openxmlformats-officedocument.drawingml.chartshapes+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58.xml" ContentType="application/vnd.openxmlformats-officedocument.drawingml.chartshapes+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drawings/drawing59.xml" ContentType="application/vnd.openxmlformats-officedocument.drawingml.chartshapes+xml"/>
  <Override PartName="/xl/drawings/drawing60.xml" ContentType="application/vnd.openxmlformats-officedocument.drawing+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drawings/drawing61.xml" ContentType="application/vnd.openxmlformats-officedocument.drawingml.chartshapes+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drawings/drawing62.xml" ContentType="application/vnd.openxmlformats-officedocument.drawingml.chartshapes+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drawings/drawing63.xml" ContentType="application/vnd.openxmlformats-officedocument.drawingml.chartshapes+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drawings/drawing64.xml" ContentType="application/vnd.openxmlformats-officedocument.drawingml.chartshapes+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drawings/drawing65.xml" ContentType="application/vnd.openxmlformats-officedocument.drawingml.chartshapes+xml"/>
  <Override PartName="/xl/charts/chart69.xml" ContentType="application/vnd.openxmlformats-officedocument.drawingml.chart+xml"/>
  <Override PartName="/xl/charts/style69.xml" ContentType="application/vnd.ms-office.chartstyle+xml"/>
  <Override PartName="/xl/charts/colors69.xml" ContentType="application/vnd.ms-office.chartcolorstyle+xml"/>
  <Override PartName="/xl/drawings/drawing66.xml" ContentType="application/vnd.openxmlformats-officedocument.drawingml.chartshapes+xml"/>
  <Override PartName="/xl/charts/chart70.xml" ContentType="application/vnd.openxmlformats-officedocument.drawingml.chart+xml"/>
  <Override PartName="/xl/charts/style70.xml" ContentType="application/vnd.ms-office.chartstyle+xml"/>
  <Override PartName="/xl/charts/colors70.xml" ContentType="application/vnd.ms-office.chartcolorstyle+xml"/>
  <Override PartName="/xl/drawings/drawing67.xml" ContentType="application/vnd.openxmlformats-officedocument.drawingml.chartshapes+xml"/>
  <Override PartName="/xl/drawings/drawing68.xml" ContentType="application/vnd.openxmlformats-officedocument.drawing+xml"/>
  <Override PartName="/xl/charts/chart71.xml" ContentType="application/vnd.openxmlformats-officedocument.drawingml.chart+xml"/>
  <Override PartName="/xl/charts/style71.xml" ContentType="application/vnd.ms-office.chartstyle+xml"/>
  <Override PartName="/xl/charts/colors71.xml" ContentType="application/vnd.ms-office.chartcolorstyle+xml"/>
  <Override PartName="/xl/drawings/drawing69.xml" ContentType="application/vnd.openxmlformats-officedocument.drawingml.chartshapes+xml"/>
  <Override PartName="/xl/charts/chart72.xml" ContentType="application/vnd.openxmlformats-officedocument.drawingml.chart+xml"/>
  <Override PartName="/xl/charts/style72.xml" ContentType="application/vnd.ms-office.chartstyle+xml"/>
  <Override PartName="/xl/charts/colors72.xml" ContentType="application/vnd.ms-office.chartcolorstyle+xml"/>
  <Override PartName="/xl/drawings/drawing70.xml" ContentType="application/vnd.openxmlformats-officedocument.drawingml.chartshapes+xml"/>
  <Override PartName="/xl/charts/chart73.xml" ContentType="application/vnd.openxmlformats-officedocument.drawingml.chart+xml"/>
  <Override PartName="/xl/charts/style73.xml" ContentType="application/vnd.ms-office.chartstyle+xml"/>
  <Override PartName="/xl/charts/colors73.xml" ContentType="application/vnd.ms-office.chartcolorstyle+xml"/>
  <Override PartName="/xl/drawings/drawing71.xml" ContentType="application/vnd.openxmlformats-officedocument.drawingml.chartshapes+xml"/>
  <Override PartName="/xl/charts/chart74.xml" ContentType="application/vnd.openxmlformats-officedocument.drawingml.chart+xml"/>
  <Override PartName="/xl/charts/style74.xml" ContentType="application/vnd.ms-office.chartstyle+xml"/>
  <Override PartName="/xl/charts/colors74.xml" ContentType="application/vnd.ms-office.chartcolorstyle+xml"/>
  <Override PartName="/xl/drawings/drawing72.xml" ContentType="application/vnd.openxmlformats-officedocument.drawingml.chartshapes+xml"/>
  <Override PartName="/xl/charts/chart75.xml" ContentType="application/vnd.openxmlformats-officedocument.drawingml.chart+xml"/>
  <Override PartName="/xl/charts/style75.xml" ContentType="application/vnd.ms-office.chartstyle+xml"/>
  <Override PartName="/xl/charts/colors75.xml" ContentType="application/vnd.ms-office.chartcolorstyle+xml"/>
  <Override PartName="/xl/drawings/drawing73.xml" ContentType="application/vnd.openxmlformats-officedocument.drawingml.chartshapes+xml"/>
  <Override PartName="/xl/charts/chart76.xml" ContentType="application/vnd.openxmlformats-officedocument.drawingml.chart+xml"/>
  <Override PartName="/xl/charts/style76.xml" ContentType="application/vnd.ms-office.chartstyle+xml"/>
  <Override PartName="/xl/charts/colors76.xml" ContentType="application/vnd.ms-office.chartcolorstyle+xml"/>
  <Override PartName="/xl/drawings/drawing74.xml" ContentType="application/vnd.openxmlformats-officedocument.drawingml.chartshapes+xml"/>
  <Override PartName="/xl/charts/chart77.xml" ContentType="application/vnd.openxmlformats-officedocument.drawingml.chart+xml"/>
  <Override PartName="/xl/charts/style77.xml" ContentType="application/vnd.ms-office.chartstyle+xml"/>
  <Override PartName="/xl/charts/colors77.xml" ContentType="application/vnd.ms-office.chartcolorstyle+xml"/>
  <Override PartName="/xl/drawings/drawing75.xml" ContentType="application/vnd.openxmlformats-officedocument.drawingml.chartshape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L:\Healthcare Acquired Infections\PHE\Publications\"/>
    </mc:Choice>
  </mc:AlternateContent>
  <xr:revisionPtr revIDLastSave="0" documentId="13_ncr:1_{4FE45135-F328-4CC9-A73A-F8724AF5F144}" xr6:coauthVersionLast="47" xr6:coauthVersionMax="47" xr10:uidLastSave="{00000000-0000-0000-0000-000000000000}"/>
  <bookViews>
    <workbookView xWindow="-108" yWindow="-108" windowWidth="23256" windowHeight="13896" firstSheet="1" activeTab="1" xr2:uid="{5EBDA8DE-F9B5-4E4F-BEB8-26198DAE7581}"/>
  </bookViews>
  <sheets>
    <sheet name="Sheet1" sheetId="1" state="hidden" r:id="rId1"/>
    <sheet name="Instructions" sheetId="20" r:id="rId2"/>
    <sheet name="Audit Form" sheetId="2" r:id="rId3"/>
    <sheet name="Audit Form Data" sheetId="3" r:id="rId4"/>
    <sheet name="Facility Data" sheetId="5" state="hidden" r:id="rId5"/>
    <sheet name="Facility Charts" sheetId="7" r:id="rId6"/>
    <sheet name="Unit A Charts" sheetId="10" r:id="rId7"/>
    <sheet name="Unit Data" sheetId="9" state="hidden" r:id="rId8"/>
    <sheet name="Unit B Charts" sheetId="11" r:id="rId9"/>
    <sheet name="Unit C Charts" sheetId="12" r:id="rId10"/>
    <sheet name="Unit D Charts" sheetId="13" r:id="rId11"/>
    <sheet name="Unit E Charts" sheetId="14" r:id="rId12"/>
    <sheet name="Unit F Charts" sheetId="15" r:id="rId13"/>
    <sheet name="Unit G Charts" sheetId="16" r:id="rId14"/>
    <sheet name="Unit H Charts" sheetId="17" r:id="rId15"/>
    <sheet name="Unit I Charts" sheetId="18" r:id="rId16"/>
    <sheet name="Unit J Charts" sheetId="19" r:id="rId17"/>
    <sheet name="Dropdown Lists" sheetId="8" r:id="rId18"/>
  </sheets>
  <definedNames>
    <definedName name="_xlnm.Print_Area" localSheetId="2">'Audit Form'!$A$1:$G$28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121" i="3" l="1"/>
  <c r="BR121" i="3" s="1"/>
  <c r="BP121" i="3"/>
  <c r="AL288" i="9"/>
  <c r="AK288" i="9"/>
  <c r="AI288" i="9"/>
  <c r="AH288" i="9"/>
  <c r="AF288" i="9"/>
  <c r="AE288" i="9"/>
  <c r="AC288" i="9"/>
  <c r="AB288" i="9"/>
  <c r="Z288" i="9"/>
  <c r="Y288" i="9"/>
  <c r="W288" i="9"/>
  <c r="V288" i="9"/>
  <c r="T288" i="9"/>
  <c r="S288" i="9"/>
  <c r="Q288" i="9"/>
  <c r="P288" i="9"/>
  <c r="N288" i="9"/>
  <c r="M288" i="9"/>
  <c r="K288" i="9"/>
  <c r="J288" i="9"/>
  <c r="H288" i="9"/>
  <c r="G288" i="9"/>
  <c r="E288" i="9"/>
  <c r="D288" i="9"/>
  <c r="AL287" i="9"/>
  <c r="AK287" i="9"/>
  <c r="AI287" i="9"/>
  <c r="AI289" i="9" s="1"/>
  <c r="AH287" i="9"/>
  <c r="AF287" i="9"/>
  <c r="AE287" i="9"/>
  <c r="AE289" i="9" s="1"/>
  <c r="AC287" i="9"/>
  <c r="AB287" i="9"/>
  <c r="AB289" i="9" s="1"/>
  <c r="Z287" i="9"/>
  <c r="Y287" i="9"/>
  <c r="W287" i="9"/>
  <c r="V287" i="9"/>
  <c r="V289" i="9" s="1"/>
  <c r="T287" i="9"/>
  <c r="S287" i="9"/>
  <c r="Q287" i="9"/>
  <c r="P287" i="9"/>
  <c r="N287" i="9"/>
  <c r="M287" i="9"/>
  <c r="M289" i="9" s="1"/>
  <c r="K287" i="9"/>
  <c r="J287" i="9"/>
  <c r="H287" i="9"/>
  <c r="G287" i="9"/>
  <c r="G289" i="9" s="1"/>
  <c r="E287" i="9"/>
  <c r="D287" i="9"/>
  <c r="AL285" i="9"/>
  <c r="AK285" i="9"/>
  <c r="AI285" i="9"/>
  <c r="AH285" i="9"/>
  <c r="AF285" i="9"/>
  <c r="AE285" i="9"/>
  <c r="AC285" i="9"/>
  <c r="AB285" i="9"/>
  <c r="Z285" i="9"/>
  <c r="Y285" i="9"/>
  <c r="W285" i="9"/>
  <c r="V285" i="9"/>
  <c r="T285" i="9"/>
  <c r="S285" i="9"/>
  <c r="Q285" i="9"/>
  <c r="P285" i="9"/>
  <c r="N285" i="9"/>
  <c r="M285" i="9"/>
  <c r="K285" i="9"/>
  <c r="J285" i="9"/>
  <c r="H285" i="9"/>
  <c r="G285" i="9"/>
  <c r="E285" i="9"/>
  <c r="D285" i="9"/>
  <c r="AL284" i="9"/>
  <c r="AK284" i="9"/>
  <c r="AI284" i="9"/>
  <c r="AH284" i="9"/>
  <c r="AF284" i="9"/>
  <c r="AE284" i="9"/>
  <c r="AC284" i="9"/>
  <c r="AB284" i="9"/>
  <c r="Z284" i="9"/>
  <c r="Y284" i="9"/>
  <c r="W284" i="9"/>
  <c r="V284" i="9"/>
  <c r="T284" i="9"/>
  <c r="S284" i="9"/>
  <c r="Q284" i="9"/>
  <c r="P284" i="9"/>
  <c r="N284" i="9"/>
  <c r="M284" i="9"/>
  <c r="K284" i="9"/>
  <c r="J284" i="9"/>
  <c r="H284" i="9"/>
  <c r="G284" i="9"/>
  <c r="E284" i="9"/>
  <c r="D284" i="9"/>
  <c r="BB283" i="9"/>
  <c r="BA283" i="9"/>
  <c r="AZ283" i="9"/>
  <c r="AY283" i="9"/>
  <c r="AX283" i="9"/>
  <c r="AW283" i="9"/>
  <c r="AV283" i="9"/>
  <c r="AU283" i="9"/>
  <c r="AT283" i="9"/>
  <c r="AS283" i="9"/>
  <c r="AR283" i="9"/>
  <c r="AQ283" i="9"/>
  <c r="AL283" i="9"/>
  <c r="AK283" i="9"/>
  <c r="AI283" i="9"/>
  <c r="AH283" i="9"/>
  <c r="AF283" i="9"/>
  <c r="AE283" i="9"/>
  <c r="AC283" i="9"/>
  <c r="AB283" i="9"/>
  <c r="Z283" i="9"/>
  <c r="Y283" i="9"/>
  <c r="W283" i="9"/>
  <c r="V283" i="9"/>
  <c r="T283" i="9"/>
  <c r="S283" i="9"/>
  <c r="Q283" i="9"/>
  <c r="P283" i="9"/>
  <c r="N283" i="9"/>
  <c r="M283" i="9"/>
  <c r="K283" i="9"/>
  <c r="J283" i="9"/>
  <c r="H283" i="9"/>
  <c r="G283" i="9"/>
  <c r="E283" i="9"/>
  <c r="D283" i="9"/>
  <c r="BB282" i="9"/>
  <c r="BA282" i="9"/>
  <c r="AZ282" i="9"/>
  <c r="AY282" i="9"/>
  <c r="AX282" i="9"/>
  <c r="AW282" i="9"/>
  <c r="AV282" i="9"/>
  <c r="AU282" i="9"/>
  <c r="AT282" i="9"/>
  <c r="AS282" i="9"/>
  <c r="AR282" i="9"/>
  <c r="AQ282" i="9"/>
  <c r="BB281" i="9"/>
  <c r="BA281" i="9"/>
  <c r="AZ281" i="9"/>
  <c r="AY281" i="9"/>
  <c r="AX281" i="9"/>
  <c r="AW281" i="9"/>
  <c r="AV281" i="9"/>
  <c r="AU281" i="9"/>
  <c r="AT281" i="9"/>
  <c r="AS281" i="9"/>
  <c r="AR281" i="9"/>
  <c r="AQ281" i="9"/>
  <c r="AL281" i="9"/>
  <c r="AK281" i="9"/>
  <c r="AI281" i="9"/>
  <c r="AH281" i="9"/>
  <c r="AF281" i="9"/>
  <c r="AE281" i="9"/>
  <c r="AC281" i="9"/>
  <c r="AB281" i="9"/>
  <c r="Z281" i="9"/>
  <c r="Y281" i="9"/>
  <c r="W281" i="9"/>
  <c r="V281" i="9"/>
  <c r="T281" i="9"/>
  <c r="S281" i="9"/>
  <c r="Q281" i="9"/>
  <c r="P281" i="9"/>
  <c r="N281" i="9"/>
  <c r="M281" i="9"/>
  <c r="K281" i="9"/>
  <c r="J281" i="9"/>
  <c r="H281" i="9"/>
  <c r="G281" i="9"/>
  <c r="E281" i="9"/>
  <c r="D281" i="9"/>
  <c r="BB280" i="9"/>
  <c r="BA280" i="9"/>
  <c r="AZ280" i="9"/>
  <c r="AY280" i="9"/>
  <c r="AX280" i="9"/>
  <c r="AW280" i="9"/>
  <c r="AV280" i="9"/>
  <c r="AU280" i="9"/>
  <c r="AT280" i="9"/>
  <c r="AS280" i="9"/>
  <c r="AR280" i="9"/>
  <c r="AQ280" i="9"/>
  <c r="AL280" i="9"/>
  <c r="AK280" i="9"/>
  <c r="AI280" i="9"/>
  <c r="AH280" i="9"/>
  <c r="AF280" i="9"/>
  <c r="AE280" i="9"/>
  <c r="AC280" i="9"/>
  <c r="AB280" i="9"/>
  <c r="Z280" i="9"/>
  <c r="Y280" i="9"/>
  <c r="W280" i="9"/>
  <c r="V280" i="9"/>
  <c r="T280" i="9"/>
  <c r="S280" i="9"/>
  <c r="Q280" i="9"/>
  <c r="P280" i="9"/>
  <c r="N280" i="9"/>
  <c r="M280" i="9"/>
  <c r="K280" i="9"/>
  <c r="J280" i="9"/>
  <c r="H280" i="9"/>
  <c r="G280" i="9"/>
  <c r="E280" i="9"/>
  <c r="D280" i="9"/>
  <c r="BB279" i="9"/>
  <c r="BA279" i="9"/>
  <c r="AZ279" i="9"/>
  <c r="AY279" i="9"/>
  <c r="AX279" i="9"/>
  <c r="AW279" i="9"/>
  <c r="AV279" i="9"/>
  <c r="AU279" i="9"/>
  <c r="AT279" i="9"/>
  <c r="AS279" i="9"/>
  <c r="AR279" i="9"/>
  <c r="AQ279" i="9"/>
  <c r="AL279" i="9"/>
  <c r="AK279" i="9"/>
  <c r="AI279" i="9"/>
  <c r="AH279" i="9"/>
  <c r="AF279" i="9"/>
  <c r="AE279" i="9"/>
  <c r="AC279" i="9"/>
  <c r="AB279" i="9"/>
  <c r="Z279" i="9"/>
  <c r="Y279" i="9"/>
  <c r="W279" i="9"/>
  <c r="V279" i="9"/>
  <c r="T279" i="9"/>
  <c r="S279" i="9"/>
  <c r="Q279" i="9"/>
  <c r="P279" i="9"/>
  <c r="N279" i="9"/>
  <c r="M279" i="9"/>
  <c r="K279" i="9"/>
  <c r="J279" i="9"/>
  <c r="H279" i="9"/>
  <c r="G279" i="9"/>
  <c r="E279" i="9"/>
  <c r="D279" i="9"/>
  <c r="BB278" i="9"/>
  <c r="BA278" i="9"/>
  <c r="AZ278" i="9"/>
  <c r="AY278" i="9"/>
  <c r="AX278" i="9"/>
  <c r="AW278" i="9"/>
  <c r="AV278" i="9"/>
  <c r="AU278" i="9"/>
  <c r="AT278" i="9"/>
  <c r="AS278" i="9"/>
  <c r="AR278" i="9"/>
  <c r="AQ278" i="9"/>
  <c r="AL278" i="9"/>
  <c r="AK278" i="9"/>
  <c r="AI278" i="9"/>
  <c r="AH278" i="9"/>
  <c r="AF278" i="9"/>
  <c r="AE278" i="9"/>
  <c r="AC278" i="9"/>
  <c r="AB278" i="9"/>
  <c r="Z278" i="9"/>
  <c r="Y278" i="9"/>
  <c r="W278" i="9"/>
  <c r="V278" i="9"/>
  <c r="T278" i="9"/>
  <c r="S278" i="9"/>
  <c r="Q278" i="9"/>
  <c r="P278" i="9"/>
  <c r="N278" i="9"/>
  <c r="M278" i="9"/>
  <c r="K278" i="9"/>
  <c r="J278" i="9"/>
  <c r="H278" i="9"/>
  <c r="G278" i="9"/>
  <c r="E278" i="9"/>
  <c r="D278" i="9"/>
  <c r="BB277" i="9"/>
  <c r="BA277" i="9"/>
  <c r="AZ277" i="9"/>
  <c r="AY277" i="9"/>
  <c r="AX277" i="9"/>
  <c r="AW277" i="9"/>
  <c r="AV277" i="9"/>
  <c r="AU277" i="9"/>
  <c r="AT277" i="9"/>
  <c r="AS277" i="9"/>
  <c r="AR277" i="9"/>
  <c r="AQ277" i="9"/>
  <c r="AL277" i="9"/>
  <c r="AK277" i="9"/>
  <c r="AI277" i="9"/>
  <c r="AH277" i="9"/>
  <c r="AF277" i="9"/>
  <c r="AE277" i="9"/>
  <c r="AC277" i="9"/>
  <c r="AB277" i="9"/>
  <c r="Z277" i="9"/>
  <c r="Y277" i="9"/>
  <c r="W277" i="9"/>
  <c r="V277" i="9"/>
  <c r="T277" i="9"/>
  <c r="S277" i="9"/>
  <c r="Q277" i="9"/>
  <c r="P277" i="9"/>
  <c r="N277" i="9"/>
  <c r="M277" i="9"/>
  <c r="K277" i="9"/>
  <c r="J277" i="9"/>
  <c r="H277" i="9"/>
  <c r="G277" i="9"/>
  <c r="E277" i="9"/>
  <c r="D277" i="9"/>
  <c r="BB276" i="9"/>
  <c r="BA276" i="9"/>
  <c r="AZ276" i="9"/>
  <c r="AY276" i="9"/>
  <c r="AX276" i="9"/>
  <c r="AW276" i="9"/>
  <c r="AV276" i="9"/>
  <c r="AU276" i="9"/>
  <c r="AT276" i="9"/>
  <c r="AS276" i="9"/>
  <c r="AR276" i="9"/>
  <c r="AQ276" i="9"/>
  <c r="AL276" i="9"/>
  <c r="AK276" i="9"/>
  <c r="AI276" i="9"/>
  <c r="AH276" i="9"/>
  <c r="AF276" i="9"/>
  <c r="AE276" i="9"/>
  <c r="AC276" i="9"/>
  <c r="AB276" i="9"/>
  <c r="Z276" i="9"/>
  <c r="Y276" i="9"/>
  <c r="W276" i="9"/>
  <c r="V276" i="9"/>
  <c r="T276" i="9"/>
  <c r="S276" i="9"/>
  <c r="Q276" i="9"/>
  <c r="P276" i="9"/>
  <c r="N276" i="9"/>
  <c r="M276" i="9"/>
  <c r="K276" i="9"/>
  <c r="J276" i="9"/>
  <c r="H276" i="9"/>
  <c r="G276" i="9"/>
  <c r="E276" i="9"/>
  <c r="D276" i="9"/>
  <c r="BB275" i="9"/>
  <c r="BA275" i="9"/>
  <c r="AZ275" i="9"/>
  <c r="AY275" i="9"/>
  <c r="AX275" i="9"/>
  <c r="AW275" i="9"/>
  <c r="AV275" i="9"/>
  <c r="AU275" i="9"/>
  <c r="AT275" i="9"/>
  <c r="AS275" i="9"/>
  <c r="AR275" i="9"/>
  <c r="AQ275" i="9"/>
  <c r="AL275" i="9"/>
  <c r="AK275" i="9"/>
  <c r="AI275" i="9"/>
  <c r="AH275" i="9"/>
  <c r="AF275" i="9"/>
  <c r="AE275" i="9"/>
  <c r="AC275" i="9"/>
  <c r="AB275" i="9"/>
  <c r="Z275" i="9"/>
  <c r="Y275" i="9"/>
  <c r="W275" i="9"/>
  <c r="V275" i="9"/>
  <c r="T275" i="9"/>
  <c r="S275" i="9"/>
  <c r="Q275" i="9"/>
  <c r="P275" i="9"/>
  <c r="N275" i="9"/>
  <c r="M275" i="9"/>
  <c r="K275" i="9"/>
  <c r="J275" i="9"/>
  <c r="H275" i="9"/>
  <c r="G275" i="9"/>
  <c r="E275" i="9"/>
  <c r="D275" i="9"/>
  <c r="BB274" i="9"/>
  <c r="BA274" i="9"/>
  <c r="AZ274" i="9"/>
  <c r="AY274" i="9"/>
  <c r="AX274" i="9"/>
  <c r="AW274" i="9"/>
  <c r="AV274" i="9"/>
  <c r="AU274" i="9"/>
  <c r="AT274" i="9"/>
  <c r="AS274" i="9"/>
  <c r="AR274" i="9"/>
  <c r="AQ274" i="9"/>
  <c r="BB273" i="9"/>
  <c r="BA273" i="9"/>
  <c r="AZ273" i="9"/>
  <c r="AY273" i="9"/>
  <c r="AX273" i="9"/>
  <c r="AW273" i="9"/>
  <c r="AV273" i="9"/>
  <c r="AU273" i="9"/>
  <c r="AT273" i="9"/>
  <c r="AS273" i="9"/>
  <c r="AR273" i="9"/>
  <c r="AQ273" i="9"/>
  <c r="AL273" i="9"/>
  <c r="AL274" i="9" s="1"/>
  <c r="AK273" i="9"/>
  <c r="AI273" i="9"/>
  <c r="AI274" i="9" s="1"/>
  <c r="AH273" i="9"/>
  <c r="AH274" i="9" s="1"/>
  <c r="AF273" i="9"/>
  <c r="AE273" i="9"/>
  <c r="AE274" i="9" s="1"/>
  <c r="AC273" i="9"/>
  <c r="AC274" i="9" s="1"/>
  <c r="AB273" i="9"/>
  <c r="Z273" i="9"/>
  <c r="Y273" i="9"/>
  <c r="Y274" i="9" s="1"/>
  <c r="W273" i="9"/>
  <c r="W274" i="9" s="1"/>
  <c r="V273" i="9"/>
  <c r="T273" i="9"/>
  <c r="S273" i="9"/>
  <c r="S274" i="9" s="1"/>
  <c r="Q273" i="9"/>
  <c r="Q274" i="9" s="1"/>
  <c r="P273" i="9"/>
  <c r="P274" i="9" s="1"/>
  <c r="N273" i="9"/>
  <c r="N274" i="9" s="1"/>
  <c r="M273" i="9"/>
  <c r="K273" i="9"/>
  <c r="K274" i="9" s="1"/>
  <c r="J273" i="9"/>
  <c r="J274" i="9" s="1"/>
  <c r="H273" i="9"/>
  <c r="G273" i="9"/>
  <c r="G274" i="9" s="1"/>
  <c r="E273" i="9"/>
  <c r="D273" i="9"/>
  <c r="BB272" i="9"/>
  <c r="BA272" i="9"/>
  <c r="AZ272" i="9"/>
  <c r="AY272" i="9"/>
  <c r="AX272" i="9"/>
  <c r="AW272" i="9"/>
  <c r="AV272" i="9"/>
  <c r="AU272" i="9"/>
  <c r="AT272" i="9"/>
  <c r="AS272" i="9"/>
  <c r="AR272" i="9"/>
  <c r="AQ272" i="9"/>
  <c r="BB271" i="9"/>
  <c r="BA271" i="9"/>
  <c r="AZ271" i="9"/>
  <c r="AY271" i="9"/>
  <c r="AX271" i="9"/>
  <c r="AW271" i="9"/>
  <c r="AV271" i="9"/>
  <c r="AU271" i="9"/>
  <c r="AT271" i="9"/>
  <c r="AS271" i="9"/>
  <c r="AR271" i="9"/>
  <c r="AQ271" i="9"/>
  <c r="AL271" i="9"/>
  <c r="AK271" i="9"/>
  <c r="AI271" i="9"/>
  <c r="AH271" i="9"/>
  <c r="AF271" i="9"/>
  <c r="AE271" i="9"/>
  <c r="AC271" i="9"/>
  <c r="AB271" i="9"/>
  <c r="Z271" i="9"/>
  <c r="Y271" i="9"/>
  <c r="W271" i="9"/>
  <c r="V271" i="9"/>
  <c r="T271" i="9"/>
  <c r="S271" i="9"/>
  <c r="P271" i="9"/>
  <c r="N271" i="9"/>
  <c r="M271" i="9"/>
  <c r="K271" i="9"/>
  <c r="J271" i="9"/>
  <c r="H271" i="9"/>
  <c r="G271" i="9"/>
  <c r="E271" i="9"/>
  <c r="D271" i="9"/>
  <c r="BB270" i="9"/>
  <c r="BA270" i="9"/>
  <c r="AZ270" i="9"/>
  <c r="AY270" i="9"/>
  <c r="AX270" i="9"/>
  <c r="AW270" i="9"/>
  <c r="AV270" i="9"/>
  <c r="AU270" i="9"/>
  <c r="AT270" i="9"/>
  <c r="AS270" i="9"/>
  <c r="AR270" i="9"/>
  <c r="AQ270" i="9"/>
  <c r="AL270" i="9"/>
  <c r="AK270" i="9"/>
  <c r="AI270" i="9"/>
  <c r="AH270" i="9"/>
  <c r="AF270" i="9"/>
  <c r="AE270" i="9"/>
  <c r="AC270" i="9"/>
  <c r="AB270" i="9"/>
  <c r="Z270" i="9"/>
  <c r="Y270" i="9"/>
  <c r="W270" i="9"/>
  <c r="V270" i="9"/>
  <c r="T270" i="9"/>
  <c r="S270" i="9"/>
  <c r="Q270" i="9"/>
  <c r="P270" i="9"/>
  <c r="N270" i="9"/>
  <c r="M270" i="9"/>
  <c r="K270" i="9"/>
  <c r="J270" i="9"/>
  <c r="H270" i="9"/>
  <c r="G270" i="9"/>
  <c r="E270" i="9"/>
  <c r="D270" i="9"/>
  <c r="BB269" i="9"/>
  <c r="BA269" i="9"/>
  <c r="AZ269" i="9"/>
  <c r="AY269" i="9"/>
  <c r="AX269" i="9"/>
  <c r="AW269" i="9"/>
  <c r="AV269" i="9"/>
  <c r="AU269" i="9"/>
  <c r="AT269" i="9"/>
  <c r="AS269" i="9"/>
  <c r="AR269" i="9"/>
  <c r="AQ269" i="9"/>
  <c r="AL269" i="9"/>
  <c r="AK269" i="9"/>
  <c r="AI269" i="9"/>
  <c r="AH269" i="9"/>
  <c r="AF269" i="9"/>
  <c r="AE269" i="9"/>
  <c r="AC269" i="9"/>
  <c r="AB269" i="9"/>
  <c r="Z269" i="9"/>
  <c r="Y269" i="9"/>
  <c r="W269" i="9"/>
  <c r="V269" i="9"/>
  <c r="T269" i="9"/>
  <c r="S269" i="9"/>
  <c r="Q269" i="9"/>
  <c r="P269" i="9"/>
  <c r="N269" i="9"/>
  <c r="M269" i="9"/>
  <c r="K269" i="9"/>
  <c r="J269" i="9"/>
  <c r="H269" i="9"/>
  <c r="G269" i="9"/>
  <c r="E269" i="9"/>
  <c r="D269" i="9"/>
  <c r="BB268" i="9"/>
  <c r="BA268" i="9"/>
  <c r="AZ268" i="9"/>
  <c r="AY268" i="9"/>
  <c r="AX268" i="9"/>
  <c r="AW268" i="9"/>
  <c r="AV268" i="9"/>
  <c r="AU268" i="9"/>
  <c r="AT268" i="9"/>
  <c r="AS268" i="9"/>
  <c r="AR268" i="9"/>
  <c r="AQ268" i="9"/>
  <c r="BB267" i="9"/>
  <c r="BA267" i="9"/>
  <c r="AZ267" i="9"/>
  <c r="AY267" i="9"/>
  <c r="AX267" i="9"/>
  <c r="AW267" i="9"/>
  <c r="AV267" i="9"/>
  <c r="AU267" i="9"/>
  <c r="AT267" i="9"/>
  <c r="AS267" i="9"/>
  <c r="AR267" i="9"/>
  <c r="AQ267" i="9"/>
  <c r="AL267" i="9"/>
  <c r="AK267" i="9"/>
  <c r="AI267" i="9"/>
  <c r="AH267" i="9"/>
  <c r="AF267" i="9"/>
  <c r="AE267" i="9"/>
  <c r="AC267" i="9"/>
  <c r="AB267" i="9"/>
  <c r="Z267" i="9"/>
  <c r="Y267" i="9"/>
  <c r="W267" i="9"/>
  <c r="V267" i="9"/>
  <c r="T267" i="9"/>
  <c r="S267" i="9"/>
  <c r="Q267" i="9"/>
  <c r="P267" i="9"/>
  <c r="N267" i="9"/>
  <c r="M267" i="9"/>
  <c r="K267" i="9"/>
  <c r="J267" i="9"/>
  <c r="H267" i="9"/>
  <c r="G267" i="9"/>
  <c r="E267" i="9"/>
  <c r="D267" i="9"/>
  <c r="BB266" i="9"/>
  <c r="BA266" i="9"/>
  <c r="AZ266" i="9"/>
  <c r="AY266" i="9"/>
  <c r="AX266" i="9"/>
  <c r="AW266" i="9"/>
  <c r="AV266" i="9"/>
  <c r="AU266" i="9"/>
  <c r="AT266" i="9"/>
  <c r="AS266" i="9"/>
  <c r="AR266" i="9"/>
  <c r="AQ266" i="9"/>
  <c r="AL266" i="9"/>
  <c r="AK266" i="9"/>
  <c r="AI266" i="9"/>
  <c r="AH266" i="9"/>
  <c r="AF266" i="9"/>
  <c r="AE266" i="9"/>
  <c r="AC266" i="9"/>
  <c r="AB266" i="9"/>
  <c r="Z266" i="9"/>
  <c r="Y266" i="9"/>
  <c r="W266" i="9"/>
  <c r="V266" i="9"/>
  <c r="T266" i="9"/>
  <c r="S266" i="9"/>
  <c r="Q266" i="9"/>
  <c r="P266" i="9"/>
  <c r="N266" i="9"/>
  <c r="M266" i="9"/>
  <c r="K266" i="9"/>
  <c r="J266" i="9"/>
  <c r="H266" i="9"/>
  <c r="G266" i="9"/>
  <c r="E266" i="9"/>
  <c r="D266" i="9"/>
  <c r="BB265" i="9"/>
  <c r="BA265" i="9"/>
  <c r="AZ265" i="9"/>
  <c r="AY265" i="9"/>
  <c r="AX265" i="9"/>
  <c r="AW265" i="9"/>
  <c r="AV265" i="9"/>
  <c r="AU265" i="9"/>
  <c r="AT265" i="9"/>
  <c r="AS265" i="9"/>
  <c r="AR265" i="9"/>
  <c r="AQ265" i="9"/>
  <c r="AL265" i="9"/>
  <c r="AK265" i="9"/>
  <c r="AI265" i="9"/>
  <c r="AH265" i="9"/>
  <c r="AF265" i="9"/>
  <c r="AE265" i="9"/>
  <c r="AC265" i="9"/>
  <c r="AB265" i="9"/>
  <c r="Z265" i="9"/>
  <c r="Y265" i="9"/>
  <c r="W265" i="9"/>
  <c r="V265" i="9"/>
  <c r="T265" i="9"/>
  <c r="S265" i="9"/>
  <c r="Q265" i="9"/>
  <c r="P265" i="9"/>
  <c r="N265" i="9"/>
  <c r="M265" i="9"/>
  <c r="K265" i="9"/>
  <c r="J265" i="9"/>
  <c r="H265" i="9"/>
  <c r="G265" i="9"/>
  <c r="E265" i="9"/>
  <c r="D265" i="9"/>
  <c r="AO263" i="9"/>
  <c r="B262" i="9"/>
  <c r="Q271" i="9"/>
  <c r="AL259" i="9"/>
  <c r="AK259" i="9"/>
  <c r="AI259" i="9"/>
  <c r="AH259" i="9"/>
  <c r="AF259" i="9"/>
  <c r="AE259" i="9"/>
  <c r="AC259" i="9"/>
  <c r="AB259" i="9"/>
  <c r="Z259" i="9"/>
  <c r="Y259" i="9"/>
  <c r="W259" i="9"/>
  <c r="V259" i="9"/>
  <c r="T259" i="9"/>
  <c r="S259" i="9"/>
  <c r="Q259" i="9"/>
  <c r="P259" i="9"/>
  <c r="N259" i="9"/>
  <c r="M259" i="9"/>
  <c r="K259" i="9"/>
  <c r="J259" i="9"/>
  <c r="H259" i="9"/>
  <c r="G259" i="9"/>
  <c r="E259" i="9"/>
  <c r="D259" i="9"/>
  <c r="AL258" i="9"/>
  <c r="AK258" i="9"/>
  <c r="AI258" i="9"/>
  <c r="AH258" i="9"/>
  <c r="AF258" i="9"/>
  <c r="AE258" i="9"/>
  <c r="AE260" i="9" s="1"/>
  <c r="AC258" i="9"/>
  <c r="AB258" i="9"/>
  <c r="Z258" i="9"/>
  <c r="Y258" i="9"/>
  <c r="W258" i="9"/>
  <c r="V258" i="9"/>
  <c r="T258" i="9"/>
  <c r="S258" i="9"/>
  <c r="Q258" i="9"/>
  <c r="P258" i="9"/>
  <c r="N258" i="9"/>
  <c r="N260" i="9" s="1"/>
  <c r="M258" i="9"/>
  <c r="K258" i="9"/>
  <c r="J258" i="9"/>
  <c r="H258" i="9"/>
  <c r="G258" i="9"/>
  <c r="E258" i="9"/>
  <c r="D258" i="9"/>
  <c r="AL256" i="9"/>
  <c r="AK256" i="9"/>
  <c r="AI256" i="9"/>
  <c r="AH256" i="9"/>
  <c r="AF256" i="9"/>
  <c r="AE256" i="9"/>
  <c r="AC256" i="9"/>
  <c r="AB256" i="9"/>
  <c r="Z256" i="9"/>
  <c r="Y256" i="9"/>
  <c r="W256" i="9"/>
  <c r="V256" i="9"/>
  <c r="T256" i="9"/>
  <c r="S256" i="9"/>
  <c r="Q256" i="9"/>
  <c r="P256" i="9"/>
  <c r="N256" i="9"/>
  <c r="M256" i="9"/>
  <c r="K256" i="9"/>
  <c r="J256" i="9"/>
  <c r="H256" i="9"/>
  <c r="G256" i="9"/>
  <c r="E256" i="9"/>
  <c r="D256" i="9"/>
  <c r="AL255" i="9"/>
  <c r="AK255" i="9"/>
  <c r="AI255" i="9"/>
  <c r="AH255" i="9"/>
  <c r="AF255" i="9"/>
  <c r="AE255" i="9"/>
  <c r="AC255" i="9"/>
  <c r="AB255" i="9"/>
  <c r="Z255" i="9"/>
  <c r="Y255" i="9"/>
  <c r="W255" i="9"/>
  <c r="V255" i="9"/>
  <c r="T255" i="9"/>
  <c r="S255" i="9"/>
  <c r="Q255" i="9"/>
  <c r="P255" i="9"/>
  <c r="N255" i="9"/>
  <c r="M255" i="9"/>
  <c r="K255" i="9"/>
  <c r="J255" i="9"/>
  <c r="H255" i="9"/>
  <c r="G255" i="9"/>
  <c r="E255" i="9"/>
  <c r="D255" i="9"/>
  <c r="BB254" i="9"/>
  <c r="BA254" i="9"/>
  <c r="AZ254" i="9"/>
  <c r="AY254" i="9"/>
  <c r="AX254" i="9"/>
  <c r="AW254" i="9"/>
  <c r="AV254" i="9"/>
  <c r="AU254" i="9"/>
  <c r="AT254" i="9"/>
  <c r="AS254" i="9"/>
  <c r="AR254" i="9"/>
  <c r="AQ254" i="9"/>
  <c r="AL254" i="9"/>
  <c r="AK254" i="9"/>
  <c r="AI254" i="9"/>
  <c r="AH254" i="9"/>
  <c r="AF254" i="9"/>
  <c r="AE254" i="9"/>
  <c r="AC254" i="9"/>
  <c r="AB254" i="9"/>
  <c r="Z254" i="9"/>
  <c r="Y254" i="9"/>
  <c r="W254" i="9"/>
  <c r="V254" i="9"/>
  <c r="T254" i="9"/>
  <c r="S254" i="9"/>
  <c r="Q254" i="9"/>
  <c r="P254" i="9"/>
  <c r="N254" i="9"/>
  <c r="M254" i="9"/>
  <c r="K254" i="9"/>
  <c r="J254" i="9"/>
  <c r="H254" i="9"/>
  <c r="G254" i="9"/>
  <c r="E254" i="9"/>
  <c r="D254" i="9"/>
  <c r="BB253" i="9"/>
  <c r="BA253" i="9"/>
  <c r="AZ253" i="9"/>
  <c r="AY253" i="9"/>
  <c r="AX253" i="9"/>
  <c r="AW253" i="9"/>
  <c r="AV253" i="9"/>
  <c r="AU253" i="9"/>
  <c r="AT253" i="9"/>
  <c r="AS253" i="9"/>
  <c r="AR253" i="9"/>
  <c r="AQ253" i="9"/>
  <c r="BB252" i="9"/>
  <c r="BA252" i="9"/>
  <c r="AZ252" i="9"/>
  <c r="AY252" i="9"/>
  <c r="AX252" i="9"/>
  <c r="AW252" i="9"/>
  <c r="AV252" i="9"/>
  <c r="AU252" i="9"/>
  <c r="AT252" i="9"/>
  <c r="AS252" i="9"/>
  <c r="AR252" i="9"/>
  <c r="AQ252" i="9"/>
  <c r="AL252" i="9"/>
  <c r="AK252" i="9"/>
  <c r="AI252" i="9"/>
  <c r="AH252" i="9"/>
  <c r="AF252" i="9"/>
  <c r="AE252" i="9"/>
  <c r="AC252" i="9"/>
  <c r="AB252" i="9"/>
  <c r="Z252" i="9"/>
  <c r="Y252" i="9"/>
  <c r="W252" i="9"/>
  <c r="V252" i="9"/>
  <c r="T252" i="9"/>
  <c r="S252" i="9"/>
  <c r="Q252" i="9"/>
  <c r="P252" i="9"/>
  <c r="N252" i="9"/>
  <c r="M252" i="9"/>
  <c r="K252" i="9"/>
  <c r="J252" i="9"/>
  <c r="H252" i="9"/>
  <c r="G252" i="9"/>
  <c r="E252" i="9"/>
  <c r="D252" i="9"/>
  <c r="BB251" i="9"/>
  <c r="BA251" i="9"/>
  <c r="AZ251" i="9"/>
  <c r="AY251" i="9"/>
  <c r="AX251" i="9"/>
  <c r="AW251" i="9"/>
  <c r="AV251" i="9"/>
  <c r="AU251" i="9"/>
  <c r="AT251" i="9"/>
  <c r="AS251" i="9"/>
  <c r="AR251" i="9"/>
  <c r="AQ251" i="9"/>
  <c r="AL251" i="9"/>
  <c r="AK251" i="9"/>
  <c r="AI251" i="9"/>
  <c r="AH251" i="9"/>
  <c r="AF251" i="9"/>
  <c r="AE251" i="9"/>
  <c r="AC251" i="9"/>
  <c r="AB251" i="9"/>
  <c r="Z251" i="9"/>
  <c r="Y251" i="9"/>
  <c r="W251" i="9"/>
  <c r="V251" i="9"/>
  <c r="T251" i="9"/>
  <c r="S251" i="9"/>
  <c r="Q251" i="9"/>
  <c r="P251" i="9"/>
  <c r="N251" i="9"/>
  <c r="M251" i="9"/>
  <c r="K251" i="9"/>
  <c r="J251" i="9"/>
  <c r="H251" i="9"/>
  <c r="G251" i="9"/>
  <c r="E251" i="9"/>
  <c r="D251" i="9"/>
  <c r="BB250" i="9"/>
  <c r="BA250" i="9"/>
  <c r="AZ250" i="9"/>
  <c r="AY250" i="9"/>
  <c r="AX250" i="9"/>
  <c r="AW250" i="9"/>
  <c r="AV250" i="9"/>
  <c r="AU250" i="9"/>
  <c r="AT250" i="9"/>
  <c r="AS250" i="9"/>
  <c r="AR250" i="9"/>
  <c r="AQ250" i="9"/>
  <c r="AL250" i="9"/>
  <c r="AK250" i="9"/>
  <c r="AI250" i="9"/>
  <c r="AH250" i="9"/>
  <c r="AF250" i="9"/>
  <c r="AE250" i="9"/>
  <c r="AC250" i="9"/>
  <c r="AB250" i="9"/>
  <c r="Z250" i="9"/>
  <c r="Y250" i="9"/>
  <c r="W250" i="9"/>
  <c r="V250" i="9"/>
  <c r="T250" i="9"/>
  <c r="S250" i="9"/>
  <c r="Q250" i="9"/>
  <c r="P250" i="9"/>
  <c r="N250" i="9"/>
  <c r="M250" i="9"/>
  <c r="K250" i="9"/>
  <c r="J250" i="9"/>
  <c r="H250" i="9"/>
  <c r="G250" i="9"/>
  <c r="E250" i="9"/>
  <c r="D250" i="9"/>
  <c r="BB249" i="9"/>
  <c r="BA249" i="9"/>
  <c r="AZ249" i="9"/>
  <c r="AY249" i="9"/>
  <c r="AX249" i="9"/>
  <c r="AW249" i="9"/>
  <c r="AV249" i="9"/>
  <c r="AU249" i="9"/>
  <c r="AT249" i="9"/>
  <c r="AS249" i="9"/>
  <c r="AR249" i="9"/>
  <c r="AQ249" i="9"/>
  <c r="AL249" i="9"/>
  <c r="AK249" i="9"/>
  <c r="AI249" i="9"/>
  <c r="AH249" i="9"/>
  <c r="AF249" i="9"/>
  <c r="AE249" i="9"/>
  <c r="AC249" i="9"/>
  <c r="AB249" i="9"/>
  <c r="Z249" i="9"/>
  <c r="Y249" i="9"/>
  <c r="W249" i="9"/>
  <c r="V249" i="9"/>
  <c r="T249" i="9"/>
  <c r="S249" i="9"/>
  <c r="Q249" i="9"/>
  <c r="P249" i="9"/>
  <c r="N249" i="9"/>
  <c r="M249" i="9"/>
  <c r="K249" i="9"/>
  <c r="J249" i="9"/>
  <c r="H249" i="9"/>
  <c r="G249" i="9"/>
  <c r="E249" i="9"/>
  <c r="D249" i="9"/>
  <c r="BB248" i="9"/>
  <c r="BA248" i="9"/>
  <c r="AZ248" i="9"/>
  <c r="AY248" i="9"/>
  <c r="AX248" i="9"/>
  <c r="AW248" i="9"/>
  <c r="AV248" i="9"/>
  <c r="AU248" i="9"/>
  <c r="AT248" i="9"/>
  <c r="AS248" i="9"/>
  <c r="AR248" i="9"/>
  <c r="AQ248" i="9"/>
  <c r="AL248" i="9"/>
  <c r="AK248" i="9"/>
  <c r="AI248" i="9"/>
  <c r="AH248" i="9"/>
  <c r="AF248" i="9"/>
  <c r="AE248" i="9"/>
  <c r="AC248" i="9"/>
  <c r="AB248" i="9"/>
  <c r="Z248" i="9"/>
  <c r="Y248" i="9"/>
  <c r="W248" i="9"/>
  <c r="V248" i="9"/>
  <c r="T248" i="9"/>
  <c r="S248" i="9"/>
  <c r="Q248" i="9"/>
  <c r="P248" i="9"/>
  <c r="N248" i="9"/>
  <c r="M248" i="9"/>
  <c r="K248" i="9"/>
  <c r="J248" i="9"/>
  <c r="H248" i="9"/>
  <c r="G248" i="9"/>
  <c r="E248" i="9"/>
  <c r="D248" i="9"/>
  <c r="BB247" i="9"/>
  <c r="BA247" i="9"/>
  <c r="AZ247" i="9"/>
  <c r="AY247" i="9"/>
  <c r="AX247" i="9"/>
  <c r="AW247" i="9"/>
  <c r="AV247" i="9"/>
  <c r="AU247" i="9"/>
  <c r="AT247" i="9"/>
  <c r="AS247" i="9"/>
  <c r="AR247" i="9"/>
  <c r="AQ247" i="9"/>
  <c r="AL247" i="9"/>
  <c r="AK247" i="9"/>
  <c r="AI247" i="9"/>
  <c r="AH247" i="9"/>
  <c r="AF247" i="9"/>
  <c r="AE247" i="9"/>
  <c r="AC247" i="9"/>
  <c r="AB247" i="9"/>
  <c r="Z247" i="9"/>
  <c r="Y247" i="9"/>
  <c r="W247" i="9"/>
  <c r="V247" i="9"/>
  <c r="T247" i="9"/>
  <c r="S247" i="9"/>
  <c r="Q247" i="9"/>
  <c r="P247" i="9"/>
  <c r="N247" i="9"/>
  <c r="M247" i="9"/>
  <c r="K247" i="9"/>
  <c r="J247" i="9"/>
  <c r="H247" i="9"/>
  <c r="G247" i="9"/>
  <c r="E247" i="9"/>
  <c r="D247" i="9"/>
  <c r="BB246" i="9"/>
  <c r="BA246" i="9"/>
  <c r="AZ246" i="9"/>
  <c r="AY246" i="9"/>
  <c r="AX246" i="9"/>
  <c r="AW246" i="9"/>
  <c r="AV246" i="9"/>
  <c r="AU246" i="9"/>
  <c r="AT246" i="9"/>
  <c r="AS246" i="9"/>
  <c r="AR246" i="9"/>
  <c r="AQ246" i="9"/>
  <c r="AL246" i="9"/>
  <c r="AK246" i="9"/>
  <c r="AI246" i="9"/>
  <c r="AH246" i="9"/>
  <c r="AF246" i="9"/>
  <c r="AE246" i="9"/>
  <c r="AC246" i="9"/>
  <c r="AB246" i="9"/>
  <c r="Z246" i="9"/>
  <c r="Y246" i="9"/>
  <c r="W246" i="9"/>
  <c r="V246" i="9"/>
  <c r="T246" i="9"/>
  <c r="S246" i="9"/>
  <c r="Q246" i="9"/>
  <c r="P246" i="9"/>
  <c r="N246" i="9"/>
  <c r="M246" i="9"/>
  <c r="K246" i="9"/>
  <c r="J246" i="9"/>
  <c r="H246" i="9"/>
  <c r="G246" i="9"/>
  <c r="E246" i="9"/>
  <c r="D246" i="9"/>
  <c r="BB245" i="9"/>
  <c r="BA245" i="9"/>
  <c r="AZ245" i="9"/>
  <c r="AY245" i="9"/>
  <c r="AX245" i="9"/>
  <c r="AW245" i="9"/>
  <c r="AV245" i="9"/>
  <c r="AU245" i="9"/>
  <c r="AT245" i="9"/>
  <c r="AS245" i="9"/>
  <c r="AR245" i="9"/>
  <c r="AQ245" i="9"/>
  <c r="BB244" i="9"/>
  <c r="BA244" i="9"/>
  <c r="AZ244" i="9"/>
  <c r="AY244" i="9"/>
  <c r="AX244" i="9"/>
  <c r="AW244" i="9"/>
  <c r="AV244" i="9"/>
  <c r="AU244" i="9"/>
  <c r="AT244" i="9"/>
  <c r="AS244" i="9"/>
  <c r="AR244" i="9"/>
  <c r="AQ244" i="9"/>
  <c r="AL244" i="9"/>
  <c r="AL245" i="9" s="1"/>
  <c r="AK244" i="9"/>
  <c r="AI244" i="9"/>
  <c r="AI245" i="9" s="1"/>
  <c r="AH244" i="9"/>
  <c r="AH245" i="9" s="1"/>
  <c r="AF244" i="9"/>
  <c r="AE244" i="9"/>
  <c r="AE245" i="9" s="1"/>
  <c r="AC244" i="9"/>
  <c r="AB244" i="9"/>
  <c r="AB245" i="9" s="1"/>
  <c r="Z244" i="9"/>
  <c r="Y244" i="9"/>
  <c r="Y245" i="9" s="1"/>
  <c r="W244" i="9"/>
  <c r="W245" i="9" s="1"/>
  <c r="V244" i="9"/>
  <c r="T244" i="9"/>
  <c r="T245" i="9" s="1"/>
  <c r="S244" i="9"/>
  <c r="S245" i="9" s="1"/>
  <c r="Q244" i="9"/>
  <c r="Q245" i="9" s="1"/>
  <c r="P244" i="9"/>
  <c r="N244" i="9"/>
  <c r="N245" i="9" s="1"/>
  <c r="M244" i="9"/>
  <c r="K244" i="9"/>
  <c r="K245" i="9" s="1"/>
  <c r="J244" i="9"/>
  <c r="J245" i="9" s="1"/>
  <c r="H244" i="9"/>
  <c r="G244" i="9"/>
  <c r="G245" i="9" s="1"/>
  <c r="E244" i="9"/>
  <c r="D244" i="9"/>
  <c r="D245" i="9" s="1"/>
  <c r="BB243" i="9"/>
  <c r="BA243" i="9"/>
  <c r="AZ243" i="9"/>
  <c r="AY243" i="9"/>
  <c r="AX243" i="9"/>
  <c r="AW243" i="9"/>
  <c r="AV243" i="9"/>
  <c r="AU243" i="9"/>
  <c r="AT243" i="9"/>
  <c r="AS243" i="9"/>
  <c r="AR243" i="9"/>
  <c r="AQ243" i="9"/>
  <c r="BB242" i="9"/>
  <c r="BA242" i="9"/>
  <c r="AZ242" i="9"/>
  <c r="AY242" i="9"/>
  <c r="AX242" i="9"/>
  <c r="AW242" i="9"/>
  <c r="AV242" i="9"/>
  <c r="AU242" i="9"/>
  <c r="AT242" i="9"/>
  <c r="AS242" i="9"/>
  <c r="AR242" i="9"/>
  <c r="AQ242" i="9"/>
  <c r="AL242" i="9"/>
  <c r="AK242" i="9"/>
  <c r="AI242" i="9"/>
  <c r="AH242" i="9"/>
  <c r="AF242" i="9"/>
  <c r="AE242" i="9"/>
  <c r="AC242" i="9"/>
  <c r="AB242" i="9"/>
  <c r="Z242" i="9"/>
  <c r="Y242" i="9"/>
  <c r="W242" i="9"/>
  <c r="V242" i="9"/>
  <c r="T242" i="9"/>
  <c r="S242" i="9"/>
  <c r="P242" i="9"/>
  <c r="N242" i="9"/>
  <c r="M242" i="9"/>
  <c r="K242" i="9"/>
  <c r="J242" i="9"/>
  <c r="H242" i="9"/>
  <c r="G242" i="9"/>
  <c r="E242" i="9"/>
  <c r="D242" i="9"/>
  <c r="BB241" i="9"/>
  <c r="BA241" i="9"/>
  <c r="AZ241" i="9"/>
  <c r="AY241" i="9"/>
  <c r="AX241" i="9"/>
  <c r="AW241" i="9"/>
  <c r="AV241" i="9"/>
  <c r="AU241" i="9"/>
  <c r="AT241" i="9"/>
  <c r="AS241" i="9"/>
  <c r="AR241" i="9"/>
  <c r="AQ241" i="9"/>
  <c r="AL241" i="9"/>
  <c r="AK241" i="9"/>
  <c r="AI241" i="9"/>
  <c r="AH241" i="9"/>
  <c r="AF241" i="9"/>
  <c r="AE241" i="9"/>
  <c r="AC241" i="9"/>
  <c r="AB241" i="9"/>
  <c r="Z241" i="9"/>
  <c r="Y241" i="9"/>
  <c r="W241" i="9"/>
  <c r="V241" i="9"/>
  <c r="T241" i="9"/>
  <c r="S241" i="9"/>
  <c r="Q241" i="9"/>
  <c r="P241" i="9"/>
  <c r="N241" i="9"/>
  <c r="M241" i="9"/>
  <c r="K241" i="9"/>
  <c r="J241" i="9"/>
  <c r="H241" i="9"/>
  <c r="G241" i="9"/>
  <c r="E241" i="9"/>
  <c r="D241" i="9"/>
  <c r="BB240" i="9"/>
  <c r="BA240" i="9"/>
  <c r="AZ240" i="9"/>
  <c r="AY240" i="9"/>
  <c r="AX240" i="9"/>
  <c r="AW240" i="9"/>
  <c r="AV240" i="9"/>
  <c r="AU240" i="9"/>
  <c r="AT240" i="9"/>
  <c r="AS240" i="9"/>
  <c r="AR240" i="9"/>
  <c r="AQ240" i="9"/>
  <c r="AL240" i="9"/>
  <c r="AK240" i="9"/>
  <c r="AI240" i="9"/>
  <c r="AH240" i="9"/>
  <c r="AF240" i="9"/>
  <c r="AE240" i="9"/>
  <c r="AC240" i="9"/>
  <c r="AB240" i="9"/>
  <c r="Z240" i="9"/>
  <c r="Y240" i="9"/>
  <c r="W240" i="9"/>
  <c r="V240" i="9"/>
  <c r="T240" i="9"/>
  <c r="S240" i="9"/>
  <c r="Q240" i="9"/>
  <c r="P240" i="9"/>
  <c r="N240" i="9"/>
  <c r="M240" i="9"/>
  <c r="K240" i="9"/>
  <c r="J240" i="9"/>
  <c r="H240" i="9"/>
  <c r="G240" i="9"/>
  <c r="E240" i="9"/>
  <c r="D240" i="9"/>
  <c r="BB239" i="9"/>
  <c r="BA239" i="9"/>
  <c r="AZ239" i="9"/>
  <c r="AY239" i="9"/>
  <c r="AX239" i="9"/>
  <c r="AW239" i="9"/>
  <c r="AV239" i="9"/>
  <c r="AU239" i="9"/>
  <c r="AT239" i="9"/>
  <c r="AS239" i="9"/>
  <c r="AR239" i="9"/>
  <c r="AQ239" i="9"/>
  <c r="BB238" i="9"/>
  <c r="BA238" i="9"/>
  <c r="AZ238" i="9"/>
  <c r="AY238" i="9"/>
  <c r="AX238" i="9"/>
  <c r="AW238" i="9"/>
  <c r="AV238" i="9"/>
  <c r="AU238" i="9"/>
  <c r="AT238" i="9"/>
  <c r="AS238" i="9"/>
  <c r="AR238" i="9"/>
  <c r="AQ238" i="9"/>
  <c r="AL238" i="9"/>
  <c r="AK238" i="9"/>
  <c r="AI238" i="9"/>
  <c r="AH238" i="9"/>
  <c r="AF238" i="9"/>
  <c r="AE238" i="9"/>
  <c r="AC238" i="9"/>
  <c r="AB238" i="9"/>
  <c r="Z238" i="9"/>
  <c r="Y238" i="9"/>
  <c r="W238" i="9"/>
  <c r="V238" i="9"/>
  <c r="T238" i="9"/>
  <c r="S238" i="9"/>
  <c r="Q238" i="9"/>
  <c r="P238" i="9"/>
  <c r="N238" i="9"/>
  <c r="M238" i="9"/>
  <c r="K238" i="9"/>
  <c r="J238" i="9"/>
  <c r="H238" i="9"/>
  <c r="G238" i="9"/>
  <c r="E238" i="9"/>
  <c r="D238" i="9"/>
  <c r="BB237" i="9"/>
  <c r="BA237" i="9"/>
  <c r="AZ237" i="9"/>
  <c r="AY237" i="9"/>
  <c r="AX237" i="9"/>
  <c r="AW237" i="9"/>
  <c r="AV237" i="9"/>
  <c r="AU237" i="9"/>
  <c r="AT237" i="9"/>
  <c r="AS237" i="9"/>
  <c r="AR237" i="9"/>
  <c r="AQ237" i="9"/>
  <c r="AL237" i="9"/>
  <c r="AK237" i="9"/>
  <c r="AI237" i="9"/>
  <c r="AH237" i="9"/>
  <c r="AF237" i="9"/>
  <c r="AE237" i="9"/>
  <c r="AC237" i="9"/>
  <c r="AB237" i="9"/>
  <c r="Z237" i="9"/>
  <c r="Y237" i="9"/>
  <c r="W237" i="9"/>
  <c r="V237" i="9"/>
  <c r="T237" i="9"/>
  <c r="S237" i="9"/>
  <c r="Q237" i="9"/>
  <c r="P237" i="9"/>
  <c r="N237" i="9"/>
  <c r="M237" i="9"/>
  <c r="K237" i="9"/>
  <c r="J237" i="9"/>
  <c r="H237" i="9"/>
  <c r="G237" i="9"/>
  <c r="E237" i="9"/>
  <c r="D237" i="9"/>
  <c r="BB236" i="9"/>
  <c r="BA236" i="9"/>
  <c r="AZ236" i="9"/>
  <c r="AY236" i="9"/>
  <c r="AX236" i="9"/>
  <c r="AW236" i="9"/>
  <c r="AV236" i="9"/>
  <c r="AU236" i="9"/>
  <c r="AT236" i="9"/>
  <c r="AS236" i="9"/>
  <c r="AR236" i="9"/>
  <c r="AQ236" i="9"/>
  <c r="AL236" i="9"/>
  <c r="AK236" i="9"/>
  <c r="AI236" i="9"/>
  <c r="AH236" i="9"/>
  <c r="AF236" i="9"/>
  <c r="AE236" i="9"/>
  <c r="AC236" i="9"/>
  <c r="AB236" i="9"/>
  <c r="Z236" i="9"/>
  <c r="Y236" i="9"/>
  <c r="W236" i="9"/>
  <c r="V236" i="9"/>
  <c r="T236" i="9"/>
  <c r="S236" i="9"/>
  <c r="Q236" i="9"/>
  <c r="P236" i="9"/>
  <c r="N236" i="9"/>
  <c r="M236" i="9"/>
  <c r="K236" i="9"/>
  <c r="J236" i="9"/>
  <c r="H236" i="9"/>
  <c r="G236" i="9"/>
  <c r="E236" i="9"/>
  <c r="D236" i="9"/>
  <c r="AO234" i="9"/>
  <c r="B233" i="9"/>
  <c r="Q242" i="9"/>
  <c r="AL230" i="9"/>
  <c r="AK230" i="9"/>
  <c r="AI230" i="9"/>
  <c r="AH230" i="9"/>
  <c r="AF230" i="9"/>
  <c r="AE230" i="9"/>
  <c r="AC230" i="9"/>
  <c r="AB230" i="9"/>
  <c r="Z230" i="9"/>
  <c r="Y230" i="9"/>
  <c r="W230" i="9"/>
  <c r="V230" i="9"/>
  <c r="T230" i="9"/>
  <c r="S230" i="9"/>
  <c r="Q230" i="9"/>
  <c r="P230" i="9"/>
  <c r="N230" i="9"/>
  <c r="M230" i="9"/>
  <c r="K230" i="9"/>
  <c r="J230" i="9"/>
  <c r="H230" i="9"/>
  <c r="G230" i="9"/>
  <c r="E230" i="9"/>
  <c r="D230" i="9"/>
  <c r="AL229" i="9"/>
  <c r="AK229" i="9"/>
  <c r="AI229" i="9"/>
  <c r="AH229" i="9"/>
  <c r="AF229" i="9"/>
  <c r="AE229" i="9"/>
  <c r="AC229" i="9"/>
  <c r="AB229" i="9"/>
  <c r="Z229" i="9"/>
  <c r="Y229" i="9"/>
  <c r="Y231" i="9" s="1"/>
  <c r="W229" i="9"/>
  <c r="V229" i="9"/>
  <c r="T229" i="9"/>
  <c r="S229" i="9"/>
  <c r="Q229" i="9"/>
  <c r="P229" i="9"/>
  <c r="N229" i="9"/>
  <c r="M229" i="9"/>
  <c r="K229" i="9"/>
  <c r="J229" i="9"/>
  <c r="H229" i="9"/>
  <c r="G229" i="9"/>
  <c r="E229" i="9"/>
  <c r="D229" i="9"/>
  <c r="AL227" i="9"/>
  <c r="AK227" i="9"/>
  <c r="AI227" i="9"/>
  <c r="AH227" i="9"/>
  <c r="AF227" i="9"/>
  <c r="AE227" i="9"/>
  <c r="AC227" i="9"/>
  <c r="AB227" i="9"/>
  <c r="Z227" i="9"/>
  <c r="Y227" i="9"/>
  <c r="W227" i="9"/>
  <c r="V227" i="9"/>
  <c r="T227" i="9"/>
  <c r="S227" i="9"/>
  <c r="Q227" i="9"/>
  <c r="P227" i="9"/>
  <c r="N227" i="9"/>
  <c r="M227" i="9"/>
  <c r="K227" i="9"/>
  <c r="J227" i="9"/>
  <c r="H227" i="9"/>
  <c r="G227" i="9"/>
  <c r="E227" i="9"/>
  <c r="D227" i="9"/>
  <c r="AL226" i="9"/>
  <c r="AK226" i="9"/>
  <c r="AI226" i="9"/>
  <c r="AH226" i="9"/>
  <c r="AF226" i="9"/>
  <c r="AE226" i="9"/>
  <c r="AC226" i="9"/>
  <c r="AB226" i="9"/>
  <c r="Z226" i="9"/>
  <c r="Y226" i="9"/>
  <c r="W226" i="9"/>
  <c r="V226" i="9"/>
  <c r="T226" i="9"/>
  <c r="S226" i="9"/>
  <c r="Q226" i="9"/>
  <c r="P226" i="9"/>
  <c r="N226" i="9"/>
  <c r="M226" i="9"/>
  <c r="K226" i="9"/>
  <c r="J226" i="9"/>
  <c r="H226" i="9"/>
  <c r="G226" i="9"/>
  <c r="E226" i="9"/>
  <c r="D226" i="9"/>
  <c r="BB225" i="9"/>
  <c r="BA225" i="9"/>
  <c r="AZ225" i="9"/>
  <c r="AY225" i="9"/>
  <c r="AX225" i="9"/>
  <c r="AW225" i="9"/>
  <c r="AV225" i="9"/>
  <c r="AU225" i="9"/>
  <c r="AT225" i="9"/>
  <c r="AS225" i="9"/>
  <c r="AR225" i="9"/>
  <c r="AQ225" i="9"/>
  <c r="AL225" i="9"/>
  <c r="AK225" i="9"/>
  <c r="AI225" i="9"/>
  <c r="AH225" i="9"/>
  <c r="AF225" i="9"/>
  <c r="AE225" i="9"/>
  <c r="AC225" i="9"/>
  <c r="AB225" i="9"/>
  <c r="Z225" i="9"/>
  <c r="Y225" i="9"/>
  <c r="W225" i="9"/>
  <c r="V225" i="9"/>
  <c r="T225" i="9"/>
  <c r="S225" i="9"/>
  <c r="Q225" i="9"/>
  <c r="P225" i="9"/>
  <c r="N225" i="9"/>
  <c r="M225" i="9"/>
  <c r="K225" i="9"/>
  <c r="J225" i="9"/>
  <c r="H225" i="9"/>
  <c r="G225" i="9"/>
  <c r="E225" i="9"/>
  <c r="D225" i="9"/>
  <c r="BB224" i="9"/>
  <c r="BA224" i="9"/>
  <c r="AZ224" i="9"/>
  <c r="AY224" i="9"/>
  <c r="AX224" i="9"/>
  <c r="AW224" i="9"/>
  <c r="AV224" i="9"/>
  <c r="AU224" i="9"/>
  <c r="AT224" i="9"/>
  <c r="AS224" i="9"/>
  <c r="AR224" i="9"/>
  <c r="AQ224" i="9"/>
  <c r="BB223" i="9"/>
  <c r="BA223" i="9"/>
  <c r="AZ223" i="9"/>
  <c r="AY223" i="9"/>
  <c r="AX223" i="9"/>
  <c r="AW223" i="9"/>
  <c r="AV223" i="9"/>
  <c r="AU223" i="9"/>
  <c r="AT223" i="9"/>
  <c r="AS223" i="9"/>
  <c r="AR223" i="9"/>
  <c r="AQ223" i="9"/>
  <c r="AL223" i="9"/>
  <c r="AK223" i="9"/>
  <c r="AI223" i="9"/>
  <c r="AH223" i="9"/>
  <c r="AF223" i="9"/>
  <c r="AE223" i="9"/>
  <c r="AC223" i="9"/>
  <c r="AB223" i="9"/>
  <c r="Z223" i="9"/>
  <c r="Y223" i="9"/>
  <c r="W223" i="9"/>
  <c r="V223" i="9"/>
  <c r="T223" i="9"/>
  <c r="S223" i="9"/>
  <c r="Q223" i="9"/>
  <c r="P223" i="9"/>
  <c r="N223" i="9"/>
  <c r="M223" i="9"/>
  <c r="K223" i="9"/>
  <c r="J223" i="9"/>
  <c r="H223" i="9"/>
  <c r="G223" i="9"/>
  <c r="E223" i="9"/>
  <c r="D223" i="9"/>
  <c r="BB222" i="9"/>
  <c r="BA222" i="9"/>
  <c r="AZ222" i="9"/>
  <c r="AY222" i="9"/>
  <c r="AX222" i="9"/>
  <c r="AW222" i="9"/>
  <c r="AV222" i="9"/>
  <c r="AU222" i="9"/>
  <c r="AT222" i="9"/>
  <c r="AS222" i="9"/>
  <c r="AR222" i="9"/>
  <c r="AQ222" i="9"/>
  <c r="AL222" i="9"/>
  <c r="AK222" i="9"/>
  <c r="AI222" i="9"/>
  <c r="AH222" i="9"/>
  <c r="AF222" i="9"/>
  <c r="AE222" i="9"/>
  <c r="AC222" i="9"/>
  <c r="AB222" i="9"/>
  <c r="Z222" i="9"/>
  <c r="Y222" i="9"/>
  <c r="W222" i="9"/>
  <c r="V222" i="9"/>
  <c r="T222" i="9"/>
  <c r="S222" i="9"/>
  <c r="Q222" i="9"/>
  <c r="P222" i="9"/>
  <c r="N222" i="9"/>
  <c r="M222" i="9"/>
  <c r="K222" i="9"/>
  <c r="J222" i="9"/>
  <c r="H222" i="9"/>
  <c r="G222" i="9"/>
  <c r="E222" i="9"/>
  <c r="D222" i="9"/>
  <c r="BB221" i="9"/>
  <c r="BA221" i="9"/>
  <c r="AZ221" i="9"/>
  <c r="AY221" i="9"/>
  <c r="AX221" i="9"/>
  <c r="AW221" i="9"/>
  <c r="AV221" i="9"/>
  <c r="AU221" i="9"/>
  <c r="AT221" i="9"/>
  <c r="AS221" i="9"/>
  <c r="AR221" i="9"/>
  <c r="AQ221" i="9"/>
  <c r="AL221" i="9"/>
  <c r="AK221" i="9"/>
  <c r="AI221" i="9"/>
  <c r="AH221" i="9"/>
  <c r="AF221" i="9"/>
  <c r="AE221" i="9"/>
  <c r="AC221" i="9"/>
  <c r="AB221" i="9"/>
  <c r="Z221" i="9"/>
  <c r="Y221" i="9"/>
  <c r="W221" i="9"/>
  <c r="V221" i="9"/>
  <c r="T221" i="9"/>
  <c r="S221" i="9"/>
  <c r="Q221" i="9"/>
  <c r="P221" i="9"/>
  <c r="N221" i="9"/>
  <c r="M221" i="9"/>
  <c r="K221" i="9"/>
  <c r="J221" i="9"/>
  <c r="H221" i="9"/>
  <c r="G221" i="9"/>
  <c r="E221" i="9"/>
  <c r="D221" i="9"/>
  <c r="BB220" i="9"/>
  <c r="BA220" i="9"/>
  <c r="AZ220" i="9"/>
  <c r="AY220" i="9"/>
  <c r="AX220" i="9"/>
  <c r="AW220" i="9"/>
  <c r="AV220" i="9"/>
  <c r="AU220" i="9"/>
  <c r="AT220" i="9"/>
  <c r="AS220" i="9"/>
  <c r="AR220" i="9"/>
  <c r="AQ220" i="9"/>
  <c r="AL220" i="9"/>
  <c r="AK220" i="9"/>
  <c r="AI220" i="9"/>
  <c r="AH220" i="9"/>
  <c r="AF220" i="9"/>
  <c r="AE220" i="9"/>
  <c r="AC220" i="9"/>
  <c r="AB220" i="9"/>
  <c r="Z220" i="9"/>
  <c r="Y220" i="9"/>
  <c r="W220" i="9"/>
  <c r="V220" i="9"/>
  <c r="T220" i="9"/>
  <c r="S220" i="9"/>
  <c r="Q220" i="9"/>
  <c r="P220" i="9"/>
  <c r="N220" i="9"/>
  <c r="M220" i="9"/>
  <c r="K220" i="9"/>
  <c r="J220" i="9"/>
  <c r="H220" i="9"/>
  <c r="G220" i="9"/>
  <c r="E220" i="9"/>
  <c r="D220" i="9"/>
  <c r="BB219" i="9"/>
  <c r="BA219" i="9"/>
  <c r="AZ219" i="9"/>
  <c r="AY219" i="9"/>
  <c r="AX219" i="9"/>
  <c r="AW219" i="9"/>
  <c r="AV219" i="9"/>
  <c r="AU219" i="9"/>
  <c r="AT219" i="9"/>
  <c r="AS219" i="9"/>
  <c r="AR219" i="9"/>
  <c r="AQ219" i="9"/>
  <c r="AL219" i="9"/>
  <c r="AK219" i="9"/>
  <c r="AI219" i="9"/>
  <c r="AH219" i="9"/>
  <c r="AF219" i="9"/>
  <c r="AE219" i="9"/>
  <c r="AC219" i="9"/>
  <c r="AB219" i="9"/>
  <c r="Z219" i="9"/>
  <c r="Y219" i="9"/>
  <c r="W219" i="9"/>
  <c r="V219" i="9"/>
  <c r="T219" i="9"/>
  <c r="S219" i="9"/>
  <c r="Q219" i="9"/>
  <c r="P219" i="9"/>
  <c r="N219" i="9"/>
  <c r="M219" i="9"/>
  <c r="K219" i="9"/>
  <c r="J219" i="9"/>
  <c r="H219" i="9"/>
  <c r="G219" i="9"/>
  <c r="E219" i="9"/>
  <c r="D219" i="9"/>
  <c r="BB218" i="9"/>
  <c r="BA218" i="9"/>
  <c r="AZ218" i="9"/>
  <c r="AY218" i="9"/>
  <c r="AX218" i="9"/>
  <c r="AW218" i="9"/>
  <c r="AV218" i="9"/>
  <c r="AU218" i="9"/>
  <c r="AT218" i="9"/>
  <c r="AS218" i="9"/>
  <c r="AR218" i="9"/>
  <c r="AQ218" i="9"/>
  <c r="AL218" i="9"/>
  <c r="AK218" i="9"/>
  <c r="AI218" i="9"/>
  <c r="AH218" i="9"/>
  <c r="AF218" i="9"/>
  <c r="AE218" i="9"/>
  <c r="AC218" i="9"/>
  <c r="AB218" i="9"/>
  <c r="Z218" i="9"/>
  <c r="Y218" i="9"/>
  <c r="W218" i="9"/>
  <c r="V218" i="9"/>
  <c r="T218" i="9"/>
  <c r="S218" i="9"/>
  <c r="Q218" i="9"/>
  <c r="P218" i="9"/>
  <c r="N218" i="9"/>
  <c r="M218" i="9"/>
  <c r="K218" i="9"/>
  <c r="J218" i="9"/>
  <c r="H218" i="9"/>
  <c r="G218" i="9"/>
  <c r="E218" i="9"/>
  <c r="D218" i="9"/>
  <c r="BB217" i="9"/>
  <c r="BA217" i="9"/>
  <c r="AZ217" i="9"/>
  <c r="AY217" i="9"/>
  <c r="AX217" i="9"/>
  <c r="AW217" i="9"/>
  <c r="AV217" i="9"/>
  <c r="AU217" i="9"/>
  <c r="AT217" i="9"/>
  <c r="AS217" i="9"/>
  <c r="AR217" i="9"/>
  <c r="AQ217" i="9"/>
  <c r="AL217" i="9"/>
  <c r="AK217" i="9"/>
  <c r="AI217" i="9"/>
  <c r="AH217" i="9"/>
  <c r="AF217" i="9"/>
  <c r="AE217" i="9"/>
  <c r="AC217" i="9"/>
  <c r="AB217" i="9"/>
  <c r="Z217" i="9"/>
  <c r="Y217" i="9"/>
  <c r="W217" i="9"/>
  <c r="V217" i="9"/>
  <c r="T217" i="9"/>
  <c r="S217" i="9"/>
  <c r="Q217" i="9"/>
  <c r="P217" i="9"/>
  <c r="N217" i="9"/>
  <c r="M217" i="9"/>
  <c r="K217" i="9"/>
  <c r="J217" i="9"/>
  <c r="H217" i="9"/>
  <c r="G217" i="9"/>
  <c r="E217" i="9"/>
  <c r="D217" i="9"/>
  <c r="BB216" i="9"/>
  <c r="BA216" i="9"/>
  <c r="AZ216" i="9"/>
  <c r="AY216" i="9"/>
  <c r="AX216" i="9"/>
  <c r="AW216" i="9"/>
  <c r="AV216" i="9"/>
  <c r="AU216" i="9"/>
  <c r="AT216" i="9"/>
  <c r="AS216" i="9"/>
  <c r="AR216" i="9"/>
  <c r="AQ216" i="9"/>
  <c r="BB215" i="9"/>
  <c r="BA215" i="9"/>
  <c r="AZ215" i="9"/>
  <c r="AY215" i="9"/>
  <c r="AX215" i="9"/>
  <c r="AW215" i="9"/>
  <c r="AV215" i="9"/>
  <c r="AU215" i="9"/>
  <c r="AT215" i="9"/>
  <c r="AS215" i="9"/>
  <c r="AR215" i="9"/>
  <c r="AQ215" i="9"/>
  <c r="AL215" i="9"/>
  <c r="AL216" i="9" s="1"/>
  <c r="AK215" i="9"/>
  <c r="AI215" i="9"/>
  <c r="AI216" i="9" s="1"/>
  <c r="AH215" i="9"/>
  <c r="AH216" i="9" s="1"/>
  <c r="AF215" i="9"/>
  <c r="AF216" i="9" s="1"/>
  <c r="AE215" i="9"/>
  <c r="AC215" i="9"/>
  <c r="AC216" i="9" s="1"/>
  <c r="AB215" i="9"/>
  <c r="Z215" i="9"/>
  <c r="Z216" i="9" s="1"/>
  <c r="Y215" i="9"/>
  <c r="Y216" i="9" s="1"/>
  <c r="W215" i="9"/>
  <c r="W216" i="9" s="1"/>
  <c r="V215" i="9"/>
  <c r="T215" i="9"/>
  <c r="T216" i="9" s="1"/>
  <c r="S215" i="9"/>
  <c r="Q215" i="9"/>
  <c r="Q216" i="9" s="1"/>
  <c r="P215" i="9"/>
  <c r="N215" i="9"/>
  <c r="N216" i="9" s="1"/>
  <c r="M215" i="9"/>
  <c r="M216" i="9" s="1"/>
  <c r="K215" i="9"/>
  <c r="K216" i="9" s="1"/>
  <c r="J215" i="9"/>
  <c r="J216" i="9" s="1"/>
  <c r="H215" i="9"/>
  <c r="H216" i="9" s="1"/>
  <c r="G215" i="9"/>
  <c r="E215" i="9"/>
  <c r="E216" i="9" s="1"/>
  <c r="D215" i="9"/>
  <c r="BB214" i="9"/>
  <c r="BA214" i="9"/>
  <c r="AZ214" i="9"/>
  <c r="AY214" i="9"/>
  <c r="AX214" i="9"/>
  <c r="AW214" i="9"/>
  <c r="AV214" i="9"/>
  <c r="AU214" i="9"/>
  <c r="AT214" i="9"/>
  <c r="AS214" i="9"/>
  <c r="AR214" i="9"/>
  <c r="AQ214" i="9"/>
  <c r="BB213" i="9"/>
  <c r="BA213" i="9"/>
  <c r="AZ213" i="9"/>
  <c r="AY213" i="9"/>
  <c r="AX213" i="9"/>
  <c r="AW213" i="9"/>
  <c r="AV213" i="9"/>
  <c r="AU213" i="9"/>
  <c r="AT213" i="9"/>
  <c r="AS213" i="9"/>
  <c r="AR213" i="9"/>
  <c r="AQ213" i="9"/>
  <c r="AL213" i="9"/>
  <c r="AK213" i="9"/>
  <c r="AI213" i="9"/>
  <c r="AH213" i="9"/>
  <c r="AF213" i="9"/>
  <c r="AE213" i="9"/>
  <c r="AC213" i="9"/>
  <c r="AB213" i="9"/>
  <c r="Z213" i="9"/>
  <c r="Y213" i="9"/>
  <c r="W213" i="9"/>
  <c r="V213" i="9"/>
  <c r="T213" i="9"/>
  <c r="S213" i="9"/>
  <c r="P213" i="9"/>
  <c r="N213" i="9"/>
  <c r="M213" i="9"/>
  <c r="K213" i="9"/>
  <c r="J213" i="9"/>
  <c r="H213" i="9"/>
  <c r="G213" i="9"/>
  <c r="E213" i="9"/>
  <c r="D213" i="9"/>
  <c r="BB212" i="9"/>
  <c r="BA212" i="9"/>
  <c r="AZ212" i="9"/>
  <c r="AY212" i="9"/>
  <c r="AX212" i="9"/>
  <c r="AW212" i="9"/>
  <c r="AV212" i="9"/>
  <c r="AU212" i="9"/>
  <c r="AT212" i="9"/>
  <c r="AS212" i="9"/>
  <c r="AR212" i="9"/>
  <c r="AQ212" i="9"/>
  <c r="AL212" i="9"/>
  <c r="AK212" i="9"/>
  <c r="AI212" i="9"/>
  <c r="AH212" i="9"/>
  <c r="AF212" i="9"/>
  <c r="AE212" i="9"/>
  <c r="AC212" i="9"/>
  <c r="AB212" i="9"/>
  <c r="Z212" i="9"/>
  <c r="Y212" i="9"/>
  <c r="W212" i="9"/>
  <c r="V212" i="9"/>
  <c r="T212" i="9"/>
  <c r="S212" i="9"/>
  <c r="Q212" i="9"/>
  <c r="P212" i="9"/>
  <c r="N212" i="9"/>
  <c r="M212" i="9"/>
  <c r="K212" i="9"/>
  <c r="J212" i="9"/>
  <c r="H212" i="9"/>
  <c r="G212" i="9"/>
  <c r="E212" i="9"/>
  <c r="D212" i="9"/>
  <c r="BB211" i="9"/>
  <c r="BA211" i="9"/>
  <c r="AZ211" i="9"/>
  <c r="AY211" i="9"/>
  <c r="AX211" i="9"/>
  <c r="AW211" i="9"/>
  <c r="AV211" i="9"/>
  <c r="AU211" i="9"/>
  <c r="AT211" i="9"/>
  <c r="AS211" i="9"/>
  <c r="AR211" i="9"/>
  <c r="AQ211" i="9"/>
  <c r="AL211" i="9"/>
  <c r="AK211" i="9"/>
  <c r="AI211" i="9"/>
  <c r="AH211" i="9"/>
  <c r="AF211" i="9"/>
  <c r="AE211" i="9"/>
  <c r="AC211" i="9"/>
  <c r="AB211" i="9"/>
  <c r="Z211" i="9"/>
  <c r="Y211" i="9"/>
  <c r="W211" i="9"/>
  <c r="V211" i="9"/>
  <c r="T211" i="9"/>
  <c r="S211" i="9"/>
  <c r="Q211" i="9"/>
  <c r="P211" i="9"/>
  <c r="N211" i="9"/>
  <c r="M211" i="9"/>
  <c r="K211" i="9"/>
  <c r="J211" i="9"/>
  <c r="H211" i="9"/>
  <c r="G211" i="9"/>
  <c r="E211" i="9"/>
  <c r="D211" i="9"/>
  <c r="BB210" i="9"/>
  <c r="BA210" i="9"/>
  <c r="AZ210" i="9"/>
  <c r="AY210" i="9"/>
  <c r="AX210" i="9"/>
  <c r="AW210" i="9"/>
  <c r="AV210" i="9"/>
  <c r="AU210" i="9"/>
  <c r="AT210" i="9"/>
  <c r="AS210" i="9"/>
  <c r="AR210" i="9"/>
  <c r="AQ210" i="9"/>
  <c r="BB209" i="9"/>
  <c r="BA209" i="9"/>
  <c r="AZ209" i="9"/>
  <c r="AY209" i="9"/>
  <c r="AX209" i="9"/>
  <c r="AW209" i="9"/>
  <c r="AV209" i="9"/>
  <c r="AU209" i="9"/>
  <c r="AT209" i="9"/>
  <c r="AS209" i="9"/>
  <c r="AR209" i="9"/>
  <c r="AQ209" i="9"/>
  <c r="AL209" i="9"/>
  <c r="AK209" i="9"/>
  <c r="AI209" i="9"/>
  <c r="AH209" i="9"/>
  <c r="AF209" i="9"/>
  <c r="AE209" i="9"/>
  <c r="AC209" i="9"/>
  <c r="AB209" i="9"/>
  <c r="Z209" i="9"/>
  <c r="Y209" i="9"/>
  <c r="W209" i="9"/>
  <c r="V209" i="9"/>
  <c r="T209" i="9"/>
  <c r="S209" i="9"/>
  <c r="Q209" i="9"/>
  <c r="P209" i="9"/>
  <c r="N209" i="9"/>
  <c r="M209" i="9"/>
  <c r="K209" i="9"/>
  <c r="J209" i="9"/>
  <c r="H209" i="9"/>
  <c r="G209" i="9"/>
  <c r="E209" i="9"/>
  <c r="D209" i="9"/>
  <c r="BB208" i="9"/>
  <c r="BA208" i="9"/>
  <c r="AZ208" i="9"/>
  <c r="AY208" i="9"/>
  <c r="AX208" i="9"/>
  <c r="AW208" i="9"/>
  <c r="AV208" i="9"/>
  <c r="AU208" i="9"/>
  <c r="AT208" i="9"/>
  <c r="AS208" i="9"/>
  <c r="AR208" i="9"/>
  <c r="AQ208" i="9"/>
  <c r="AL208" i="9"/>
  <c r="AK208" i="9"/>
  <c r="AI208" i="9"/>
  <c r="AH208" i="9"/>
  <c r="AF208" i="9"/>
  <c r="AE208" i="9"/>
  <c r="AC208" i="9"/>
  <c r="AB208" i="9"/>
  <c r="Z208" i="9"/>
  <c r="Y208" i="9"/>
  <c r="W208" i="9"/>
  <c r="V208" i="9"/>
  <c r="T208" i="9"/>
  <c r="S208" i="9"/>
  <c r="Q208" i="9"/>
  <c r="P208" i="9"/>
  <c r="N208" i="9"/>
  <c r="M208" i="9"/>
  <c r="K208" i="9"/>
  <c r="J208" i="9"/>
  <c r="H208" i="9"/>
  <c r="G208" i="9"/>
  <c r="E208" i="9"/>
  <c r="D208" i="9"/>
  <c r="BB207" i="9"/>
  <c r="BA207" i="9"/>
  <c r="AZ207" i="9"/>
  <c r="AY207" i="9"/>
  <c r="AX207" i="9"/>
  <c r="AW207" i="9"/>
  <c r="AV207" i="9"/>
  <c r="AU207" i="9"/>
  <c r="AT207" i="9"/>
  <c r="AS207" i="9"/>
  <c r="AR207" i="9"/>
  <c r="AQ207" i="9"/>
  <c r="AL207" i="9"/>
  <c r="AK207" i="9"/>
  <c r="AI207" i="9"/>
  <c r="AH207" i="9"/>
  <c r="AF207" i="9"/>
  <c r="AE207" i="9"/>
  <c r="AC207" i="9"/>
  <c r="AB207" i="9"/>
  <c r="Z207" i="9"/>
  <c r="Y207" i="9"/>
  <c r="W207" i="9"/>
  <c r="V207" i="9"/>
  <c r="T207" i="9"/>
  <c r="S207" i="9"/>
  <c r="Q207" i="9"/>
  <c r="P207" i="9"/>
  <c r="N207" i="9"/>
  <c r="M207" i="9"/>
  <c r="K207" i="9"/>
  <c r="J207" i="9"/>
  <c r="H207" i="9"/>
  <c r="G207" i="9"/>
  <c r="E207" i="9"/>
  <c r="D207" i="9"/>
  <c r="AO205" i="9"/>
  <c r="B204" i="9"/>
  <c r="Q213" i="9"/>
  <c r="AL201" i="9"/>
  <c r="AK201" i="9"/>
  <c r="AI201" i="9"/>
  <c r="AH201" i="9"/>
  <c r="AF201" i="9"/>
  <c r="AE201" i="9"/>
  <c r="AC201" i="9"/>
  <c r="AB201" i="9"/>
  <c r="Z201" i="9"/>
  <c r="Y201" i="9"/>
  <c r="W201" i="9"/>
  <c r="V201" i="9"/>
  <c r="T201" i="9"/>
  <c r="S201" i="9"/>
  <c r="Q201" i="9"/>
  <c r="P201" i="9"/>
  <c r="N201" i="9"/>
  <c r="M201" i="9"/>
  <c r="K201" i="9"/>
  <c r="J201" i="9"/>
  <c r="H201" i="9"/>
  <c r="G201" i="9"/>
  <c r="E201" i="9"/>
  <c r="D201" i="9"/>
  <c r="AL200" i="9"/>
  <c r="AK200" i="9"/>
  <c r="AI200" i="9"/>
  <c r="AH200" i="9"/>
  <c r="AF200" i="9"/>
  <c r="AE200" i="9"/>
  <c r="AC200" i="9"/>
  <c r="AB200" i="9"/>
  <c r="AB202" i="9" s="1"/>
  <c r="Z200" i="9"/>
  <c r="Y200" i="9"/>
  <c r="W200" i="9"/>
  <c r="V200" i="9"/>
  <c r="T200" i="9"/>
  <c r="S200" i="9"/>
  <c r="Q200" i="9"/>
  <c r="P200" i="9"/>
  <c r="N200" i="9"/>
  <c r="M200" i="9"/>
  <c r="K200" i="9"/>
  <c r="J200" i="9"/>
  <c r="H200" i="9"/>
  <c r="G200" i="9"/>
  <c r="E200" i="9"/>
  <c r="D200" i="9"/>
  <c r="D202" i="9" s="1"/>
  <c r="AL198" i="9"/>
  <c r="AK198" i="9"/>
  <c r="AI198" i="9"/>
  <c r="AH198" i="9"/>
  <c r="AF198" i="9"/>
  <c r="AE198" i="9"/>
  <c r="AC198" i="9"/>
  <c r="AB198" i="9"/>
  <c r="Z198" i="9"/>
  <c r="Y198" i="9"/>
  <c r="W198" i="9"/>
  <c r="V198" i="9"/>
  <c r="T198" i="9"/>
  <c r="S198" i="9"/>
  <c r="Q198" i="9"/>
  <c r="P198" i="9"/>
  <c r="N198" i="9"/>
  <c r="M198" i="9"/>
  <c r="K198" i="9"/>
  <c r="J198" i="9"/>
  <c r="H198" i="9"/>
  <c r="G198" i="9"/>
  <c r="E198" i="9"/>
  <c r="D198" i="9"/>
  <c r="AL197" i="9"/>
  <c r="AK197" i="9"/>
  <c r="AI197" i="9"/>
  <c r="AH197" i="9"/>
  <c r="AF197" i="9"/>
  <c r="AE197" i="9"/>
  <c r="AC197" i="9"/>
  <c r="AB197" i="9"/>
  <c r="Z197" i="9"/>
  <c r="Y197" i="9"/>
  <c r="W197" i="9"/>
  <c r="V197" i="9"/>
  <c r="T197" i="9"/>
  <c r="S197" i="9"/>
  <c r="Q197" i="9"/>
  <c r="P197" i="9"/>
  <c r="N197" i="9"/>
  <c r="M197" i="9"/>
  <c r="K197" i="9"/>
  <c r="J197" i="9"/>
  <c r="H197" i="9"/>
  <c r="G197" i="9"/>
  <c r="E197" i="9"/>
  <c r="D197" i="9"/>
  <c r="BB196" i="9"/>
  <c r="BA196" i="9"/>
  <c r="AZ196" i="9"/>
  <c r="AY196" i="9"/>
  <c r="AX196" i="9"/>
  <c r="AW196" i="9"/>
  <c r="AV196" i="9"/>
  <c r="AU196" i="9"/>
  <c r="AT196" i="9"/>
  <c r="AS196" i="9"/>
  <c r="AR196" i="9"/>
  <c r="AQ196" i="9"/>
  <c r="AL196" i="9"/>
  <c r="AK196" i="9"/>
  <c r="AI196" i="9"/>
  <c r="AH196" i="9"/>
  <c r="AF196" i="9"/>
  <c r="AE196" i="9"/>
  <c r="AC196" i="9"/>
  <c r="AB196" i="9"/>
  <c r="Z196" i="9"/>
  <c r="Y196" i="9"/>
  <c r="W196" i="9"/>
  <c r="V196" i="9"/>
  <c r="T196" i="9"/>
  <c r="S196" i="9"/>
  <c r="Q196" i="9"/>
  <c r="P196" i="9"/>
  <c r="N196" i="9"/>
  <c r="M196" i="9"/>
  <c r="K196" i="9"/>
  <c r="J196" i="9"/>
  <c r="H196" i="9"/>
  <c r="G196" i="9"/>
  <c r="E196" i="9"/>
  <c r="D196" i="9"/>
  <c r="BB195" i="9"/>
  <c r="BA195" i="9"/>
  <c r="AZ195" i="9"/>
  <c r="AY195" i="9"/>
  <c r="AX195" i="9"/>
  <c r="AW195" i="9"/>
  <c r="AV195" i="9"/>
  <c r="AU195" i="9"/>
  <c r="AT195" i="9"/>
  <c r="AS195" i="9"/>
  <c r="AR195" i="9"/>
  <c r="AQ195" i="9"/>
  <c r="BB194" i="9"/>
  <c r="BA194" i="9"/>
  <c r="AZ194" i="9"/>
  <c r="AY194" i="9"/>
  <c r="AX194" i="9"/>
  <c r="AW194" i="9"/>
  <c r="AV194" i="9"/>
  <c r="AU194" i="9"/>
  <c r="AT194" i="9"/>
  <c r="AS194" i="9"/>
  <c r="AR194" i="9"/>
  <c r="AQ194" i="9"/>
  <c r="AL194" i="9"/>
  <c r="AK194" i="9"/>
  <c r="AI194" i="9"/>
  <c r="AH194" i="9"/>
  <c r="AF194" i="9"/>
  <c r="AE194" i="9"/>
  <c r="AC194" i="9"/>
  <c r="AB194" i="9"/>
  <c r="Z194" i="9"/>
  <c r="Y194" i="9"/>
  <c r="W194" i="9"/>
  <c r="V194" i="9"/>
  <c r="T194" i="9"/>
  <c r="S194" i="9"/>
  <c r="Q194" i="9"/>
  <c r="P194" i="9"/>
  <c r="N194" i="9"/>
  <c r="M194" i="9"/>
  <c r="K194" i="9"/>
  <c r="J194" i="9"/>
  <c r="H194" i="9"/>
  <c r="G194" i="9"/>
  <c r="E194" i="9"/>
  <c r="D194" i="9"/>
  <c r="BB193" i="9"/>
  <c r="BA193" i="9"/>
  <c r="AZ193" i="9"/>
  <c r="AY193" i="9"/>
  <c r="AX193" i="9"/>
  <c r="AW193" i="9"/>
  <c r="AV193" i="9"/>
  <c r="AU193" i="9"/>
  <c r="AT193" i="9"/>
  <c r="AS193" i="9"/>
  <c r="AR193" i="9"/>
  <c r="AQ193" i="9"/>
  <c r="AL193" i="9"/>
  <c r="AK193" i="9"/>
  <c r="AI193" i="9"/>
  <c r="AH193" i="9"/>
  <c r="AF193" i="9"/>
  <c r="AE193" i="9"/>
  <c r="AC193" i="9"/>
  <c r="AB193" i="9"/>
  <c r="Z193" i="9"/>
  <c r="Y193" i="9"/>
  <c r="W193" i="9"/>
  <c r="V193" i="9"/>
  <c r="T193" i="9"/>
  <c r="S193" i="9"/>
  <c r="Q193" i="9"/>
  <c r="P193" i="9"/>
  <c r="N193" i="9"/>
  <c r="M193" i="9"/>
  <c r="K193" i="9"/>
  <c r="J193" i="9"/>
  <c r="H193" i="9"/>
  <c r="G193" i="9"/>
  <c r="E193" i="9"/>
  <c r="D193" i="9"/>
  <c r="BB192" i="9"/>
  <c r="BA192" i="9"/>
  <c r="AZ192" i="9"/>
  <c r="AY192" i="9"/>
  <c r="AX192" i="9"/>
  <c r="AW192" i="9"/>
  <c r="AV192" i="9"/>
  <c r="AU192" i="9"/>
  <c r="AT192" i="9"/>
  <c r="AS192" i="9"/>
  <c r="AR192" i="9"/>
  <c r="AQ192" i="9"/>
  <c r="AL192" i="9"/>
  <c r="AK192" i="9"/>
  <c r="AI192" i="9"/>
  <c r="AH192" i="9"/>
  <c r="AF192" i="9"/>
  <c r="AE192" i="9"/>
  <c r="AC192" i="9"/>
  <c r="AB192" i="9"/>
  <c r="Z192" i="9"/>
  <c r="Y192" i="9"/>
  <c r="W192" i="9"/>
  <c r="V192" i="9"/>
  <c r="T192" i="9"/>
  <c r="S192" i="9"/>
  <c r="Q192" i="9"/>
  <c r="P192" i="9"/>
  <c r="N192" i="9"/>
  <c r="M192" i="9"/>
  <c r="K192" i="9"/>
  <c r="J192" i="9"/>
  <c r="H192" i="9"/>
  <c r="G192" i="9"/>
  <c r="E192" i="9"/>
  <c r="D192" i="9"/>
  <c r="BB191" i="9"/>
  <c r="BA191" i="9"/>
  <c r="AZ191" i="9"/>
  <c r="AY191" i="9"/>
  <c r="AX191" i="9"/>
  <c r="AW191" i="9"/>
  <c r="AV191" i="9"/>
  <c r="AU191" i="9"/>
  <c r="AT191" i="9"/>
  <c r="AS191" i="9"/>
  <c r="AR191" i="9"/>
  <c r="AQ191" i="9"/>
  <c r="AL191" i="9"/>
  <c r="AK191" i="9"/>
  <c r="AI191" i="9"/>
  <c r="AH191" i="9"/>
  <c r="AF191" i="9"/>
  <c r="AE191" i="9"/>
  <c r="AC191" i="9"/>
  <c r="AB191" i="9"/>
  <c r="Z191" i="9"/>
  <c r="Y191" i="9"/>
  <c r="W191" i="9"/>
  <c r="V191" i="9"/>
  <c r="T191" i="9"/>
  <c r="S191" i="9"/>
  <c r="Q191" i="9"/>
  <c r="P191" i="9"/>
  <c r="N191" i="9"/>
  <c r="M191" i="9"/>
  <c r="K191" i="9"/>
  <c r="J191" i="9"/>
  <c r="H191" i="9"/>
  <c r="G191" i="9"/>
  <c r="E191" i="9"/>
  <c r="D191" i="9"/>
  <c r="BB190" i="9"/>
  <c r="BA190" i="9"/>
  <c r="AZ190" i="9"/>
  <c r="AY190" i="9"/>
  <c r="AX190" i="9"/>
  <c r="AW190" i="9"/>
  <c r="AV190" i="9"/>
  <c r="AU190" i="9"/>
  <c r="AT190" i="9"/>
  <c r="AS190" i="9"/>
  <c r="AR190" i="9"/>
  <c r="AQ190" i="9"/>
  <c r="AL190" i="9"/>
  <c r="AK190" i="9"/>
  <c r="AI190" i="9"/>
  <c r="AH190" i="9"/>
  <c r="AF190" i="9"/>
  <c r="AE190" i="9"/>
  <c r="AC190" i="9"/>
  <c r="AB190" i="9"/>
  <c r="Z190" i="9"/>
  <c r="Y190" i="9"/>
  <c r="W190" i="9"/>
  <c r="V190" i="9"/>
  <c r="T190" i="9"/>
  <c r="S190" i="9"/>
  <c r="Q190" i="9"/>
  <c r="P190" i="9"/>
  <c r="N190" i="9"/>
  <c r="M190" i="9"/>
  <c r="K190" i="9"/>
  <c r="J190" i="9"/>
  <c r="H190" i="9"/>
  <c r="G190" i="9"/>
  <c r="E190" i="9"/>
  <c r="D190" i="9"/>
  <c r="BB189" i="9"/>
  <c r="BA189" i="9"/>
  <c r="AZ189" i="9"/>
  <c r="AY189" i="9"/>
  <c r="AX189" i="9"/>
  <c r="AW189" i="9"/>
  <c r="AV189" i="9"/>
  <c r="AU189" i="9"/>
  <c r="AT189" i="9"/>
  <c r="AS189" i="9"/>
  <c r="AR189" i="9"/>
  <c r="AQ189" i="9"/>
  <c r="AL189" i="9"/>
  <c r="AK189" i="9"/>
  <c r="AI189" i="9"/>
  <c r="AH189" i="9"/>
  <c r="AF189" i="9"/>
  <c r="AE189" i="9"/>
  <c r="AC189" i="9"/>
  <c r="AB189" i="9"/>
  <c r="Z189" i="9"/>
  <c r="Y189" i="9"/>
  <c r="W189" i="9"/>
  <c r="V189" i="9"/>
  <c r="T189" i="9"/>
  <c r="S189" i="9"/>
  <c r="Q189" i="9"/>
  <c r="P189" i="9"/>
  <c r="N189" i="9"/>
  <c r="M189" i="9"/>
  <c r="K189" i="9"/>
  <c r="J189" i="9"/>
  <c r="H189" i="9"/>
  <c r="G189" i="9"/>
  <c r="E189" i="9"/>
  <c r="D189" i="9"/>
  <c r="BB188" i="9"/>
  <c r="BA188" i="9"/>
  <c r="AZ188" i="9"/>
  <c r="AY188" i="9"/>
  <c r="AX188" i="9"/>
  <c r="AW188" i="9"/>
  <c r="AV188" i="9"/>
  <c r="AU188" i="9"/>
  <c r="AT188" i="9"/>
  <c r="AS188" i="9"/>
  <c r="AR188" i="9"/>
  <c r="AQ188" i="9"/>
  <c r="AL188" i="9"/>
  <c r="AK188" i="9"/>
  <c r="AI188" i="9"/>
  <c r="AH188" i="9"/>
  <c r="AF188" i="9"/>
  <c r="AE188" i="9"/>
  <c r="AC188" i="9"/>
  <c r="AB188" i="9"/>
  <c r="Z188" i="9"/>
  <c r="Y188" i="9"/>
  <c r="W188" i="9"/>
  <c r="V188" i="9"/>
  <c r="T188" i="9"/>
  <c r="S188" i="9"/>
  <c r="Q188" i="9"/>
  <c r="P188" i="9"/>
  <c r="N188" i="9"/>
  <c r="M188" i="9"/>
  <c r="K188" i="9"/>
  <c r="J188" i="9"/>
  <c r="H188" i="9"/>
  <c r="G188" i="9"/>
  <c r="E188" i="9"/>
  <c r="D188" i="9"/>
  <c r="BB187" i="9"/>
  <c r="BA187" i="9"/>
  <c r="AZ187" i="9"/>
  <c r="AY187" i="9"/>
  <c r="AX187" i="9"/>
  <c r="AW187" i="9"/>
  <c r="AV187" i="9"/>
  <c r="AU187" i="9"/>
  <c r="AT187" i="9"/>
  <c r="AS187" i="9"/>
  <c r="AR187" i="9"/>
  <c r="AQ187" i="9"/>
  <c r="BB186" i="9"/>
  <c r="BA186" i="9"/>
  <c r="AZ186" i="9"/>
  <c r="AY186" i="9"/>
  <c r="AX186" i="9"/>
  <c r="AW186" i="9"/>
  <c r="AV186" i="9"/>
  <c r="AU186" i="9"/>
  <c r="AT186" i="9"/>
  <c r="AS186" i="9"/>
  <c r="AR186" i="9"/>
  <c r="AQ186" i="9"/>
  <c r="AL186" i="9"/>
  <c r="AL187" i="9" s="1"/>
  <c r="AK186" i="9"/>
  <c r="AI186" i="9"/>
  <c r="AI187" i="9" s="1"/>
  <c r="AH186" i="9"/>
  <c r="AF186" i="9"/>
  <c r="AF187" i="9" s="1"/>
  <c r="AE186" i="9"/>
  <c r="AC186" i="9"/>
  <c r="AC187" i="9" s="1"/>
  <c r="AB186" i="9"/>
  <c r="Z186" i="9"/>
  <c r="Y186" i="9"/>
  <c r="Y187" i="9" s="1"/>
  <c r="W186" i="9"/>
  <c r="W187" i="9" s="1"/>
  <c r="V186" i="9"/>
  <c r="T186" i="9"/>
  <c r="S186" i="9"/>
  <c r="S187" i="9" s="1"/>
  <c r="Q186" i="9"/>
  <c r="Q187" i="9" s="1"/>
  <c r="P186" i="9"/>
  <c r="P187" i="9" s="1"/>
  <c r="N186" i="9"/>
  <c r="N187" i="9" s="1"/>
  <c r="M186" i="9"/>
  <c r="K186" i="9"/>
  <c r="J186" i="9"/>
  <c r="H186" i="9"/>
  <c r="H187" i="9" s="1"/>
  <c r="G186" i="9"/>
  <c r="G187" i="9" s="1"/>
  <c r="E186" i="9"/>
  <c r="E187" i="9" s="1"/>
  <c r="D186" i="9"/>
  <c r="BB185" i="9"/>
  <c r="BA185" i="9"/>
  <c r="AZ185" i="9"/>
  <c r="AY185" i="9"/>
  <c r="AX185" i="9"/>
  <c r="AW185" i="9"/>
  <c r="AV185" i="9"/>
  <c r="AU185" i="9"/>
  <c r="AT185" i="9"/>
  <c r="AS185" i="9"/>
  <c r="AR185" i="9"/>
  <c r="AQ185" i="9"/>
  <c r="BB184" i="9"/>
  <c r="BA184" i="9"/>
  <c r="AZ184" i="9"/>
  <c r="AY184" i="9"/>
  <c r="AX184" i="9"/>
  <c r="AW184" i="9"/>
  <c r="AV184" i="9"/>
  <c r="AU184" i="9"/>
  <c r="AT184" i="9"/>
  <c r="AS184" i="9"/>
  <c r="AR184" i="9"/>
  <c r="AQ184" i="9"/>
  <c r="AL184" i="9"/>
  <c r="AK184" i="9"/>
  <c r="AI184" i="9"/>
  <c r="AH184" i="9"/>
  <c r="AF184" i="9"/>
  <c r="AE184" i="9"/>
  <c r="AC184" i="9"/>
  <c r="AB184" i="9"/>
  <c r="Z184" i="9"/>
  <c r="Y184" i="9"/>
  <c r="W184" i="9"/>
  <c r="V184" i="9"/>
  <c r="T184" i="9"/>
  <c r="S184" i="9"/>
  <c r="P184" i="9"/>
  <c r="N184" i="9"/>
  <c r="M184" i="9"/>
  <c r="K184" i="9"/>
  <c r="J184" i="9"/>
  <c r="H184" i="9"/>
  <c r="G184" i="9"/>
  <c r="E184" i="9"/>
  <c r="D184" i="9"/>
  <c r="BB183" i="9"/>
  <c r="BA183" i="9"/>
  <c r="AZ183" i="9"/>
  <c r="AY183" i="9"/>
  <c r="AX183" i="9"/>
  <c r="AW183" i="9"/>
  <c r="AV183" i="9"/>
  <c r="AU183" i="9"/>
  <c r="AT183" i="9"/>
  <c r="AS183" i="9"/>
  <c r="AR183" i="9"/>
  <c r="AQ183" i="9"/>
  <c r="AL183" i="9"/>
  <c r="AK183" i="9"/>
  <c r="AI183" i="9"/>
  <c r="AH183" i="9"/>
  <c r="AF183" i="9"/>
  <c r="AE183" i="9"/>
  <c r="AC183" i="9"/>
  <c r="AB183" i="9"/>
  <c r="Z183" i="9"/>
  <c r="Y183" i="9"/>
  <c r="W183" i="9"/>
  <c r="V183" i="9"/>
  <c r="T183" i="9"/>
  <c r="S183" i="9"/>
  <c r="Q183" i="9"/>
  <c r="P183" i="9"/>
  <c r="N183" i="9"/>
  <c r="M183" i="9"/>
  <c r="K183" i="9"/>
  <c r="J183" i="9"/>
  <c r="H183" i="9"/>
  <c r="G183" i="9"/>
  <c r="E183" i="9"/>
  <c r="D183" i="9"/>
  <c r="BB182" i="9"/>
  <c r="BA182" i="9"/>
  <c r="AZ182" i="9"/>
  <c r="AY182" i="9"/>
  <c r="AX182" i="9"/>
  <c r="AW182" i="9"/>
  <c r="AV182" i="9"/>
  <c r="AU182" i="9"/>
  <c r="AT182" i="9"/>
  <c r="AS182" i="9"/>
  <c r="AR182" i="9"/>
  <c r="AQ182" i="9"/>
  <c r="AL182" i="9"/>
  <c r="AK182" i="9"/>
  <c r="AI182" i="9"/>
  <c r="AH182" i="9"/>
  <c r="AF182" i="9"/>
  <c r="AE182" i="9"/>
  <c r="AC182" i="9"/>
  <c r="AB182" i="9"/>
  <c r="Z182" i="9"/>
  <c r="Y182" i="9"/>
  <c r="W182" i="9"/>
  <c r="V182" i="9"/>
  <c r="T182" i="9"/>
  <c r="S182" i="9"/>
  <c r="Q182" i="9"/>
  <c r="P182" i="9"/>
  <c r="N182" i="9"/>
  <c r="M182" i="9"/>
  <c r="K182" i="9"/>
  <c r="J182" i="9"/>
  <c r="H182" i="9"/>
  <c r="G182" i="9"/>
  <c r="E182" i="9"/>
  <c r="D182" i="9"/>
  <c r="BB181" i="9"/>
  <c r="BA181" i="9"/>
  <c r="AZ181" i="9"/>
  <c r="AY181" i="9"/>
  <c r="AX181" i="9"/>
  <c r="AW181" i="9"/>
  <c r="AV181" i="9"/>
  <c r="AU181" i="9"/>
  <c r="AT181" i="9"/>
  <c r="AS181" i="9"/>
  <c r="AR181" i="9"/>
  <c r="AQ181" i="9"/>
  <c r="BB180" i="9"/>
  <c r="BA180" i="9"/>
  <c r="AZ180" i="9"/>
  <c r="AY180" i="9"/>
  <c r="AX180" i="9"/>
  <c r="AW180" i="9"/>
  <c r="AV180" i="9"/>
  <c r="AU180" i="9"/>
  <c r="AT180" i="9"/>
  <c r="AS180" i="9"/>
  <c r="AR180" i="9"/>
  <c r="AQ180" i="9"/>
  <c r="AL180" i="9"/>
  <c r="AK180" i="9"/>
  <c r="AI180" i="9"/>
  <c r="AH180" i="9"/>
  <c r="AF180" i="9"/>
  <c r="AE180" i="9"/>
  <c r="AC180" i="9"/>
  <c r="AB180" i="9"/>
  <c r="Z180" i="9"/>
  <c r="Y180" i="9"/>
  <c r="W180" i="9"/>
  <c r="V180" i="9"/>
  <c r="T180" i="9"/>
  <c r="S180" i="9"/>
  <c r="Q180" i="9"/>
  <c r="P180" i="9"/>
  <c r="N180" i="9"/>
  <c r="M180" i="9"/>
  <c r="K180" i="9"/>
  <c r="J180" i="9"/>
  <c r="H180" i="9"/>
  <c r="G180" i="9"/>
  <c r="E180" i="9"/>
  <c r="D180" i="9"/>
  <c r="BB179" i="9"/>
  <c r="BA179" i="9"/>
  <c r="AZ179" i="9"/>
  <c r="AY179" i="9"/>
  <c r="AX179" i="9"/>
  <c r="AW179" i="9"/>
  <c r="AV179" i="9"/>
  <c r="AU179" i="9"/>
  <c r="AT179" i="9"/>
  <c r="AS179" i="9"/>
  <c r="AR179" i="9"/>
  <c r="AQ179" i="9"/>
  <c r="AL179" i="9"/>
  <c r="AK179" i="9"/>
  <c r="AI179" i="9"/>
  <c r="AH179" i="9"/>
  <c r="AF179" i="9"/>
  <c r="AE179" i="9"/>
  <c r="AC179" i="9"/>
  <c r="AB179" i="9"/>
  <c r="Z179" i="9"/>
  <c r="Y179" i="9"/>
  <c r="W179" i="9"/>
  <c r="V179" i="9"/>
  <c r="T179" i="9"/>
  <c r="S179" i="9"/>
  <c r="Q179" i="9"/>
  <c r="P179" i="9"/>
  <c r="N179" i="9"/>
  <c r="M179" i="9"/>
  <c r="K179" i="9"/>
  <c r="J179" i="9"/>
  <c r="H179" i="9"/>
  <c r="G179" i="9"/>
  <c r="E179" i="9"/>
  <c r="D179" i="9"/>
  <c r="BB178" i="9"/>
  <c r="BA178" i="9"/>
  <c r="AZ178" i="9"/>
  <c r="AY178" i="9"/>
  <c r="AX178" i="9"/>
  <c r="AW178" i="9"/>
  <c r="AV178" i="9"/>
  <c r="AU178" i="9"/>
  <c r="AT178" i="9"/>
  <c r="AS178" i="9"/>
  <c r="AR178" i="9"/>
  <c r="AQ178" i="9"/>
  <c r="AL178" i="9"/>
  <c r="AK178" i="9"/>
  <c r="AI178" i="9"/>
  <c r="AH178" i="9"/>
  <c r="AF178" i="9"/>
  <c r="AE178" i="9"/>
  <c r="AC178" i="9"/>
  <c r="AB178" i="9"/>
  <c r="Z178" i="9"/>
  <c r="Y178" i="9"/>
  <c r="W178" i="9"/>
  <c r="V178" i="9"/>
  <c r="T178" i="9"/>
  <c r="S178" i="9"/>
  <c r="Q178" i="9"/>
  <c r="P178" i="9"/>
  <c r="N178" i="9"/>
  <c r="M178" i="9"/>
  <c r="K178" i="9"/>
  <c r="J178" i="9"/>
  <c r="H178" i="9"/>
  <c r="G178" i="9"/>
  <c r="E178" i="9"/>
  <c r="D178" i="9"/>
  <c r="AO176" i="9"/>
  <c r="B175" i="9"/>
  <c r="Q184" i="9"/>
  <c r="AQ149" i="9"/>
  <c r="AQ120" i="9"/>
  <c r="AL172" i="9"/>
  <c r="AK172" i="9"/>
  <c r="AI172" i="9"/>
  <c r="AH172" i="9"/>
  <c r="AF172" i="9"/>
  <c r="AE172" i="9"/>
  <c r="AC172" i="9"/>
  <c r="AB172" i="9"/>
  <c r="Z172" i="9"/>
  <c r="Y172" i="9"/>
  <c r="W172" i="9"/>
  <c r="V172" i="9"/>
  <c r="T172" i="9"/>
  <c r="S172" i="9"/>
  <c r="Q172" i="9"/>
  <c r="P172" i="9"/>
  <c r="N172" i="9"/>
  <c r="M172" i="9"/>
  <c r="K172" i="9"/>
  <c r="J172" i="9"/>
  <c r="H172" i="9"/>
  <c r="G172" i="9"/>
  <c r="E172" i="9"/>
  <c r="D172" i="9"/>
  <c r="AL171" i="9"/>
  <c r="AK171" i="9"/>
  <c r="AI171" i="9"/>
  <c r="AH171" i="9"/>
  <c r="AF171" i="9"/>
  <c r="AE171" i="9"/>
  <c r="AC171" i="9"/>
  <c r="AB171" i="9"/>
  <c r="Z171" i="9"/>
  <c r="Y171" i="9"/>
  <c r="W171" i="9"/>
  <c r="V171" i="9"/>
  <c r="T171" i="9"/>
  <c r="S171" i="9"/>
  <c r="Q171" i="9"/>
  <c r="P171" i="9"/>
  <c r="N171" i="9"/>
  <c r="M171" i="9"/>
  <c r="K171" i="9"/>
  <c r="J171" i="9"/>
  <c r="H171" i="9"/>
  <c r="G171" i="9"/>
  <c r="G173" i="9" s="1"/>
  <c r="E171" i="9"/>
  <c r="D171" i="9"/>
  <c r="D173" i="9" s="1"/>
  <c r="AL169" i="9"/>
  <c r="AK169" i="9"/>
  <c r="AI169" i="9"/>
  <c r="AH169" i="9"/>
  <c r="AF169" i="9"/>
  <c r="AE169" i="9"/>
  <c r="AC169" i="9"/>
  <c r="AB169" i="9"/>
  <c r="Z169" i="9"/>
  <c r="Y169" i="9"/>
  <c r="W169" i="9"/>
  <c r="V169" i="9"/>
  <c r="T169" i="9"/>
  <c r="S169" i="9"/>
  <c r="Q169" i="9"/>
  <c r="P169" i="9"/>
  <c r="N169" i="9"/>
  <c r="M169" i="9"/>
  <c r="K169" i="9"/>
  <c r="J169" i="9"/>
  <c r="H169" i="9"/>
  <c r="G169" i="9"/>
  <c r="E169" i="9"/>
  <c r="D169" i="9"/>
  <c r="AL168" i="9"/>
  <c r="AK168" i="9"/>
  <c r="AI168" i="9"/>
  <c r="AH168" i="9"/>
  <c r="AF168" i="9"/>
  <c r="AE168" i="9"/>
  <c r="AC168" i="9"/>
  <c r="AB168" i="9"/>
  <c r="Z168" i="9"/>
  <c r="Y168" i="9"/>
  <c r="W168" i="9"/>
  <c r="V168" i="9"/>
  <c r="T168" i="9"/>
  <c r="S168" i="9"/>
  <c r="Q168" i="9"/>
  <c r="P168" i="9"/>
  <c r="N168" i="9"/>
  <c r="M168" i="9"/>
  <c r="K168" i="9"/>
  <c r="J168" i="9"/>
  <c r="H168" i="9"/>
  <c r="G168" i="9"/>
  <c r="E168" i="9"/>
  <c r="D168" i="9"/>
  <c r="BB167" i="9"/>
  <c r="BA167" i="9"/>
  <c r="AZ167" i="9"/>
  <c r="AY167" i="9"/>
  <c r="AX167" i="9"/>
  <c r="AW167" i="9"/>
  <c r="AV167" i="9"/>
  <c r="AU167" i="9"/>
  <c r="AT167" i="9"/>
  <c r="AS167" i="9"/>
  <c r="AR167" i="9"/>
  <c r="AQ167" i="9"/>
  <c r="AL167" i="9"/>
  <c r="AK167" i="9"/>
  <c r="AI167" i="9"/>
  <c r="AH167" i="9"/>
  <c r="AF167" i="9"/>
  <c r="AE167" i="9"/>
  <c r="AC167" i="9"/>
  <c r="AB167" i="9"/>
  <c r="Z167" i="9"/>
  <c r="Y167" i="9"/>
  <c r="W167" i="9"/>
  <c r="V167" i="9"/>
  <c r="T167" i="9"/>
  <c r="S167" i="9"/>
  <c r="Q167" i="9"/>
  <c r="P167" i="9"/>
  <c r="N167" i="9"/>
  <c r="M167" i="9"/>
  <c r="K167" i="9"/>
  <c r="J167" i="9"/>
  <c r="H167" i="9"/>
  <c r="G167" i="9"/>
  <c r="E167" i="9"/>
  <c r="D167" i="9"/>
  <c r="BB166" i="9"/>
  <c r="BA166" i="9"/>
  <c r="AZ166" i="9"/>
  <c r="AY166" i="9"/>
  <c r="AX166" i="9"/>
  <c r="AW166" i="9"/>
  <c r="AV166" i="9"/>
  <c r="AU166" i="9"/>
  <c r="AT166" i="9"/>
  <c r="AS166" i="9"/>
  <c r="AR166" i="9"/>
  <c r="AQ166" i="9"/>
  <c r="BB165" i="9"/>
  <c r="BA165" i="9"/>
  <c r="AZ165" i="9"/>
  <c r="AY165" i="9"/>
  <c r="AX165" i="9"/>
  <c r="AW165" i="9"/>
  <c r="AV165" i="9"/>
  <c r="AU165" i="9"/>
  <c r="AT165" i="9"/>
  <c r="AS165" i="9"/>
  <c r="AR165" i="9"/>
  <c r="AQ165" i="9"/>
  <c r="AL165" i="9"/>
  <c r="AK165" i="9"/>
  <c r="AI165" i="9"/>
  <c r="AH165" i="9"/>
  <c r="AF165" i="9"/>
  <c r="AE165" i="9"/>
  <c r="AC165" i="9"/>
  <c r="AB165" i="9"/>
  <c r="Z165" i="9"/>
  <c r="Y165" i="9"/>
  <c r="W165" i="9"/>
  <c r="V165" i="9"/>
  <c r="T165" i="9"/>
  <c r="S165" i="9"/>
  <c r="Q165" i="9"/>
  <c r="P165" i="9"/>
  <c r="N165" i="9"/>
  <c r="M165" i="9"/>
  <c r="K165" i="9"/>
  <c r="J165" i="9"/>
  <c r="H165" i="9"/>
  <c r="G165" i="9"/>
  <c r="E165" i="9"/>
  <c r="D165" i="9"/>
  <c r="BB164" i="9"/>
  <c r="BA164" i="9"/>
  <c r="AZ164" i="9"/>
  <c r="AY164" i="9"/>
  <c r="AX164" i="9"/>
  <c r="AW164" i="9"/>
  <c r="AV164" i="9"/>
  <c r="AU164" i="9"/>
  <c r="AT164" i="9"/>
  <c r="AS164" i="9"/>
  <c r="AR164" i="9"/>
  <c r="AQ164" i="9"/>
  <c r="AL164" i="9"/>
  <c r="AK164" i="9"/>
  <c r="AI164" i="9"/>
  <c r="AH164" i="9"/>
  <c r="AF164" i="9"/>
  <c r="AE164" i="9"/>
  <c r="AC164" i="9"/>
  <c r="AB164" i="9"/>
  <c r="Z164" i="9"/>
  <c r="Y164" i="9"/>
  <c r="W164" i="9"/>
  <c r="V164" i="9"/>
  <c r="T164" i="9"/>
  <c r="S164" i="9"/>
  <c r="Q164" i="9"/>
  <c r="P164" i="9"/>
  <c r="N164" i="9"/>
  <c r="M164" i="9"/>
  <c r="K164" i="9"/>
  <c r="J164" i="9"/>
  <c r="H164" i="9"/>
  <c r="G164" i="9"/>
  <c r="E164" i="9"/>
  <c r="D164" i="9"/>
  <c r="BB163" i="9"/>
  <c r="BA163" i="9"/>
  <c r="AZ163" i="9"/>
  <c r="AY163" i="9"/>
  <c r="AX163" i="9"/>
  <c r="AW163" i="9"/>
  <c r="AV163" i="9"/>
  <c r="AU163" i="9"/>
  <c r="AT163" i="9"/>
  <c r="AS163" i="9"/>
  <c r="AR163" i="9"/>
  <c r="AQ163" i="9"/>
  <c r="AL163" i="9"/>
  <c r="AK163" i="9"/>
  <c r="AI163" i="9"/>
  <c r="AH163" i="9"/>
  <c r="AF163" i="9"/>
  <c r="AE163" i="9"/>
  <c r="AC163" i="9"/>
  <c r="AB163" i="9"/>
  <c r="Z163" i="9"/>
  <c r="Y163" i="9"/>
  <c r="W163" i="9"/>
  <c r="V163" i="9"/>
  <c r="T163" i="9"/>
  <c r="S163" i="9"/>
  <c r="Q163" i="9"/>
  <c r="P163" i="9"/>
  <c r="N163" i="9"/>
  <c r="M163" i="9"/>
  <c r="K163" i="9"/>
  <c r="J163" i="9"/>
  <c r="H163" i="9"/>
  <c r="G163" i="9"/>
  <c r="E163" i="9"/>
  <c r="D163" i="9"/>
  <c r="BB162" i="9"/>
  <c r="BA162" i="9"/>
  <c r="AZ162" i="9"/>
  <c r="AY162" i="9"/>
  <c r="AX162" i="9"/>
  <c r="AW162" i="9"/>
  <c r="AV162" i="9"/>
  <c r="AU162" i="9"/>
  <c r="AT162" i="9"/>
  <c r="AS162" i="9"/>
  <c r="AR162" i="9"/>
  <c r="AQ162" i="9"/>
  <c r="AL162" i="9"/>
  <c r="AK162" i="9"/>
  <c r="AI162" i="9"/>
  <c r="AH162" i="9"/>
  <c r="AF162" i="9"/>
  <c r="AE162" i="9"/>
  <c r="AC162" i="9"/>
  <c r="AB162" i="9"/>
  <c r="Z162" i="9"/>
  <c r="Y162" i="9"/>
  <c r="W162" i="9"/>
  <c r="V162" i="9"/>
  <c r="T162" i="9"/>
  <c r="S162" i="9"/>
  <c r="Q162" i="9"/>
  <c r="P162" i="9"/>
  <c r="N162" i="9"/>
  <c r="M162" i="9"/>
  <c r="K162" i="9"/>
  <c r="J162" i="9"/>
  <c r="H162" i="9"/>
  <c r="G162" i="9"/>
  <c r="E162" i="9"/>
  <c r="D162" i="9"/>
  <c r="BB161" i="9"/>
  <c r="BA161" i="9"/>
  <c r="AZ161" i="9"/>
  <c r="AY161" i="9"/>
  <c r="AX161" i="9"/>
  <c r="AW161" i="9"/>
  <c r="AV161" i="9"/>
  <c r="AU161" i="9"/>
  <c r="AT161" i="9"/>
  <c r="AS161" i="9"/>
  <c r="AR161" i="9"/>
  <c r="AQ161" i="9"/>
  <c r="AL161" i="9"/>
  <c r="AK161" i="9"/>
  <c r="AI161" i="9"/>
  <c r="AH161" i="9"/>
  <c r="AF161" i="9"/>
  <c r="AE161" i="9"/>
  <c r="AC161" i="9"/>
  <c r="AB161" i="9"/>
  <c r="Z161" i="9"/>
  <c r="Y161" i="9"/>
  <c r="W161" i="9"/>
  <c r="V161" i="9"/>
  <c r="T161" i="9"/>
  <c r="S161" i="9"/>
  <c r="Q161" i="9"/>
  <c r="P161" i="9"/>
  <c r="N161" i="9"/>
  <c r="M161" i="9"/>
  <c r="K161" i="9"/>
  <c r="J161" i="9"/>
  <c r="H161" i="9"/>
  <c r="G161" i="9"/>
  <c r="E161" i="9"/>
  <c r="D161" i="9"/>
  <c r="BB160" i="9"/>
  <c r="BA160" i="9"/>
  <c r="AZ160" i="9"/>
  <c r="AY160" i="9"/>
  <c r="AX160" i="9"/>
  <c r="AW160" i="9"/>
  <c r="AV160" i="9"/>
  <c r="AU160" i="9"/>
  <c r="AT160" i="9"/>
  <c r="AS160" i="9"/>
  <c r="AR160" i="9"/>
  <c r="AQ160" i="9"/>
  <c r="AL160" i="9"/>
  <c r="AK160" i="9"/>
  <c r="AI160" i="9"/>
  <c r="AH160" i="9"/>
  <c r="AF160" i="9"/>
  <c r="AE160" i="9"/>
  <c r="AC160" i="9"/>
  <c r="AB160" i="9"/>
  <c r="Z160" i="9"/>
  <c r="Y160" i="9"/>
  <c r="W160" i="9"/>
  <c r="V160" i="9"/>
  <c r="T160" i="9"/>
  <c r="S160" i="9"/>
  <c r="Q160" i="9"/>
  <c r="P160" i="9"/>
  <c r="N160" i="9"/>
  <c r="M160" i="9"/>
  <c r="K160" i="9"/>
  <c r="J160" i="9"/>
  <c r="H160" i="9"/>
  <c r="G160" i="9"/>
  <c r="E160" i="9"/>
  <c r="D160" i="9"/>
  <c r="BB159" i="9"/>
  <c r="BA159" i="9"/>
  <c r="AZ159" i="9"/>
  <c r="AY159" i="9"/>
  <c r="AX159" i="9"/>
  <c r="AW159" i="9"/>
  <c r="AV159" i="9"/>
  <c r="AU159" i="9"/>
  <c r="AT159" i="9"/>
  <c r="AS159" i="9"/>
  <c r="AR159" i="9"/>
  <c r="AQ159" i="9"/>
  <c r="AL159" i="9"/>
  <c r="AK159" i="9"/>
  <c r="AI159" i="9"/>
  <c r="AH159" i="9"/>
  <c r="AF159" i="9"/>
  <c r="AE159" i="9"/>
  <c r="AC159" i="9"/>
  <c r="AB159" i="9"/>
  <c r="Z159" i="9"/>
  <c r="Y159" i="9"/>
  <c r="W159" i="9"/>
  <c r="V159" i="9"/>
  <c r="T159" i="9"/>
  <c r="S159" i="9"/>
  <c r="Q159" i="9"/>
  <c r="P159" i="9"/>
  <c r="N159" i="9"/>
  <c r="M159" i="9"/>
  <c r="K159" i="9"/>
  <c r="J159" i="9"/>
  <c r="H159" i="9"/>
  <c r="G159" i="9"/>
  <c r="E159" i="9"/>
  <c r="D159" i="9"/>
  <c r="BB158" i="9"/>
  <c r="BA158" i="9"/>
  <c r="AZ158" i="9"/>
  <c r="AY158" i="9"/>
  <c r="AX158" i="9"/>
  <c r="AW158" i="9"/>
  <c r="AV158" i="9"/>
  <c r="AU158" i="9"/>
  <c r="AT158" i="9"/>
  <c r="AS158" i="9"/>
  <c r="AR158" i="9"/>
  <c r="AQ158" i="9"/>
  <c r="BB157" i="9"/>
  <c r="BA157" i="9"/>
  <c r="AZ157" i="9"/>
  <c r="AY157" i="9"/>
  <c r="AX157" i="9"/>
  <c r="AW157" i="9"/>
  <c r="AV157" i="9"/>
  <c r="AU157" i="9"/>
  <c r="AT157" i="9"/>
  <c r="AS157" i="9"/>
  <c r="AR157" i="9"/>
  <c r="AQ157" i="9"/>
  <c r="AL157" i="9"/>
  <c r="AL158" i="9" s="1"/>
  <c r="AK157" i="9"/>
  <c r="AI157" i="9"/>
  <c r="AI158" i="9" s="1"/>
  <c r="AH157" i="9"/>
  <c r="AH158" i="9" s="1"/>
  <c r="AF157" i="9"/>
  <c r="AF158" i="9" s="1"/>
  <c r="AE157" i="9"/>
  <c r="AC157" i="9"/>
  <c r="AB157" i="9"/>
  <c r="AB158" i="9" s="1"/>
  <c r="Z157" i="9"/>
  <c r="Y157" i="9"/>
  <c r="Y158" i="9" s="1"/>
  <c r="W157" i="9"/>
  <c r="W158" i="9" s="1"/>
  <c r="V157" i="9"/>
  <c r="V158" i="9" s="1"/>
  <c r="T157" i="9"/>
  <c r="T158" i="9" s="1"/>
  <c r="S157" i="9"/>
  <c r="Q157" i="9"/>
  <c r="Q158" i="9" s="1"/>
  <c r="P157" i="9"/>
  <c r="P158" i="9" s="1"/>
  <c r="N157" i="9"/>
  <c r="N158" i="9" s="1"/>
  <c r="M157" i="9"/>
  <c r="K157" i="9"/>
  <c r="K158" i="9" s="1"/>
  <c r="J157" i="9"/>
  <c r="J158" i="9" s="1"/>
  <c r="H157" i="9"/>
  <c r="H158" i="9" s="1"/>
  <c r="G157" i="9"/>
  <c r="E157" i="9"/>
  <c r="D157" i="9"/>
  <c r="D158" i="9" s="1"/>
  <c r="BB156" i="9"/>
  <c r="BA156" i="9"/>
  <c r="AZ156" i="9"/>
  <c r="AY156" i="9"/>
  <c r="AX156" i="9"/>
  <c r="AW156" i="9"/>
  <c r="AV156" i="9"/>
  <c r="AU156" i="9"/>
  <c r="AT156" i="9"/>
  <c r="AS156" i="9"/>
  <c r="AR156" i="9"/>
  <c r="AQ156" i="9"/>
  <c r="BB155" i="9"/>
  <c r="BA155" i="9"/>
  <c r="AZ155" i="9"/>
  <c r="AY155" i="9"/>
  <c r="AX155" i="9"/>
  <c r="AW155" i="9"/>
  <c r="AV155" i="9"/>
  <c r="AU155" i="9"/>
  <c r="AT155" i="9"/>
  <c r="AS155" i="9"/>
  <c r="AR155" i="9"/>
  <c r="AQ155" i="9"/>
  <c r="AL155" i="9"/>
  <c r="AK155" i="9"/>
  <c r="AI155" i="9"/>
  <c r="AH155" i="9"/>
  <c r="AF155" i="9"/>
  <c r="AE155" i="9"/>
  <c r="AC155" i="9"/>
  <c r="AB155" i="9"/>
  <c r="Z155" i="9"/>
  <c r="Y155" i="9"/>
  <c r="W155" i="9"/>
  <c r="V155" i="9"/>
  <c r="T155" i="9"/>
  <c r="S155" i="9"/>
  <c r="P155" i="9"/>
  <c r="N155" i="9"/>
  <c r="M155" i="9"/>
  <c r="K155" i="9"/>
  <c r="J155" i="9"/>
  <c r="H155" i="9"/>
  <c r="G155" i="9"/>
  <c r="E155" i="9"/>
  <c r="D155" i="9"/>
  <c r="BB154" i="9"/>
  <c r="BA154" i="9"/>
  <c r="AZ154" i="9"/>
  <c r="AY154" i="9"/>
  <c r="AX154" i="9"/>
  <c r="AW154" i="9"/>
  <c r="AV154" i="9"/>
  <c r="AU154" i="9"/>
  <c r="AT154" i="9"/>
  <c r="AS154" i="9"/>
  <c r="AR154" i="9"/>
  <c r="AQ154" i="9"/>
  <c r="AL154" i="9"/>
  <c r="AK154" i="9"/>
  <c r="AI154" i="9"/>
  <c r="AH154" i="9"/>
  <c r="AF154" i="9"/>
  <c r="AE154" i="9"/>
  <c r="AC154" i="9"/>
  <c r="AB154" i="9"/>
  <c r="Z154" i="9"/>
  <c r="Y154" i="9"/>
  <c r="W154" i="9"/>
  <c r="V154" i="9"/>
  <c r="T154" i="9"/>
  <c r="S154" i="9"/>
  <c r="Q154" i="9"/>
  <c r="P154" i="9"/>
  <c r="N154" i="9"/>
  <c r="M154" i="9"/>
  <c r="K154" i="9"/>
  <c r="J154" i="9"/>
  <c r="H154" i="9"/>
  <c r="G154" i="9"/>
  <c r="E154" i="9"/>
  <c r="D154" i="9"/>
  <c r="BB153" i="9"/>
  <c r="BA153" i="9"/>
  <c r="AZ153" i="9"/>
  <c r="AY153" i="9"/>
  <c r="AX153" i="9"/>
  <c r="AW153" i="9"/>
  <c r="AV153" i="9"/>
  <c r="AU153" i="9"/>
  <c r="AT153" i="9"/>
  <c r="AS153" i="9"/>
  <c r="AR153" i="9"/>
  <c r="AQ153" i="9"/>
  <c r="AL153" i="9"/>
  <c r="AK153" i="9"/>
  <c r="AI153" i="9"/>
  <c r="AH153" i="9"/>
  <c r="AF153" i="9"/>
  <c r="AE153" i="9"/>
  <c r="AC153" i="9"/>
  <c r="AB153" i="9"/>
  <c r="Z153" i="9"/>
  <c r="Y153" i="9"/>
  <c r="W153" i="9"/>
  <c r="V153" i="9"/>
  <c r="T153" i="9"/>
  <c r="S153" i="9"/>
  <c r="Q153" i="9"/>
  <c r="P153" i="9"/>
  <c r="N153" i="9"/>
  <c r="M153" i="9"/>
  <c r="K153" i="9"/>
  <c r="J153" i="9"/>
  <c r="H153" i="9"/>
  <c r="G153" i="9"/>
  <c r="E153" i="9"/>
  <c r="D153" i="9"/>
  <c r="BB152" i="9"/>
  <c r="BA152" i="9"/>
  <c r="AZ152" i="9"/>
  <c r="AY152" i="9"/>
  <c r="AX152" i="9"/>
  <c r="AW152" i="9"/>
  <c r="AV152" i="9"/>
  <c r="AU152" i="9"/>
  <c r="AT152" i="9"/>
  <c r="AS152" i="9"/>
  <c r="AR152" i="9"/>
  <c r="AQ152" i="9"/>
  <c r="BB151" i="9"/>
  <c r="BA151" i="9"/>
  <c r="AZ151" i="9"/>
  <c r="AY151" i="9"/>
  <c r="AX151" i="9"/>
  <c r="AW151" i="9"/>
  <c r="AV151" i="9"/>
  <c r="AU151" i="9"/>
  <c r="AT151" i="9"/>
  <c r="AS151" i="9"/>
  <c r="AR151" i="9"/>
  <c r="AQ151" i="9"/>
  <c r="AL151" i="9"/>
  <c r="AK151" i="9"/>
  <c r="AI151" i="9"/>
  <c r="AH151" i="9"/>
  <c r="AF151" i="9"/>
  <c r="AE151" i="9"/>
  <c r="AC151" i="9"/>
  <c r="AB151" i="9"/>
  <c r="Z151" i="9"/>
  <c r="Y151" i="9"/>
  <c r="W151" i="9"/>
  <c r="V151" i="9"/>
  <c r="T151" i="9"/>
  <c r="S151" i="9"/>
  <c r="Q151" i="9"/>
  <c r="P151" i="9"/>
  <c r="N151" i="9"/>
  <c r="M151" i="9"/>
  <c r="K151" i="9"/>
  <c r="J151" i="9"/>
  <c r="H151" i="9"/>
  <c r="G151" i="9"/>
  <c r="E151" i="9"/>
  <c r="D151" i="9"/>
  <c r="BB150" i="9"/>
  <c r="BA150" i="9"/>
  <c r="AZ150" i="9"/>
  <c r="AY150" i="9"/>
  <c r="AX150" i="9"/>
  <c r="AW150" i="9"/>
  <c r="AV150" i="9"/>
  <c r="AU150" i="9"/>
  <c r="AT150" i="9"/>
  <c r="AS150" i="9"/>
  <c r="AR150" i="9"/>
  <c r="AQ150" i="9"/>
  <c r="AL150" i="9"/>
  <c r="AK150" i="9"/>
  <c r="AI150" i="9"/>
  <c r="AH150" i="9"/>
  <c r="AF150" i="9"/>
  <c r="AE150" i="9"/>
  <c r="AC150" i="9"/>
  <c r="AB150" i="9"/>
  <c r="Z150" i="9"/>
  <c r="Y150" i="9"/>
  <c r="W150" i="9"/>
  <c r="V150" i="9"/>
  <c r="T150" i="9"/>
  <c r="S150" i="9"/>
  <c r="Q150" i="9"/>
  <c r="P150" i="9"/>
  <c r="N150" i="9"/>
  <c r="M150" i="9"/>
  <c r="K150" i="9"/>
  <c r="J150" i="9"/>
  <c r="H150" i="9"/>
  <c r="G150" i="9"/>
  <c r="E150" i="9"/>
  <c r="D150" i="9"/>
  <c r="BB149" i="9"/>
  <c r="BA149" i="9"/>
  <c r="AZ149" i="9"/>
  <c r="AY149" i="9"/>
  <c r="AX149" i="9"/>
  <c r="AW149" i="9"/>
  <c r="AV149" i="9"/>
  <c r="AU149" i="9"/>
  <c r="AT149" i="9"/>
  <c r="AS149" i="9"/>
  <c r="AR149" i="9"/>
  <c r="AL149" i="9"/>
  <c r="AK149" i="9"/>
  <c r="AI149" i="9"/>
  <c r="AH149" i="9"/>
  <c r="AF149" i="9"/>
  <c r="AE149" i="9"/>
  <c r="AC149" i="9"/>
  <c r="AB149" i="9"/>
  <c r="Z149" i="9"/>
  <c r="Y149" i="9"/>
  <c r="W149" i="9"/>
  <c r="V149" i="9"/>
  <c r="T149" i="9"/>
  <c r="S149" i="9"/>
  <c r="Q149" i="9"/>
  <c r="P149" i="9"/>
  <c r="N149" i="9"/>
  <c r="M149" i="9"/>
  <c r="K149" i="9"/>
  <c r="J149" i="9"/>
  <c r="H149" i="9"/>
  <c r="G149" i="9"/>
  <c r="E149" i="9"/>
  <c r="D149" i="9"/>
  <c r="AO147" i="9"/>
  <c r="B146" i="9"/>
  <c r="Q155" i="9"/>
  <c r="BB48" i="9"/>
  <c r="BA48" i="9"/>
  <c r="AZ48" i="9"/>
  <c r="AY48" i="9"/>
  <c r="AX48" i="9"/>
  <c r="AW48" i="9"/>
  <c r="AV48" i="9"/>
  <c r="AU48" i="9"/>
  <c r="AT48" i="9"/>
  <c r="AS48" i="9"/>
  <c r="AR48" i="9"/>
  <c r="AQ48" i="9"/>
  <c r="BB35" i="9"/>
  <c r="BA35" i="9"/>
  <c r="AZ35" i="9"/>
  <c r="AY35" i="9"/>
  <c r="AX35" i="9"/>
  <c r="AW35" i="9"/>
  <c r="AV35" i="9"/>
  <c r="AU35" i="9"/>
  <c r="AT35" i="9"/>
  <c r="AS35" i="9"/>
  <c r="AR35" i="9"/>
  <c r="AQ35" i="9"/>
  <c r="AL35" i="9"/>
  <c r="BB77" i="9"/>
  <c r="BA77" i="9"/>
  <c r="AZ77" i="9"/>
  <c r="AY77" i="9"/>
  <c r="AX77" i="9"/>
  <c r="AW77" i="9"/>
  <c r="AV77" i="9"/>
  <c r="AU77" i="9"/>
  <c r="AT77" i="9"/>
  <c r="AS77" i="9"/>
  <c r="AR77" i="9"/>
  <c r="AQ77" i="9"/>
  <c r="BB64" i="9"/>
  <c r="BA64" i="9"/>
  <c r="AZ64" i="9"/>
  <c r="AY64" i="9"/>
  <c r="AX64" i="9"/>
  <c r="AW64" i="9"/>
  <c r="AV64" i="9"/>
  <c r="AU64" i="9"/>
  <c r="AT64" i="9"/>
  <c r="AS64" i="9"/>
  <c r="AR64" i="9"/>
  <c r="AQ64" i="9"/>
  <c r="AL64" i="9"/>
  <c r="BB106" i="9"/>
  <c r="BA106" i="9"/>
  <c r="AZ106" i="9"/>
  <c r="AY106" i="9"/>
  <c r="AX106" i="9"/>
  <c r="AW106" i="9"/>
  <c r="AV106" i="9"/>
  <c r="AU106" i="9"/>
  <c r="AT106" i="9"/>
  <c r="AS106" i="9"/>
  <c r="AR106" i="9"/>
  <c r="AQ106" i="9"/>
  <c r="BB93" i="9"/>
  <c r="BA93" i="9"/>
  <c r="AZ93" i="9"/>
  <c r="AY93" i="9"/>
  <c r="AX93" i="9"/>
  <c r="AW93" i="9"/>
  <c r="AV93" i="9"/>
  <c r="AU93" i="9"/>
  <c r="AT93" i="9"/>
  <c r="AS93" i="9"/>
  <c r="AR93" i="9"/>
  <c r="AQ93" i="9"/>
  <c r="AL93" i="9"/>
  <c r="BB135" i="9"/>
  <c r="BA135" i="9"/>
  <c r="AZ135" i="9"/>
  <c r="AY135" i="9"/>
  <c r="AX135" i="9"/>
  <c r="AW135" i="9"/>
  <c r="AV135" i="9"/>
  <c r="AU135" i="9"/>
  <c r="AT135" i="9"/>
  <c r="AS135" i="9"/>
  <c r="AR135" i="9"/>
  <c r="AQ135" i="9"/>
  <c r="BB122" i="9"/>
  <c r="BA122" i="9"/>
  <c r="AZ122" i="9"/>
  <c r="AY122" i="9"/>
  <c r="AX122" i="9"/>
  <c r="AW122" i="9"/>
  <c r="AV122" i="9"/>
  <c r="AU122" i="9"/>
  <c r="AT122" i="9"/>
  <c r="AS122" i="9"/>
  <c r="AR122" i="9"/>
  <c r="AQ122" i="9"/>
  <c r="AL139" i="9"/>
  <c r="AK139" i="9"/>
  <c r="AI139" i="9"/>
  <c r="AH139" i="9"/>
  <c r="AF139" i="9"/>
  <c r="AE139" i="9"/>
  <c r="AC139" i="9"/>
  <c r="AB139" i="9"/>
  <c r="Z139" i="9"/>
  <c r="Y139" i="9"/>
  <c r="W139" i="9"/>
  <c r="V139" i="9"/>
  <c r="T139" i="9"/>
  <c r="S139" i="9"/>
  <c r="Q139" i="9"/>
  <c r="P139" i="9"/>
  <c r="N139" i="9"/>
  <c r="M139" i="9"/>
  <c r="K139" i="9"/>
  <c r="J139" i="9"/>
  <c r="H139" i="9"/>
  <c r="G139" i="9"/>
  <c r="E139" i="9"/>
  <c r="D139" i="9"/>
  <c r="AL122" i="9"/>
  <c r="AK122" i="9"/>
  <c r="AI122" i="9"/>
  <c r="AH122" i="9"/>
  <c r="AF122" i="9"/>
  <c r="AE122" i="9"/>
  <c r="AC122" i="9"/>
  <c r="AB122" i="9"/>
  <c r="Z122" i="9"/>
  <c r="Y122" i="9"/>
  <c r="W122" i="9"/>
  <c r="V122" i="9"/>
  <c r="T122" i="9"/>
  <c r="S122" i="9"/>
  <c r="Q122" i="9"/>
  <c r="P122" i="9"/>
  <c r="N122" i="9"/>
  <c r="M122" i="9"/>
  <c r="K122" i="9"/>
  <c r="J122" i="9"/>
  <c r="H122" i="9"/>
  <c r="G122" i="9"/>
  <c r="E122" i="9"/>
  <c r="D122" i="9"/>
  <c r="AL110" i="9"/>
  <c r="AK110" i="9"/>
  <c r="AI110" i="9"/>
  <c r="AH110" i="9"/>
  <c r="AF110" i="9"/>
  <c r="AE110" i="9"/>
  <c r="AC110" i="9"/>
  <c r="AB110" i="9"/>
  <c r="Z110" i="9"/>
  <c r="Y110" i="9"/>
  <c r="W110" i="9"/>
  <c r="V110" i="9"/>
  <c r="T110" i="9"/>
  <c r="S110" i="9"/>
  <c r="Q110" i="9"/>
  <c r="P110" i="9"/>
  <c r="N110" i="9"/>
  <c r="M110" i="9"/>
  <c r="K110" i="9"/>
  <c r="J110" i="9"/>
  <c r="H110" i="9"/>
  <c r="G110" i="9"/>
  <c r="E110" i="9"/>
  <c r="D110" i="9"/>
  <c r="AK93" i="9"/>
  <c r="AI93" i="9"/>
  <c r="AH93" i="9"/>
  <c r="AF93" i="9"/>
  <c r="AE93" i="9"/>
  <c r="AC93" i="9"/>
  <c r="AB93" i="9"/>
  <c r="Z93" i="9"/>
  <c r="Y93" i="9"/>
  <c r="W93" i="9"/>
  <c r="V93" i="9"/>
  <c r="T93" i="9"/>
  <c r="S93" i="9"/>
  <c r="Q93" i="9"/>
  <c r="P93" i="9"/>
  <c r="N93" i="9"/>
  <c r="M93" i="9"/>
  <c r="K93" i="9"/>
  <c r="J93" i="9"/>
  <c r="H93" i="9"/>
  <c r="G93" i="9"/>
  <c r="E93" i="9"/>
  <c r="D93" i="9"/>
  <c r="AL81" i="9"/>
  <c r="AK81" i="9"/>
  <c r="AI81" i="9"/>
  <c r="AH81" i="9"/>
  <c r="AF81" i="9"/>
  <c r="AE81" i="9"/>
  <c r="AC81" i="9"/>
  <c r="AB81" i="9"/>
  <c r="Z81" i="9"/>
  <c r="Y81" i="9"/>
  <c r="W81" i="9"/>
  <c r="V81" i="9"/>
  <c r="T81" i="9"/>
  <c r="S81" i="9"/>
  <c r="Q81" i="9"/>
  <c r="P81" i="9"/>
  <c r="N81" i="9"/>
  <c r="M81" i="9"/>
  <c r="K81" i="9"/>
  <c r="J81" i="9"/>
  <c r="H81" i="9"/>
  <c r="G81" i="9"/>
  <c r="E81" i="9"/>
  <c r="D81" i="9"/>
  <c r="AK64" i="9"/>
  <c r="AI64" i="9"/>
  <c r="AH64" i="9"/>
  <c r="AF64" i="9"/>
  <c r="AE64" i="9"/>
  <c r="AC64" i="9"/>
  <c r="AB64" i="9"/>
  <c r="Z64" i="9"/>
  <c r="Y64" i="9"/>
  <c r="W64" i="9"/>
  <c r="V64" i="9"/>
  <c r="T64" i="9"/>
  <c r="S64" i="9"/>
  <c r="Q64" i="9"/>
  <c r="P64" i="9"/>
  <c r="N64" i="9"/>
  <c r="M64" i="9"/>
  <c r="K64" i="9"/>
  <c r="J64" i="9"/>
  <c r="H64" i="9"/>
  <c r="G64" i="9"/>
  <c r="E64" i="9"/>
  <c r="D64" i="9"/>
  <c r="AL52" i="9"/>
  <c r="AK52" i="9"/>
  <c r="AI52" i="9"/>
  <c r="AH52" i="9"/>
  <c r="AF52" i="9"/>
  <c r="AE52" i="9"/>
  <c r="AC52" i="9"/>
  <c r="AB52" i="9"/>
  <c r="Z52" i="9"/>
  <c r="Y52" i="9"/>
  <c r="W52" i="9"/>
  <c r="V52" i="9"/>
  <c r="T52" i="9"/>
  <c r="S52" i="9"/>
  <c r="Q52" i="9"/>
  <c r="P52" i="9"/>
  <c r="N52" i="9"/>
  <c r="M52" i="9"/>
  <c r="K52" i="9"/>
  <c r="J52" i="9"/>
  <c r="H52" i="9"/>
  <c r="G52" i="9"/>
  <c r="E52" i="9"/>
  <c r="D52" i="9"/>
  <c r="AK35" i="9"/>
  <c r="AI35" i="9"/>
  <c r="AH35" i="9"/>
  <c r="AF35" i="9"/>
  <c r="AE35" i="9"/>
  <c r="AC35" i="9"/>
  <c r="AB35" i="9"/>
  <c r="Z35" i="9"/>
  <c r="Y35" i="9"/>
  <c r="W35" i="9"/>
  <c r="V35" i="9"/>
  <c r="T35" i="9"/>
  <c r="S35" i="9"/>
  <c r="Q35" i="9"/>
  <c r="P35" i="9"/>
  <c r="N35" i="9"/>
  <c r="M35" i="9"/>
  <c r="K35" i="9"/>
  <c r="J35" i="9"/>
  <c r="H35" i="9"/>
  <c r="G35" i="9"/>
  <c r="E35" i="9"/>
  <c r="D35" i="9"/>
  <c r="AL143" i="9"/>
  <c r="AK143" i="9"/>
  <c r="AI143" i="9"/>
  <c r="AH143" i="9"/>
  <c r="AF143" i="9"/>
  <c r="AE143" i="9"/>
  <c r="AC143" i="9"/>
  <c r="AB143" i="9"/>
  <c r="Z143" i="9"/>
  <c r="Y143" i="9"/>
  <c r="W143" i="9"/>
  <c r="V143" i="9"/>
  <c r="T143" i="9"/>
  <c r="S143" i="9"/>
  <c r="Q143" i="9"/>
  <c r="P143" i="9"/>
  <c r="N143" i="9"/>
  <c r="M143" i="9"/>
  <c r="K143" i="9"/>
  <c r="J143" i="9"/>
  <c r="H143" i="9"/>
  <c r="G143" i="9"/>
  <c r="E143" i="9"/>
  <c r="D143" i="9"/>
  <c r="AL142" i="9"/>
  <c r="AK142" i="9"/>
  <c r="AI142" i="9"/>
  <c r="AH142" i="9"/>
  <c r="AF142" i="9"/>
  <c r="AE142" i="9"/>
  <c r="AC142" i="9"/>
  <c r="AB142" i="9"/>
  <c r="Z142" i="9"/>
  <c r="Y142" i="9"/>
  <c r="W142" i="9"/>
  <c r="V142" i="9"/>
  <c r="T142" i="9"/>
  <c r="S142" i="9"/>
  <c r="Q142" i="9"/>
  <c r="P142" i="9"/>
  <c r="N142" i="9"/>
  <c r="M142" i="9"/>
  <c r="K142" i="9"/>
  <c r="J142" i="9"/>
  <c r="H142" i="9"/>
  <c r="G142" i="9"/>
  <c r="E142" i="9"/>
  <c r="D142" i="9"/>
  <c r="AL140" i="9"/>
  <c r="AK140" i="9"/>
  <c r="AI140" i="9"/>
  <c r="AH140" i="9"/>
  <c r="AF140" i="9"/>
  <c r="AE140" i="9"/>
  <c r="AC140" i="9"/>
  <c r="AB140" i="9"/>
  <c r="Z140" i="9"/>
  <c r="Y140" i="9"/>
  <c r="W140" i="9"/>
  <c r="V140" i="9"/>
  <c r="T140" i="9"/>
  <c r="S140" i="9"/>
  <c r="Q140" i="9"/>
  <c r="P140" i="9"/>
  <c r="N140" i="9"/>
  <c r="M140" i="9"/>
  <c r="K140" i="9"/>
  <c r="J140" i="9"/>
  <c r="H140" i="9"/>
  <c r="G140" i="9"/>
  <c r="E140" i="9"/>
  <c r="D140" i="9"/>
  <c r="BB138" i="9"/>
  <c r="BA138" i="9"/>
  <c r="AZ138" i="9"/>
  <c r="AY138" i="9"/>
  <c r="AX138" i="9"/>
  <c r="AW138" i="9"/>
  <c r="AV138" i="9"/>
  <c r="AU138" i="9"/>
  <c r="AT138" i="9"/>
  <c r="AS138" i="9"/>
  <c r="AR138" i="9"/>
  <c r="AQ138" i="9"/>
  <c r="AL138" i="9"/>
  <c r="AK138" i="9"/>
  <c r="AI138" i="9"/>
  <c r="AH138" i="9"/>
  <c r="AF138" i="9"/>
  <c r="AE138" i="9"/>
  <c r="AC138" i="9"/>
  <c r="AB138" i="9"/>
  <c r="Z138" i="9"/>
  <c r="Y138" i="9"/>
  <c r="W138" i="9"/>
  <c r="V138" i="9"/>
  <c r="T138" i="9"/>
  <c r="S138" i="9"/>
  <c r="Q138" i="9"/>
  <c r="P138" i="9"/>
  <c r="N138" i="9"/>
  <c r="M138" i="9"/>
  <c r="K138" i="9"/>
  <c r="J138" i="9"/>
  <c r="H138" i="9"/>
  <c r="G138" i="9"/>
  <c r="E138" i="9"/>
  <c r="D138" i="9"/>
  <c r="BB137" i="9"/>
  <c r="BA137" i="9"/>
  <c r="AZ137" i="9"/>
  <c r="AY137" i="9"/>
  <c r="AX137" i="9"/>
  <c r="AW137" i="9"/>
  <c r="AV137" i="9"/>
  <c r="AU137" i="9"/>
  <c r="AT137" i="9"/>
  <c r="AS137" i="9"/>
  <c r="AR137" i="9"/>
  <c r="AQ137" i="9"/>
  <c r="BB136" i="9"/>
  <c r="BA136" i="9"/>
  <c r="AZ136" i="9"/>
  <c r="AY136" i="9"/>
  <c r="AX136" i="9"/>
  <c r="AW136" i="9"/>
  <c r="AV136" i="9"/>
  <c r="AU136" i="9"/>
  <c r="AT136" i="9"/>
  <c r="AS136" i="9"/>
  <c r="AR136" i="9"/>
  <c r="AQ136" i="9"/>
  <c r="AL136" i="9"/>
  <c r="AK136" i="9"/>
  <c r="AI136" i="9"/>
  <c r="AH136" i="9"/>
  <c r="AF136" i="9"/>
  <c r="AE136" i="9"/>
  <c r="AC136" i="9"/>
  <c r="AB136" i="9"/>
  <c r="Z136" i="9"/>
  <c r="Y136" i="9"/>
  <c r="W136" i="9"/>
  <c r="V136" i="9"/>
  <c r="T136" i="9"/>
  <c r="S136" i="9"/>
  <c r="Q136" i="9"/>
  <c r="P136" i="9"/>
  <c r="N136" i="9"/>
  <c r="M136" i="9"/>
  <c r="K136" i="9"/>
  <c r="J136" i="9"/>
  <c r="H136" i="9"/>
  <c r="G136" i="9"/>
  <c r="E136" i="9"/>
  <c r="D136" i="9"/>
  <c r="AL135" i="9"/>
  <c r="AK135" i="9"/>
  <c r="AI135" i="9"/>
  <c r="AH135" i="9"/>
  <c r="AF135" i="9"/>
  <c r="AE135" i="9"/>
  <c r="AC135" i="9"/>
  <c r="AB135" i="9"/>
  <c r="Z135" i="9"/>
  <c r="Y135" i="9"/>
  <c r="W135" i="9"/>
  <c r="V135" i="9"/>
  <c r="T135" i="9"/>
  <c r="S135" i="9"/>
  <c r="Q135" i="9"/>
  <c r="P135" i="9"/>
  <c r="N135" i="9"/>
  <c r="M135" i="9"/>
  <c r="K135" i="9"/>
  <c r="J135" i="9"/>
  <c r="H135" i="9"/>
  <c r="G135" i="9"/>
  <c r="E135" i="9"/>
  <c r="D135" i="9"/>
  <c r="BB134" i="9"/>
  <c r="BA134" i="9"/>
  <c r="AZ134" i="9"/>
  <c r="AY134" i="9"/>
  <c r="AX134" i="9"/>
  <c r="AW134" i="9"/>
  <c r="AV134" i="9"/>
  <c r="AU134" i="9"/>
  <c r="AT134" i="9"/>
  <c r="AS134" i="9"/>
  <c r="AR134" i="9"/>
  <c r="AQ134" i="9"/>
  <c r="AL134" i="9"/>
  <c r="AK134" i="9"/>
  <c r="AI134" i="9"/>
  <c r="AH134" i="9"/>
  <c r="AF134" i="9"/>
  <c r="AE134" i="9"/>
  <c r="AC134" i="9"/>
  <c r="AB134" i="9"/>
  <c r="Z134" i="9"/>
  <c r="Y134" i="9"/>
  <c r="W134" i="9"/>
  <c r="V134" i="9"/>
  <c r="T134" i="9"/>
  <c r="S134" i="9"/>
  <c r="Q134" i="9"/>
  <c r="P134" i="9"/>
  <c r="N134" i="9"/>
  <c r="M134" i="9"/>
  <c r="K134" i="9"/>
  <c r="J134" i="9"/>
  <c r="H134" i="9"/>
  <c r="G134" i="9"/>
  <c r="E134" i="9"/>
  <c r="D134" i="9"/>
  <c r="BB133" i="9"/>
  <c r="BA133" i="9"/>
  <c r="AZ133" i="9"/>
  <c r="AY133" i="9"/>
  <c r="AX133" i="9"/>
  <c r="AW133" i="9"/>
  <c r="AV133" i="9"/>
  <c r="AU133" i="9"/>
  <c r="AT133" i="9"/>
  <c r="AS133" i="9"/>
  <c r="AR133" i="9"/>
  <c r="AQ133" i="9"/>
  <c r="AL133" i="9"/>
  <c r="AK133" i="9"/>
  <c r="AI133" i="9"/>
  <c r="AH133" i="9"/>
  <c r="AF133" i="9"/>
  <c r="AE133" i="9"/>
  <c r="AC133" i="9"/>
  <c r="AB133" i="9"/>
  <c r="Z133" i="9"/>
  <c r="Y133" i="9"/>
  <c r="W133" i="9"/>
  <c r="V133" i="9"/>
  <c r="T133" i="9"/>
  <c r="S133" i="9"/>
  <c r="Q133" i="9"/>
  <c r="P133" i="9"/>
  <c r="N133" i="9"/>
  <c r="M133" i="9"/>
  <c r="K133" i="9"/>
  <c r="J133" i="9"/>
  <c r="H133" i="9"/>
  <c r="G133" i="9"/>
  <c r="E133" i="9"/>
  <c r="D133" i="9"/>
  <c r="BB132" i="9"/>
  <c r="BA132" i="9"/>
  <c r="AZ132" i="9"/>
  <c r="AY132" i="9"/>
  <c r="AX132" i="9"/>
  <c r="AW132" i="9"/>
  <c r="AV132" i="9"/>
  <c r="AU132" i="9"/>
  <c r="AT132" i="9"/>
  <c r="AS132" i="9"/>
  <c r="AR132" i="9"/>
  <c r="AQ132" i="9"/>
  <c r="AL132" i="9"/>
  <c r="AK132" i="9"/>
  <c r="AI132" i="9"/>
  <c r="AH132" i="9"/>
  <c r="AF132" i="9"/>
  <c r="AE132" i="9"/>
  <c r="AC132" i="9"/>
  <c r="AB132" i="9"/>
  <c r="Z132" i="9"/>
  <c r="Y132" i="9"/>
  <c r="W132" i="9"/>
  <c r="V132" i="9"/>
  <c r="T132" i="9"/>
  <c r="S132" i="9"/>
  <c r="Q132" i="9"/>
  <c r="P132" i="9"/>
  <c r="N132" i="9"/>
  <c r="M132" i="9"/>
  <c r="K132" i="9"/>
  <c r="J132" i="9"/>
  <c r="H132" i="9"/>
  <c r="G132" i="9"/>
  <c r="E132" i="9"/>
  <c r="D132" i="9"/>
  <c r="BB131" i="9"/>
  <c r="BA131" i="9"/>
  <c r="AZ131" i="9"/>
  <c r="AY131" i="9"/>
  <c r="AX131" i="9"/>
  <c r="AW131" i="9"/>
  <c r="AV131" i="9"/>
  <c r="AU131" i="9"/>
  <c r="AT131" i="9"/>
  <c r="AS131" i="9"/>
  <c r="AR131" i="9"/>
  <c r="AQ131" i="9"/>
  <c r="AL131" i="9"/>
  <c r="AK131" i="9"/>
  <c r="AI131" i="9"/>
  <c r="AH131" i="9"/>
  <c r="AF131" i="9"/>
  <c r="AE131" i="9"/>
  <c r="AC131" i="9"/>
  <c r="AB131" i="9"/>
  <c r="Z131" i="9"/>
  <c r="Y131" i="9"/>
  <c r="W131" i="9"/>
  <c r="V131" i="9"/>
  <c r="T131" i="9"/>
  <c r="S131" i="9"/>
  <c r="Q131" i="9"/>
  <c r="P131" i="9"/>
  <c r="N131" i="9"/>
  <c r="M131" i="9"/>
  <c r="K131" i="9"/>
  <c r="J131" i="9"/>
  <c r="H131" i="9"/>
  <c r="G131" i="9"/>
  <c r="E131" i="9"/>
  <c r="D131" i="9"/>
  <c r="BB130" i="9"/>
  <c r="BA130" i="9"/>
  <c r="AZ130" i="9"/>
  <c r="AY130" i="9"/>
  <c r="AX130" i="9"/>
  <c r="AW130" i="9"/>
  <c r="AV130" i="9"/>
  <c r="AU130" i="9"/>
  <c r="AT130" i="9"/>
  <c r="AS130" i="9"/>
  <c r="AR130" i="9"/>
  <c r="AQ130" i="9"/>
  <c r="AL130" i="9"/>
  <c r="AK130" i="9"/>
  <c r="AI130" i="9"/>
  <c r="AH130" i="9"/>
  <c r="AF130" i="9"/>
  <c r="AE130" i="9"/>
  <c r="AC130" i="9"/>
  <c r="AB130" i="9"/>
  <c r="Z130" i="9"/>
  <c r="Y130" i="9"/>
  <c r="W130" i="9"/>
  <c r="V130" i="9"/>
  <c r="T130" i="9"/>
  <c r="S130" i="9"/>
  <c r="Q130" i="9"/>
  <c r="P130" i="9"/>
  <c r="N130" i="9"/>
  <c r="M130" i="9"/>
  <c r="K130" i="9"/>
  <c r="J130" i="9"/>
  <c r="H130" i="9"/>
  <c r="G130" i="9"/>
  <c r="E130" i="9"/>
  <c r="D130" i="9"/>
  <c r="BB129" i="9"/>
  <c r="BA129" i="9"/>
  <c r="AZ129" i="9"/>
  <c r="AY129" i="9"/>
  <c r="AX129" i="9"/>
  <c r="AW129" i="9"/>
  <c r="AV129" i="9"/>
  <c r="AU129" i="9"/>
  <c r="AT129" i="9"/>
  <c r="AS129" i="9"/>
  <c r="AR129" i="9"/>
  <c r="AQ129" i="9"/>
  <c r="BB128" i="9"/>
  <c r="BA128" i="9"/>
  <c r="AZ128" i="9"/>
  <c r="AY128" i="9"/>
  <c r="AX128" i="9"/>
  <c r="AW128" i="9"/>
  <c r="AV128" i="9"/>
  <c r="AU128" i="9"/>
  <c r="AT128" i="9"/>
  <c r="AS128" i="9"/>
  <c r="AR128" i="9"/>
  <c r="AQ128" i="9"/>
  <c r="AL128" i="9"/>
  <c r="AL129" i="9" s="1"/>
  <c r="AK128" i="9"/>
  <c r="AI128" i="9"/>
  <c r="AI129" i="9" s="1"/>
  <c r="AH128" i="9"/>
  <c r="AH129" i="9" s="1"/>
  <c r="AF128" i="9"/>
  <c r="AE128" i="9"/>
  <c r="AE129" i="9" s="1"/>
  <c r="AC128" i="9"/>
  <c r="AC129" i="9" s="1"/>
  <c r="AB128" i="9"/>
  <c r="Z128" i="9"/>
  <c r="Y128" i="9"/>
  <c r="Y129" i="9" s="1"/>
  <c r="W128" i="9"/>
  <c r="V128" i="9"/>
  <c r="V129" i="9" s="1"/>
  <c r="T128" i="9"/>
  <c r="T129" i="9" s="1"/>
  <c r="S128" i="9"/>
  <c r="S129" i="9" s="1"/>
  <c r="Q128" i="9"/>
  <c r="Q129" i="9" s="1"/>
  <c r="P128" i="9"/>
  <c r="N128" i="9"/>
  <c r="N129" i="9" s="1"/>
  <c r="M128" i="9"/>
  <c r="K128" i="9"/>
  <c r="K129" i="9" s="1"/>
  <c r="J128" i="9"/>
  <c r="J129" i="9" s="1"/>
  <c r="H128" i="9"/>
  <c r="G128" i="9"/>
  <c r="G129" i="9" s="1"/>
  <c r="E128" i="9"/>
  <c r="E129" i="9" s="1"/>
  <c r="D128" i="9"/>
  <c r="BB127" i="9"/>
  <c r="BA127" i="9"/>
  <c r="AZ127" i="9"/>
  <c r="AY127" i="9"/>
  <c r="AX127" i="9"/>
  <c r="AW127" i="9"/>
  <c r="AV127" i="9"/>
  <c r="AU127" i="9"/>
  <c r="AT127" i="9"/>
  <c r="AS127" i="9"/>
  <c r="AR127" i="9"/>
  <c r="AQ127" i="9"/>
  <c r="BB126" i="9"/>
  <c r="BA126" i="9"/>
  <c r="AZ126" i="9"/>
  <c r="AY126" i="9"/>
  <c r="AX126" i="9"/>
  <c r="AW126" i="9"/>
  <c r="AV126" i="9"/>
  <c r="AU126" i="9"/>
  <c r="AT126" i="9"/>
  <c r="AS126" i="9"/>
  <c r="AR126" i="9"/>
  <c r="AQ126" i="9"/>
  <c r="AL126" i="9"/>
  <c r="AK126" i="9"/>
  <c r="AI126" i="9"/>
  <c r="AH126" i="9"/>
  <c r="AF126" i="9"/>
  <c r="AE126" i="9"/>
  <c r="AC126" i="9"/>
  <c r="AB126" i="9"/>
  <c r="Z126" i="9"/>
  <c r="Y126" i="9"/>
  <c r="W126" i="9"/>
  <c r="V126" i="9"/>
  <c r="T126" i="9"/>
  <c r="S126" i="9"/>
  <c r="P126" i="9"/>
  <c r="N126" i="9"/>
  <c r="M126" i="9"/>
  <c r="K126" i="9"/>
  <c r="J126" i="9"/>
  <c r="H126" i="9"/>
  <c r="G126" i="9"/>
  <c r="E126" i="9"/>
  <c r="D126" i="9"/>
  <c r="BB125" i="9"/>
  <c r="BA125" i="9"/>
  <c r="AZ125" i="9"/>
  <c r="AY125" i="9"/>
  <c r="AX125" i="9"/>
  <c r="AW125" i="9"/>
  <c r="AV125" i="9"/>
  <c r="AU125" i="9"/>
  <c r="AT125" i="9"/>
  <c r="AS125" i="9"/>
  <c r="AR125" i="9"/>
  <c r="AQ125" i="9"/>
  <c r="AL125" i="9"/>
  <c r="AK125" i="9"/>
  <c r="AI125" i="9"/>
  <c r="AH125" i="9"/>
  <c r="AF125" i="9"/>
  <c r="AE125" i="9"/>
  <c r="AC125" i="9"/>
  <c r="AB125" i="9"/>
  <c r="Z125" i="9"/>
  <c r="Y125" i="9"/>
  <c r="W125" i="9"/>
  <c r="V125" i="9"/>
  <c r="T125" i="9"/>
  <c r="S125" i="9"/>
  <c r="Q125" i="9"/>
  <c r="P125" i="9"/>
  <c r="N125" i="9"/>
  <c r="M125" i="9"/>
  <c r="K125" i="9"/>
  <c r="J125" i="9"/>
  <c r="H125" i="9"/>
  <c r="G125" i="9"/>
  <c r="E125" i="9"/>
  <c r="D125" i="9"/>
  <c r="BB124" i="9"/>
  <c r="BA124" i="9"/>
  <c r="AZ124" i="9"/>
  <c r="AY124" i="9"/>
  <c r="AX124" i="9"/>
  <c r="AW124" i="9"/>
  <c r="AV124" i="9"/>
  <c r="AU124" i="9"/>
  <c r="AT124" i="9"/>
  <c r="AS124" i="9"/>
  <c r="AR124" i="9"/>
  <c r="AQ124" i="9"/>
  <c r="AL124" i="9"/>
  <c r="AK124" i="9"/>
  <c r="AI124" i="9"/>
  <c r="AH124" i="9"/>
  <c r="AF124" i="9"/>
  <c r="AE124" i="9"/>
  <c r="AC124" i="9"/>
  <c r="AB124" i="9"/>
  <c r="Z124" i="9"/>
  <c r="Y124" i="9"/>
  <c r="W124" i="9"/>
  <c r="V124" i="9"/>
  <c r="T124" i="9"/>
  <c r="S124" i="9"/>
  <c r="Q124" i="9"/>
  <c r="P124" i="9"/>
  <c r="N124" i="9"/>
  <c r="M124" i="9"/>
  <c r="K124" i="9"/>
  <c r="J124" i="9"/>
  <c r="H124" i="9"/>
  <c r="G124" i="9"/>
  <c r="E124" i="9"/>
  <c r="D124" i="9"/>
  <c r="BB123" i="9"/>
  <c r="BA123" i="9"/>
  <c r="AZ123" i="9"/>
  <c r="AY123" i="9"/>
  <c r="AX123" i="9"/>
  <c r="AW123" i="9"/>
  <c r="AV123" i="9"/>
  <c r="AU123" i="9"/>
  <c r="AT123" i="9"/>
  <c r="AS123" i="9"/>
  <c r="AR123" i="9"/>
  <c r="AQ123" i="9"/>
  <c r="BB121" i="9"/>
  <c r="BA121" i="9"/>
  <c r="AZ121" i="9"/>
  <c r="AY121" i="9"/>
  <c r="AX121" i="9"/>
  <c r="AW121" i="9"/>
  <c r="AV121" i="9"/>
  <c r="AU121" i="9"/>
  <c r="AT121" i="9"/>
  <c r="AS121" i="9"/>
  <c r="AR121" i="9"/>
  <c r="AQ121" i="9"/>
  <c r="AL121" i="9"/>
  <c r="AK121" i="9"/>
  <c r="AI121" i="9"/>
  <c r="AH121" i="9"/>
  <c r="AF121" i="9"/>
  <c r="AE121" i="9"/>
  <c r="AC121" i="9"/>
  <c r="AB121" i="9"/>
  <c r="Z121" i="9"/>
  <c r="Y121" i="9"/>
  <c r="W121" i="9"/>
  <c r="V121" i="9"/>
  <c r="T121" i="9"/>
  <c r="S121" i="9"/>
  <c r="Q121" i="9"/>
  <c r="P121" i="9"/>
  <c r="N121" i="9"/>
  <c r="M121" i="9"/>
  <c r="K121" i="9"/>
  <c r="J121" i="9"/>
  <c r="H121" i="9"/>
  <c r="G121" i="9"/>
  <c r="E121" i="9"/>
  <c r="D121" i="9"/>
  <c r="BB120" i="9"/>
  <c r="BA120" i="9"/>
  <c r="AZ120" i="9"/>
  <c r="AY120" i="9"/>
  <c r="AX120" i="9"/>
  <c r="AW120" i="9"/>
  <c r="AV120" i="9"/>
  <c r="AU120" i="9"/>
  <c r="AT120" i="9"/>
  <c r="AS120" i="9"/>
  <c r="AR120" i="9"/>
  <c r="AL120" i="9"/>
  <c r="AK120" i="9"/>
  <c r="AI120" i="9"/>
  <c r="AH120" i="9"/>
  <c r="AF120" i="9"/>
  <c r="AE120" i="9"/>
  <c r="AC120" i="9"/>
  <c r="AB120" i="9"/>
  <c r="Z120" i="9"/>
  <c r="Y120" i="9"/>
  <c r="W120" i="9"/>
  <c r="V120" i="9"/>
  <c r="T120" i="9"/>
  <c r="S120" i="9"/>
  <c r="Q120" i="9"/>
  <c r="P120" i="9"/>
  <c r="N120" i="9"/>
  <c r="M120" i="9"/>
  <c r="K120" i="9"/>
  <c r="J120" i="9"/>
  <c r="H120" i="9"/>
  <c r="G120" i="9"/>
  <c r="E120" i="9"/>
  <c r="D120" i="9"/>
  <c r="AQ91" i="9"/>
  <c r="AO118" i="9"/>
  <c r="B117" i="9"/>
  <c r="Q126" i="9"/>
  <c r="AL92" i="9"/>
  <c r="AK92" i="9"/>
  <c r="AI92" i="9"/>
  <c r="AH92" i="9"/>
  <c r="AF92" i="9"/>
  <c r="AE92" i="9"/>
  <c r="AC92" i="9"/>
  <c r="AB92" i="9"/>
  <c r="Z92" i="9"/>
  <c r="Y92" i="9"/>
  <c r="W92" i="9"/>
  <c r="V92" i="9"/>
  <c r="T92" i="9"/>
  <c r="S92" i="9"/>
  <c r="Q92" i="9"/>
  <c r="P92" i="9"/>
  <c r="N92" i="9"/>
  <c r="M92" i="9"/>
  <c r="K92" i="9"/>
  <c r="J92" i="9"/>
  <c r="H92" i="9"/>
  <c r="G92" i="9"/>
  <c r="E92" i="9"/>
  <c r="D92" i="9"/>
  <c r="D91" i="9"/>
  <c r="AL91" i="9"/>
  <c r="AK91" i="9"/>
  <c r="AI91" i="9"/>
  <c r="AH91" i="9"/>
  <c r="AF91" i="9"/>
  <c r="AE91" i="9"/>
  <c r="AC91" i="9"/>
  <c r="AB91" i="9"/>
  <c r="Z91" i="9"/>
  <c r="Y91" i="9"/>
  <c r="W91" i="9"/>
  <c r="V91" i="9"/>
  <c r="T91" i="9"/>
  <c r="S91" i="9"/>
  <c r="Q91" i="9"/>
  <c r="P91" i="9"/>
  <c r="N91" i="9"/>
  <c r="M91" i="9"/>
  <c r="K91" i="9"/>
  <c r="J91" i="9"/>
  <c r="H91" i="9"/>
  <c r="G91" i="9"/>
  <c r="E91" i="9"/>
  <c r="BB94" i="9"/>
  <c r="BA94" i="9"/>
  <c r="AZ94" i="9"/>
  <c r="AY94" i="9"/>
  <c r="AX94" i="9"/>
  <c r="AW94" i="9"/>
  <c r="AV94" i="9"/>
  <c r="AU94" i="9"/>
  <c r="AT94" i="9"/>
  <c r="AS94" i="9"/>
  <c r="AR94" i="9"/>
  <c r="AQ94" i="9"/>
  <c r="BB92" i="9"/>
  <c r="BA92" i="9"/>
  <c r="AZ92" i="9"/>
  <c r="AY92" i="9"/>
  <c r="AX92" i="9"/>
  <c r="AW92" i="9"/>
  <c r="AV92" i="9"/>
  <c r="AU92" i="9"/>
  <c r="AT92" i="9"/>
  <c r="AS92" i="9"/>
  <c r="AR92" i="9"/>
  <c r="AQ92" i="9"/>
  <c r="BB91" i="9"/>
  <c r="BA91" i="9"/>
  <c r="AZ91" i="9"/>
  <c r="AY91" i="9"/>
  <c r="AX91" i="9"/>
  <c r="AW91" i="9"/>
  <c r="AV91" i="9"/>
  <c r="AU91" i="9"/>
  <c r="AT91" i="9"/>
  <c r="AS91" i="9"/>
  <c r="AR91" i="9"/>
  <c r="AO89" i="9"/>
  <c r="B88" i="9"/>
  <c r="AL114" i="9"/>
  <c r="AK114" i="9"/>
  <c r="AI114" i="9"/>
  <c r="AH114" i="9"/>
  <c r="AF114" i="9"/>
  <c r="AE114" i="9"/>
  <c r="AC114" i="9"/>
  <c r="AB114" i="9"/>
  <c r="Z114" i="9"/>
  <c r="Y114" i="9"/>
  <c r="W114" i="9"/>
  <c r="V114" i="9"/>
  <c r="T114" i="9"/>
  <c r="S114" i="9"/>
  <c r="Q114" i="9"/>
  <c r="P114" i="9"/>
  <c r="N114" i="9"/>
  <c r="M114" i="9"/>
  <c r="K114" i="9"/>
  <c r="J114" i="9"/>
  <c r="H114" i="9"/>
  <c r="G114" i="9"/>
  <c r="E114" i="9"/>
  <c r="D114" i="9"/>
  <c r="AL113" i="9"/>
  <c r="AK113" i="9"/>
  <c r="AI113" i="9"/>
  <c r="AH113" i="9"/>
  <c r="AF113" i="9"/>
  <c r="AE113" i="9"/>
  <c r="AC113" i="9"/>
  <c r="AB113" i="9"/>
  <c r="Z113" i="9"/>
  <c r="Y113" i="9"/>
  <c r="W113" i="9"/>
  <c r="V113" i="9"/>
  <c r="T113" i="9"/>
  <c r="S113" i="9"/>
  <c r="Q113" i="9"/>
  <c r="P113" i="9"/>
  <c r="N113" i="9"/>
  <c r="M113" i="9"/>
  <c r="K113" i="9"/>
  <c r="J113" i="9"/>
  <c r="H113" i="9"/>
  <c r="G113" i="9"/>
  <c r="E113" i="9"/>
  <c r="D113" i="9"/>
  <c r="AL111" i="9"/>
  <c r="AK111" i="9"/>
  <c r="AI111" i="9"/>
  <c r="AH111" i="9"/>
  <c r="AF111" i="9"/>
  <c r="AE111" i="9"/>
  <c r="AC111" i="9"/>
  <c r="AB111" i="9"/>
  <c r="Z111" i="9"/>
  <c r="Y111" i="9"/>
  <c r="W111" i="9"/>
  <c r="V111" i="9"/>
  <c r="T111" i="9"/>
  <c r="S111" i="9"/>
  <c r="Q111" i="9"/>
  <c r="P111" i="9"/>
  <c r="N111" i="9"/>
  <c r="M111" i="9"/>
  <c r="K111" i="9"/>
  <c r="J111" i="9"/>
  <c r="H111" i="9"/>
  <c r="G111" i="9"/>
  <c r="E111" i="9"/>
  <c r="D111" i="9"/>
  <c r="BB109" i="9"/>
  <c r="BA109" i="9"/>
  <c r="AZ109" i="9"/>
  <c r="AY109" i="9"/>
  <c r="AX109" i="9"/>
  <c r="AW109" i="9"/>
  <c r="AV109" i="9"/>
  <c r="AU109" i="9"/>
  <c r="AT109" i="9"/>
  <c r="AS109" i="9"/>
  <c r="AR109" i="9"/>
  <c r="AQ109" i="9"/>
  <c r="AL109" i="9"/>
  <c r="AK109" i="9"/>
  <c r="AI109" i="9"/>
  <c r="AH109" i="9"/>
  <c r="AF109" i="9"/>
  <c r="AE109" i="9"/>
  <c r="AC109" i="9"/>
  <c r="AB109" i="9"/>
  <c r="Z109" i="9"/>
  <c r="Y109" i="9"/>
  <c r="W109" i="9"/>
  <c r="V109" i="9"/>
  <c r="T109" i="9"/>
  <c r="S109" i="9"/>
  <c r="Q109" i="9"/>
  <c r="P109" i="9"/>
  <c r="N109" i="9"/>
  <c r="M109" i="9"/>
  <c r="K109" i="9"/>
  <c r="J109" i="9"/>
  <c r="H109" i="9"/>
  <c r="G109" i="9"/>
  <c r="E109" i="9"/>
  <c r="D109" i="9"/>
  <c r="BB108" i="9"/>
  <c r="BA108" i="9"/>
  <c r="AZ108" i="9"/>
  <c r="AY108" i="9"/>
  <c r="AX108" i="9"/>
  <c r="AW108" i="9"/>
  <c r="AV108" i="9"/>
  <c r="AU108" i="9"/>
  <c r="AT108" i="9"/>
  <c r="AS108" i="9"/>
  <c r="AR108" i="9"/>
  <c r="AQ108" i="9"/>
  <c r="BB107" i="9"/>
  <c r="BA107" i="9"/>
  <c r="AZ107" i="9"/>
  <c r="AY107" i="9"/>
  <c r="AX107" i="9"/>
  <c r="AW107" i="9"/>
  <c r="AV107" i="9"/>
  <c r="AU107" i="9"/>
  <c r="AT107" i="9"/>
  <c r="AS107" i="9"/>
  <c r="AR107" i="9"/>
  <c r="AQ107" i="9"/>
  <c r="AL107" i="9"/>
  <c r="AK107" i="9"/>
  <c r="AI107" i="9"/>
  <c r="AH107" i="9"/>
  <c r="AF107" i="9"/>
  <c r="AE107" i="9"/>
  <c r="AC107" i="9"/>
  <c r="AB107" i="9"/>
  <c r="Z107" i="9"/>
  <c r="Y107" i="9"/>
  <c r="W107" i="9"/>
  <c r="V107" i="9"/>
  <c r="T107" i="9"/>
  <c r="S107" i="9"/>
  <c r="Q107" i="9"/>
  <c r="P107" i="9"/>
  <c r="N107" i="9"/>
  <c r="M107" i="9"/>
  <c r="K107" i="9"/>
  <c r="J107" i="9"/>
  <c r="H107" i="9"/>
  <c r="G107" i="9"/>
  <c r="E107" i="9"/>
  <c r="D107" i="9"/>
  <c r="AL106" i="9"/>
  <c r="AK106" i="9"/>
  <c r="AI106" i="9"/>
  <c r="AH106" i="9"/>
  <c r="AF106" i="9"/>
  <c r="AE106" i="9"/>
  <c r="AC106" i="9"/>
  <c r="AB106" i="9"/>
  <c r="Z106" i="9"/>
  <c r="Y106" i="9"/>
  <c r="W106" i="9"/>
  <c r="V106" i="9"/>
  <c r="T106" i="9"/>
  <c r="S106" i="9"/>
  <c r="Q106" i="9"/>
  <c r="P106" i="9"/>
  <c r="N106" i="9"/>
  <c r="M106" i="9"/>
  <c r="K106" i="9"/>
  <c r="J106" i="9"/>
  <c r="H106" i="9"/>
  <c r="G106" i="9"/>
  <c r="E106" i="9"/>
  <c r="D106" i="9"/>
  <c r="BB105" i="9"/>
  <c r="BA105" i="9"/>
  <c r="AZ105" i="9"/>
  <c r="AY105" i="9"/>
  <c r="AX105" i="9"/>
  <c r="AW105" i="9"/>
  <c r="AV105" i="9"/>
  <c r="AU105" i="9"/>
  <c r="AT105" i="9"/>
  <c r="AS105" i="9"/>
  <c r="AR105" i="9"/>
  <c r="AQ105" i="9"/>
  <c r="AL105" i="9"/>
  <c r="AK105" i="9"/>
  <c r="AI105" i="9"/>
  <c r="AH105" i="9"/>
  <c r="AF105" i="9"/>
  <c r="AE105" i="9"/>
  <c r="AC105" i="9"/>
  <c r="AB105" i="9"/>
  <c r="Z105" i="9"/>
  <c r="Y105" i="9"/>
  <c r="W105" i="9"/>
  <c r="V105" i="9"/>
  <c r="T105" i="9"/>
  <c r="S105" i="9"/>
  <c r="Q105" i="9"/>
  <c r="P105" i="9"/>
  <c r="N105" i="9"/>
  <c r="M105" i="9"/>
  <c r="K105" i="9"/>
  <c r="J105" i="9"/>
  <c r="H105" i="9"/>
  <c r="G105" i="9"/>
  <c r="E105" i="9"/>
  <c r="D105" i="9"/>
  <c r="BB104" i="9"/>
  <c r="BA104" i="9"/>
  <c r="AZ104" i="9"/>
  <c r="AY104" i="9"/>
  <c r="AX104" i="9"/>
  <c r="AW104" i="9"/>
  <c r="AV104" i="9"/>
  <c r="AU104" i="9"/>
  <c r="AT104" i="9"/>
  <c r="AS104" i="9"/>
  <c r="AR104" i="9"/>
  <c r="AQ104" i="9"/>
  <c r="AL104" i="9"/>
  <c r="AK104" i="9"/>
  <c r="AI104" i="9"/>
  <c r="AH104" i="9"/>
  <c r="AF104" i="9"/>
  <c r="AE104" i="9"/>
  <c r="AC104" i="9"/>
  <c r="AB104" i="9"/>
  <c r="Z104" i="9"/>
  <c r="Y104" i="9"/>
  <c r="W104" i="9"/>
  <c r="V104" i="9"/>
  <c r="T104" i="9"/>
  <c r="S104" i="9"/>
  <c r="Q104" i="9"/>
  <c r="P104" i="9"/>
  <c r="N104" i="9"/>
  <c r="M104" i="9"/>
  <c r="K104" i="9"/>
  <c r="J104" i="9"/>
  <c r="H104" i="9"/>
  <c r="G104" i="9"/>
  <c r="E104" i="9"/>
  <c r="D104" i="9"/>
  <c r="BB103" i="9"/>
  <c r="BA103" i="9"/>
  <c r="AZ103" i="9"/>
  <c r="AY103" i="9"/>
  <c r="AX103" i="9"/>
  <c r="AW103" i="9"/>
  <c r="AV103" i="9"/>
  <c r="AU103" i="9"/>
  <c r="AT103" i="9"/>
  <c r="AS103" i="9"/>
  <c r="AR103" i="9"/>
  <c r="AQ103" i="9"/>
  <c r="AL103" i="9"/>
  <c r="AK103" i="9"/>
  <c r="AI103" i="9"/>
  <c r="AH103" i="9"/>
  <c r="AF103" i="9"/>
  <c r="AE103" i="9"/>
  <c r="AC103" i="9"/>
  <c r="AB103" i="9"/>
  <c r="Z103" i="9"/>
  <c r="Y103" i="9"/>
  <c r="W103" i="9"/>
  <c r="V103" i="9"/>
  <c r="T103" i="9"/>
  <c r="S103" i="9"/>
  <c r="Q103" i="9"/>
  <c r="P103" i="9"/>
  <c r="N103" i="9"/>
  <c r="M103" i="9"/>
  <c r="K103" i="9"/>
  <c r="J103" i="9"/>
  <c r="H103" i="9"/>
  <c r="G103" i="9"/>
  <c r="E103" i="9"/>
  <c r="D103" i="9"/>
  <c r="BB102" i="9"/>
  <c r="BA102" i="9"/>
  <c r="AZ102" i="9"/>
  <c r="AY102" i="9"/>
  <c r="AX102" i="9"/>
  <c r="AW102" i="9"/>
  <c r="AV102" i="9"/>
  <c r="AU102" i="9"/>
  <c r="AT102" i="9"/>
  <c r="AS102" i="9"/>
  <c r="AR102" i="9"/>
  <c r="AQ102" i="9"/>
  <c r="AL102" i="9"/>
  <c r="AK102" i="9"/>
  <c r="AI102" i="9"/>
  <c r="AH102" i="9"/>
  <c r="AF102" i="9"/>
  <c r="AE102" i="9"/>
  <c r="AC102" i="9"/>
  <c r="AB102" i="9"/>
  <c r="Z102" i="9"/>
  <c r="Y102" i="9"/>
  <c r="W102" i="9"/>
  <c r="V102" i="9"/>
  <c r="T102" i="9"/>
  <c r="S102" i="9"/>
  <c r="Q102" i="9"/>
  <c r="P102" i="9"/>
  <c r="N102" i="9"/>
  <c r="M102" i="9"/>
  <c r="K102" i="9"/>
  <c r="J102" i="9"/>
  <c r="H102" i="9"/>
  <c r="G102" i="9"/>
  <c r="E102" i="9"/>
  <c r="D102" i="9"/>
  <c r="BB101" i="9"/>
  <c r="BA101" i="9"/>
  <c r="AZ101" i="9"/>
  <c r="AY101" i="9"/>
  <c r="AX101" i="9"/>
  <c r="AW101" i="9"/>
  <c r="AV101" i="9"/>
  <c r="AU101" i="9"/>
  <c r="AT101" i="9"/>
  <c r="AS101" i="9"/>
  <c r="AR101" i="9"/>
  <c r="AQ101" i="9"/>
  <c r="AL101" i="9"/>
  <c r="AK101" i="9"/>
  <c r="AI101" i="9"/>
  <c r="AH101" i="9"/>
  <c r="AF101" i="9"/>
  <c r="AE101" i="9"/>
  <c r="AC101" i="9"/>
  <c r="AB101" i="9"/>
  <c r="Z101" i="9"/>
  <c r="Y101" i="9"/>
  <c r="W101" i="9"/>
  <c r="V101" i="9"/>
  <c r="T101" i="9"/>
  <c r="S101" i="9"/>
  <c r="Q101" i="9"/>
  <c r="P101" i="9"/>
  <c r="N101" i="9"/>
  <c r="M101" i="9"/>
  <c r="K101" i="9"/>
  <c r="J101" i="9"/>
  <c r="H101" i="9"/>
  <c r="G101" i="9"/>
  <c r="E101" i="9"/>
  <c r="D101" i="9"/>
  <c r="BB100" i="9"/>
  <c r="BA100" i="9"/>
  <c r="AZ100" i="9"/>
  <c r="AY100" i="9"/>
  <c r="AX100" i="9"/>
  <c r="AW100" i="9"/>
  <c r="AV100" i="9"/>
  <c r="AU100" i="9"/>
  <c r="AT100" i="9"/>
  <c r="AS100" i="9"/>
  <c r="AR100" i="9"/>
  <c r="AQ100" i="9"/>
  <c r="BB99" i="9"/>
  <c r="BA99" i="9"/>
  <c r="AZ99" i="9"/>
  <c r="AY99" i="9"/>
  <c r="AX99" i="9"/>
  <c r="AW99" i="9"/>
  <c r="AV99" i="9"/>
  <c r="AU99" i="9"/>
  <c r="AT99" i="9"/>
  <c r="AS99" i="9"/>
  <c r="AR99" i="9"/>
  <c r="AQ99" i="9"/>
  <c r="AL99" i="9"/>
  <c r="AL100" i="9" s="1"/>
  <c r="AK99" i="9"/>
  <c r="AI99" i="9"/>
  <c r="AI100" i="9" s="1"/>
  <c r="AH99" i="9"/>
  <c r="AH100" i="9" s="1"/>
  <c r="AF99" i="9"/>
  <c r="AF100" i="9" s="1"/>
  <c r="AE99" i="9"/>
  <c r="AC99" i="9"/>
  <c r="AC100" i="9" s="1"/>
  <c r="AB99" i="9"/>
  <c r="Z99" i="9"/>
  <c r="Y99" i="9"/>
  <c r="Y100" i="9" s="1"/>
  <c r="W99" i="9"/>
  <c r="V99" i="9"/>
  <c r="V100" i="9" s="1"/>
  <c r="T99" i="9"/>
  <c r="T100" i="9" s="1"/>
  <c r="S99" i="9"/>
  <c r="S100" i="9" s="1"/>
  <c r="Q99" i="9"/>
  <c r="Q100" i="9" s="1"/>
  <c r="P99" i="9"/>
  <c r="P100" i="9" s="1"/>
  <c r="N99" i="9"/>
  <c r="N100" i="9" s="1"/>
  <c r="M99" i="9"/>
  <c r="M100" i="9" s="1"/>
  <c r="K99" i="9"/>
  <c r="K100" i="9" s="1"/>
  <c r="J99" i="9"/>
  <c r="J100" i="9" s="1"/>
  <c r="H99" i="9"/>
  <c r="H100" i="9" s="1"/>
  <c r="G99" i="9"/>
  <c r="E99" i="9"/>
  <c r="E100" i="9" s="1"/>
  <c r="D99" i="9"/>
  <c r="BB98" i="9"/>
  <c r="BA98" i="9"/>
  <c r="AZ98" i="9"/>
  <c r="AY98" i="9"/>
  <c r="AX98" i="9"/>
  <c r="AW98" i="9"/>
  <c r="AV98" i="9"/>
  <c r="AU98" i="9"/>
  <c r="AT98" i="9"/>
  <c r="AS98" i="9"/>
  <c r="AR98" i="9"/>
  <c r="AQ98" i="9"/>
  <c r="BB97" i="9"/>
  <c r="BA97" i="9"/>
  <c r="AZ97" i="9"/>
  <c r="AY97" i="9"/>
  <c r="AX97" i="9"/>
  <c r="AW97" i="9"/>
  <c r="AV97" i="9"/>
  <c r="AU97" i="9"/>
  <c r="AT97" i="9"/>
  <c r="AS97" i="9"/>
  <c r="AR97" i="9"/>
  <c r="AQ97" i="9"/>
  <c r="AL97" i="9"/>
  <c r="AK97" i="9"/>
  <c r="AI97" i="9"/>
  <c r="AH97" i="9"/>
  <c r="AF97" i="9"/>
  <c r="AE97" i="9"/>
  <c r="AC97" i="9"/>
  <c r="AB97" i="9"/>
  <c r="Z97" i="9"/>
  <c r="Y97" i="9"/>
  <c r="W97" i="9"/>
  <c r="V97" i="9"/>
  <c r="T97" i="9"/>
  <c r="S97" i="9"/>
  <c r="P97" i="9"/>
  <c r="N97" i="9"/>
  <c r="M97" i="9"/>
  <c r="K97" i="9"/>
  <c r="J97" i="9"/>
  <c r="H97" i="9"/>
  <c r="G97" i="9"/>
  <c r="E97" i="9"/>
  <c r="D97" i="9"/>
  <c r="BB96" i="9"/>
  <c r="BA96" i="9"/>
  <c r="AZ96" i="9"/>
  <c r="AY96" i="9"/>
  <c r="AX96" i="9"/>
  <c r="AW96" i="9"/>
  <c r="AV96" i="9"/>
  <c r="AU96" i="9"/>
  <c r="AT96" i="9"/>
  <c r="AS96" i="9"/>
  <c r="AR96" i="9"/>
  <c r="AQ96" i="9"/>
  <c r="AL96" i="9"/>
  <c r="AK96" i="9"/>
  <c r="AI96" i="9"/>
  <c r="AH96" i="9"/>
  <c r="AF96" i="9"/>
  <c r="AE96" i="9"/>
  <c r="AC96" i="9"/>
  <c r="AB96" i="9"/>
  <c r="Z96" i="9"/>
  <c r="Y96" i="9"/>
  <c r="W96" i="9"/>
  <c r="V96" i="9"/>
  <c r="T96" i="9"/>
  <c r="S96" i="9"/>
  <c r="Q96" i="9"/>
  <c r="P96" i="9"/>
  <c r="N96" i="9"/>
  <c r="M96" i="9"/>
  <c r="K96" i="9"/>
  <c r="J96" i="9"/>
  <c r="H96" i="9"/>
  <c r="G96" i="9"/>
  <c r="E96" i="9"/>
  <c r="D96" i="9"/>
  <c r="BB95" i="9"/>
  <c r="BA95" i="9"/>
  <c r="AZ95" i="9"/>
  <c r="AY95" i="9"/>
  <c r="AX95" i="9"/>
  <c r="AW95" i="9"/>
  <c r="AV95" i="9"/>
  <c r="AU95" i="9"/>
  <c r="AT95" i="9"/>
  <c r="AS95" i="9"/>
  <c r="AR95" i="9"/>
  <c r="AQ95" i="9"/>
  <c r="AL95" i="9"/>
  <c r="AK95" i="9"/>
  <c r="AI95" i="9"/>
  <c r="AH95" i="9"/>
  <c r="AF95" i="9"/>
  <c r="AE95" i="9"/>
  <c r="AC95" i="9"/>
  <c r="AB95" i="9"/>
  <c r="Z95" i="9"/>
  <c r="Y95" i="9"/>
  <c r="W95" i="9"/>
  <c r="V95" i="9"/>
  <c r="T95" i="9"/>
  <c r="S95" i="9"/>
  <c r="Q95" i="9"/>
  <c r="P95" i="9"/>
  <c r="N95" i="9"/>
  <c r="M95" i="9"/>
  <c r="K95" i="9"/>
  <c r="J95" i="9"/>
  <c r="H95" i="9"/>
  <c r="G95" i="9"/>
  <c r="E95" i="9"/>
  <c r="D95" i="9"/>
  <c r="B59" i="9"/>
  <c r="AL85" i="9"/>
  <c r="AK85" i="9"/>
  <c r="AI85" i="9"/>
  <c r="AH85" i="9"/>
  <c r="AF85" i="9"/>
  <c r="AE85" i="9"/>
  <c r="AC85" i="9"/>
  <c r="AB85" i="9"/>
  <c r="Z85" i="9"/>
  <c r="Y85" i="9"/>
  <c r="W85" i="9"/>
  <c r="V85" i="9"/>
  <c r="T85" i="9"/>
  <c r="S85" i="9"/>
  <c r="Q85" i="9"/>
  <c r="P85" i="9"/>
  <c r="N85" i="9"/>
  <c r="M85" i="9"/>
  <c r="K85" i="9"/>
  <c r="J85" i="9"/>
  <c r="H85" i="9"/>
  <c r="G85" i="9"/>
  <c r="E85" i="9"/>
  <c r="D85" i="9"/>
  <c r="AL84" i="9"/>
  <c r="AK84" i="9"/>
  <c r="AI84" i="9"/>
  <c r="AH84" i="9"/>
  <c r="AF84" i="9"/>
  <c r="AE84" i="9"/>
  <c r="AC84" i="9"/>
  <c r="AB84" i="9"/>
  <c r="Z84" i="9"/>
  <c r="Y84" i="9"/>
  <c r="W84" i="9"/>
  <c r="V84" i="9"/>
  <c r="T84" i="9"/>
  <c r="S84" i="9"/>
  <c r="Q84" i="9"/>
  <c r="P84" i="9"/>
  <c r="N84" i="9"/>
  <c r="M84" i="9"/>
  <c r="K84" i="9"/>
  <c r="J84" i="9"/>
  <c r="H84" i="9"/>
  <c r="G84" i="9"/>
  <c r="E84" i="9"/>
  <c r="D84" i="9"/>
  <c r="AL82" i="9"/>
  <c r="AK82" i="9"/>
  <c r="AI82" i="9"/>
  <c r="AH82" i="9"/>
  <c r="AF82" i="9"/>
  <c r="AE82" i="9"/>
  <c r="AC82" i="9"/>
  <c r="AB82" i="9"/>
  <c r="Z82" i="9"/>
  <c r="Y82" i="9"/>
  <c r="W82" i="9"/>
  <c r="V82" i="9"/>
  <c r="T82" i="9"/>
  <c r="S82" i="9"/>
  <c r="Q82" i="9"/>
  <c r="P82" i="9"/>
  <c r="N82" i="9"/>
  <c r="M82" i="9"/>
  <c r="K82" i="9"/>
  <c r="J82" i="9"/>
  <c r="H82" i="9"/>
  <c r="G82" i="9"/>
  <c r="E82" i="9"/>
  <c r="D82" i="9"/>
  <c r="BB80" i="9"/>
  <c r="BA80" i="9"/>
  <c r="AZ80" i="9"/>
  <c r="AY80" i="9"/>
  <c r="AX80" i="9"/>
  <c r="AW80" i="9"/>
  <c r="AV80" i="9"/>
  <c r="AU80" i="9"/>
  <c r="AT80" i="9"/>
  <c r="AS80" i="9"/>
  <c r="AR80" i="9"/>
  <c r="AQ80" i="9"/>
  <c r="AL80" i="9"/>
  <c r="AK80" i="9"/>
  <c r="AI80" i="9"/>
  <c r="AH80" i="9"/>
  <c r="AF80" i="9"/>
  <c r="AE80" i="9"/>
  <c r="AC80" i="9"/>
  <c r="AB80" i="9"/>
  <c r="Z80" i="9"/>
  <c r="Y80" i="9"/>
  <c r="W80" i="9"/>
  <c r="V80" i="9"/>
  <c r="T80" i="9"/>
  <c r="S80" i="9"/>
  <c r="Q80" i="9"/>
  <c r="P80" i="9"/>
  <c r="N80" i="9"/>
  <c r="M80" i="9"/>
  <c r="K80" i="9"/>
  <c r="J80" i="9"/>
  <c r="H80" i="9"/>
  <c r="G80" i="9"/>
  <c r="E80" i="9"/>
  <c r="D80" i="9"/>
  <c r="BB79" i="9"/>
  <c r="BA79" i="9"/>
  <c r="AZ79" i="9"/>
  <c r="AY79" i="9"/>
  <c r="AX79" i="9"/>
  <c r="AW79" i="9"/>
  <c r="AV79" i="9"/>
  <c r="AU79" i="9"/>
  <c r="AT79" i="9"/>
  <c r="AS79" i="9"/>
  <c r="AR79" i="9"/>
  <c r="AQ79" i="9"/>
  <c r="BB78" i="9"/>
  <c r="BA78" i="9"/>
  <c r="AZ78" i="9"/>
  <c r="AY78" i="9"/>
  <c r="AX78" i="9"/>
  <c r="AW78" i="9"/>
  <c r="AV78" i="9"/>
  <c r="AU78" i="9"/>
  <c r="AT78" i="9"/>
  <c r="AS78" i="9"/>
  <c r="AR78" i="9"/>
  <c r="AQ78" i="9"/>
  <c r="AL78" i="9"/>
  <c r="AK78" i="9"/>
  <c r="AI78" i="9"/>
  <c r="AH78" i="9"/>
  <c r="AF78" i="9"/>
  <c r="AE78" i="9"/>
  <c r="AC78" i="9"/>
  <c r="AB78" i="9"/>
  <c r="Z78" i="9"/>
  <c r="Y78" i="9"/>
  <c r="W78" i="9"/>
  <c r="V78" i="9"/>
  <c r="T78" i="9"/>
  <c r="S78" i="9"/>
  <c r="Q78" i="9"/>
  <c r="P78" i="9"/>
  <c r="N78" i="9"/>
  <c r="M78" i="9"/>
  <c r="K78" i="9"/>
  <c r="J78" i="9"/>
  <c r="H78" i="9"/>
  <c r="G78" i="9"/>
  <c r="E78" i="9"/>
  <c r="D78" i="9"/>
  <c r="AL77" i="9"/>
  <c r="AK77" i="9"/>
  <c r="AI77" i="9"/>
  <c r="AH77" i="9"/>
  <c r="AF77" i="9"/>
  <c r="AE77" i="9"/>
  <c r="AC77" i="9"/>
  <c r="AB77" i="9"/>
  <c r="Z77" i="9"/>
  <c r="Y77" i="9"/>
  <c r="W77" i="9"/>
  <c r="V77" i="9"/>
  <c r="T77" i="9"/>
  <c r="S77" i="9"/>
  <c r="Q77" i="9"/>
  <c r="P77" i="9"/>
  <c r="N77" i="9"/>
  <c r="M77" i="9"/>
  <c r="K77" i="9"/>
  <c r="J77" i="9"/>
  <c r="H77" i="9"/>
  <c r="G77" i="9"/>
  <c r="E77" i="9"/>
  <c r="D77" i="9"/>
  <c r="BB76" i="9"/>
  <c r="BA76" i="9"/>
  <c r="AZ76" i="9"/>
  <c r="AY76" i="9"/>
  <c r="AX76" i="9"/>
  <c r="AW76" i="9"/>
  <c r="AV76" i="9"/>
  <c r="AU76" i="9"/>
  <c r="AT76" i="9"/>
  <c r="AS76" i="9"/>
  <c r="AR76" i="9"/>
  <c r="AQ76" i="9"/>
  <c r="AL76" i="9"/>
  <c r="AK76" i="9"/>
  <c r="AI76" i="9"/>
  <c r="AH76" i="9"/>
  <c r="AF76" i="9"/>
  <c r="AE76" i="9"/>
  <c r="AC76" i="9"/>
  <c r="AB76" i="9"/>
  <c r="Z76" i="9"/>
  <c r="Y76" i="9"/>
  <c r="W76" i="9"/>
  <c r="V76" i="9"/>
  <c r="T76" i="9"/>
  <c r="S76" i="9"/>
  <c r="Q76" i="9"/>
  <c r="P76" i="9"/>
  <c r="N76" i="9"/>
  <c r="M76" i="9"/>
  <c r="K76" i="9"/>
  <c r="J76" i="9"/>
  <c r="H76" i="9"/>
  <c r="G76" i="9"/>
  <c r="E76" i="9"/>
  <c r="D76" i="9"/>
  <c r="BB75" i="9"/>
  <c r="BA75" i="9"/>
  <c r="AZ75" i="9"/>
  <c r="AY75" i="9"/>
  <c r="AX75" i="9"/>
  <c r="AW75" i="9"/>
  <c r="AV75" i="9"/>
  <c r="AU75" i="9"/>
  <c r="AT75" i="9"/>
  <c r="AS75" i="9"/>
  <c r="AR75" i="9"/>
  <c r="AQ75" i="9"/>
  <c r="AL75" i="9"/>
  <c r="AK75" i="9"/>
  <c r="AI75" i="9"/>
  <c r="AH75" i="9"/>
  <c r="AF75" i="9"/>
  <c r="AE75" i="9"/>
  <c r="AC75" i="9"/>
  <c r="AB75" i="9"/>
  <c r="Z75" i="9"/>
  <c r="Y75" i="9"/>
  <c r="W75" i="9"/>
  <c r="V75" i="9"/>
  <c r="T75" i="9"/>
  <c r="S75" i="9"/>
  <c r="Q75" i="9"/>
  <c r="P75" i="9"/>
  <c r="N75" i="9"/>
  <c r="M75" i="9"/>
  <c r="K75" i="9"/>
  <c r="J75" i="9"/>
  <c r="H75" i="9"/>
  <c r="G75" i="9"/>
  <c r="E75" i="9"/>
  <c r="D75" i="9"/>
  <c r="BB74" i="9"/>
  <c r="BA74" i="9"/>
  <c r="AZ74" i="9"/>
  <c r="AY74" i="9"/>
  <c r="AX74" i="9"/>
  <c r="AW74" i="9"/>
  <c r="AV74" i="9"/>
  <c r="AU74" i="9"/>
  <c r="AT74" i="9"/>
  <c r="AS74" i="9"/>
  <c r="AR74" i="9"/>
  <c r="AQ74" i="9"/>
  <c r="AL74" i="9"/>
  <c r="AK74" i="9"/>
  <c r="AI74" i="9"/>
  <c r="AH74" i="9"/>
  <c r="AF74" i="9"/>
  <c r="AE74" i="9"/>
  <c r="AC74" i="9"/>
  <c r="AB74" i="9"/>
  <c r="Z74" i="9"/>
  <c r="Y74" i="9"/>
  <c r="W74" i="9"/>
  <c r="V74" i="9"/>
  <c r="T74" i="9"/>
  <c r="S74" i="9"/>
  <c r="Q74" i="9"/>
  <c r="P74" i="9"/>
  <c r="N74" i="9"/>
  <c r="M74" i="9"/>
  <c r="K74" i="9"/>
  <c r="J74" i="9"/>
  <c r="H74" i="9"/>
  <c r="G74" i="9"/>
  <c r="E74" i="9"/>
  <c r="D74" i="9"/>
  <c r="BB73" i="9"/>
  <c r="BA73" i="9"/>
  <c r="AZ73" i="9"/>
  <c r="AY73" i="9"/>
  <c r="AX73" i="9"/>
  <c r="AW73" i="9"/>
  <c r="AV73" i="9"/>
  <c r="AU73" i="9"/>
  <c r="AT73" i="9"/>
  <c r="AS73" i="9"/>
  <c r="AR73" i="9"/>
  <c r="AQ73" i="9"/>
  <c r="AL73" i="9"/>
  <c r="AK73" i="9"/>
  <c r="AI73" i="9"/>
  <c r="AH73" i="9"/>
  <c r="AF73" i="9"/>
  <c r="AE73" i="9"/>
  <c r="AC73" i="9"/>
  <c r="AB73" i="9"/>
  <c r="Z73" i="9"/>
  <c r="Y73" i="9"/>
  <c r="W73" i="9"/>
  <c r="V73" i="9"/>
  <c r="T73" i="9"/>
  <c r="S73" i="9"/>
  <c r="Q73" i="9"/>
  <c r="P73" i="9"/>
  <c r="N73" i="9"/>
  <c r="M73" i="9"/>
  <c r="K73" i="9"/>
  <c r="J73" i="9"/>
  <c r="H73" i="9"/>
  <c r="G73" i="9"/>
  <c r="E73" i="9"/>
  <c r="D73" i="9"/>
  <c r="BB72" i="9"/>
  <c r="BA72" i="9"/>
  <c r="AZ72" i="9"/>
  <c r="AY72" i="9"/>
  <c r="AX72" i="9"/>
  <c r="AW72" i="9"/>
  <c r="AV72" i="9"/>
  <c r="AU72" i="9"/>
  <c r="AT72" i="9"/>
  <c r="AS72" i="9"/>
  <c r="AR72" i="9"/>
  <c r="AQ72" i="9"/>
  <c r="AL72" i="9"/>
  <c r="AK72" i="9"/>
  <c r="AI72" i="9"/>
  <c r="AH72" i="9"/>
  <c r="AF72" i="9"/>
  <c r="AE72" i="9"/>
  <c r="AC72" i="9"/>
  <c r="AB72" i="9"/>
  <c r="Z72" i="9"/>
  <c r="Y72" i="9"/>
  <c r="W72" i="9"/>
  <c r="V72" i="9"/>
  <c r="T72" i="9"/>
  <c r="S72" i="9"/>
  <c r="Q72" i="9"/>
  <c r="P72" i="9"/>
  <c r="N72" i="9"/>
  <c r="M72" i="9"/>
  <c r="K72" i="9"/>
  <c r="J72" i="9"/>
  <c r="H72" i="9"/>
  <c r="G72" i="9"/>
  <c r="E72" i="9"/>
  <c r="D72" i="9"/>
  <c r="BB71" i="9"/>
  <c r="BA71" i="9"/>
  <c r="AZ71" i="9"/>
  <c r="AY71" i="9"/>
  <c r="AX71" i="9"/>
  <c r="AW71" i="9"/>
  <c r="AV71" i="9"/>
  <c r="AU71" i="9"/>
  <c r="AT71" i="9"/>
  <c r="AS71" i="9"/>
  <c r="AR71" i="9"/>
  <c r="AQ71" i="9"/>
  <c r="BB70" i="9"/>
  <c r="BA70" i="9"/>
  <c r="AZ70" i="9"/>
  <c r="AY70" i="9"/>
  <c r="AX70" i="9"/>
  <c r="AW70" i="9"/>
  <c r="AV70" i="9"/>
  <c r="AU70" i="9"/>
  <c r="AT70" i="9"/>
  <c r="AS70" i="9"/>
  <c r="AR70" i="9"/>
  <c r="AQ70" i="9"/>
  <c r="AL70" i="9"/>
  <c r="AL71" i="9" s="1"/>
  <c r="AK70" i="9"/>
  <c r="AK71" i="9" s="1"/>
  <c r="AI70" i="9"/>
  <c r="AH70" i="9"/>
  <c r="AH71" i="9" s="1"/>
  <c r="AF70" i="9"/>
  <c r="AF71" i="9" s="1"/>
  <c r="AE70" i="9"/>
  <c r="AE71" i="9" s="1"/>
  <c r="AC70" i="9"/>
  <c r="AC71" i="9" s="1"/>
  <c r="AB70" i="9"/>
  <c r="Z70" i="9"/>
  <c r="Z71" i="9" s="1"/>
  <c r="Y70" i="9"/>
  <c r="W70" i="9"/>
  <c r="W71" i="9" s="1"/>
  <c r="V70" i="9"/>
  <c r="V71" i="9" s="1"/>
  <c r="T70" i="9"/>
  <c r="T71" i="9" s="1"/>
  <c r="S70" i="9"/>
  <c r="S71" i="9" s="1"/>
  <c r="Q70" i="9"/>
  <c r="P70" i="9"/>
  <c r="P71" i="9" s="1"/>
  <c r="N70" i="9"/>
  <c r="N71" i="9" s="1"/>
  <c r="M70" i="9"/>
  <c r="K70" i="9"/>
  <c r="K71" i="9" s="1"/>
  <c r="J70" i="9"/>
  <c r="H70" i="9"/>
  <c r="H71" i="9" s="1"/>
  <c r="G70" i="9"/>
  <c r="G71" i="9" s="1"/>
  <c r="E70" i="9"/>
  <c r="E71" i="9" s="1"/>
  <c r="D70" i="9"/>
  <c r="BB69" i="9"/>
  <c r="BA69" i="9"/>
  <c r="AZ69" i="9"/>
  <c r="AY69" i="9"/>
  <c r="AX69" i="9"/>
  <c r="AW69" i="9"/>
  <c r="AV69" i="9"/>
  <c r="AU69" i="9"/>
  <c r="AT69" i="9"/>
  <c r="AS69" i="9"/>
  <c r="AR69" i="9"/>
  <c r="AQ69" i="9"/>
  <c r="BB68" i="9"/>
  <c r="BA68" i="9"/>
  <c r="AZ68" i="9"/>
  <c r="AY68" i="9"/>
  <c r="AX68" i="9"/>
  <c r="AW68" i="9"/>
  <c r="AV68" i="9"/>
  <c r="AU68" i="9"/>
  <c r="AT68" i="9"/>
  <c r="AS68" i="9"/>
  <c r="AR68" i="9"/>
  <c r="AQ68" i="9"/>
  <c r="AL68" i="9"/>
  <c r="AK68" i="9"/>
  <c r="AI68" i="9"/>
  <c r="AH68" i="9"/>
  <c r="AF68" i="9"/>
  <c r="AE68" i="9"/>
  <c r="AC68" i="9"/>
  <c r="AB68" i="9"/>
  <c r="Z68" i="9"/>
  <c r="Y68" i="9"/>
  <c r="W68" i="9"/>
  <c r="V68" i="9"/>
  <c r="T68" i="9"/>
  <c r="S68" i="9"/>
  <c r="P68" i="9"/>
  <c r="N68" i="9"/>
  <c r="M68" i="9"/>
  <c r="K68" i="9"/>
  <c r="J68" i="9"/>
  <c r="H68" i="9"/>
  <c r="G68" i="9"/>
  <c r="E68" i="9"/>
  <c r="D68" i="9"/>
  <c r="BB67" i="9"/>
  <c r="BA67" i="9"/>
  <c r="AZ67" i="9"/>
  <c r="AY67" i="9"/>
  <c r="AX67" i="9"/>
  <c r="AW67" i="9"/>
  <c r="AV67" i="9"/>
  <c r="AU67" i="9"/>
  <c r="AT67" i="9"/>
  <c r="AS67" i="9"/>
  <c r="AR67" i="9"/>
  <c r="AQ67" i="9"/>
  <c r="AL67" i="9"/>
  <c r="AK67" i="9"/>
  <c r="AI67" i="9"/>
  <c r="AH67" i="9"/>
  <c r="AF67" i="9"/>
  <c r="AE67" i="9"/>
  <c r="AC67" i="9"/>
  <c r="AB67" i="9"/>
  <c r="Z67" i="9"/>
  <c r="Y67" i="9"/>
  <c r="W67" i="9"/>
  <c r="V67" i="9"/>
  <c r="T67" i="9"/>
  <c r="S67" i="9"/>
  <c r="Q67" i="9"/>
  <c r="P67" i="9"/>
  <c r="N67" i="9"/>
  <c r="M67" i="9"/>
  <c r="K67" i="9"/>
  <c r="J67" i="9"/>
  <c r="H67" i="9"/>
  <c r="G67" i="9"/>
  <c r="E67" i="9"/>
  <c r="D67" i="9"/>
  <c r="BB66" i="9"/>
  <c r="BA66" i="9"/>
  <c r="AZ66" i="9"/>
  <c r="AY66" i="9"/>
  <c r="AX66" i="9"/>
  <c r="AW66" i="9"/>
  <c r="AV66" i="9"/>
  <c r="AU66" i="9"/>
  <c r="AT66" i="9"/>
  <c r="AS66" i="9"/>
  <c r="AR66" i="9"/>
  <c r="AQ66" i="9"/>
  <c r="AL66" i="9"/>
  <c r="AK66" i="9"/>
  <c r="AI66" i="9"/>
  <c r="AH66" i="9"/>
  <c r="AF66" i="9"/>
  <c r="AE66" i="9"/>
  <c r="AC66" i="9"/>
  <c r="AB66" i="9"/>
  <c r="Z66" i="9"/>
  <c r="Y66" i="9"/>
  <c r="W66" i="9"/>
  <c r="V66" i="9"/>
  <c r="T66" i="9"/>
  <c r="S66" i="9"/>
  <c r="Q66" i="9"/>
  <c r="P66" i="9"/>
  <c r="N66" i="9"/>
  <c r="M66" i="9"/>
  <c r="K66" i="9"/>
  <c r="J66" i="9"/>
  <c r="H66" i="9"/>
  <c r="G66" i="9"/>
  <c r="E66" i="9"/>
  <c r="D66" i="9"/>
  <c r="BB65" i="9"/>
  <c r="BA65" i="9"/>
  <c r="AZ65" i="9"/>
  <c r="AY65" i="9"/>
  <c r="AX65" i="9"/>
  <c r="AW65" i="9"/>
  <c r="AV65" i="9"/>
  <c r="AU65" i="9"/>
  <c r="AT65" i="9"/>
  <c r="AS65" i="9"/>
  <c r="AR65" i="9"/>
  <c r="AQ65" i="9"/>
  <c r="BB63" i="9"/>
  <c r="BA63" i="9"/>
  <c r="AZ63" i="9"/>
  <c r="AY63" i="9"/>
  <c r="AX63" i="9"/>
  <c r="AW63" i="9"/>
  <c r="AV63" i="9"/>
  <c r="AU63" i="9"/>
  <c r="AT63" i="9"/>
  <c r="AS63" i="9"/>
  <c r="AR63" i="9"/>
  <c r="AQ63" i="9"/>
  <c r="AL63" i="9"/>
  <c r="AK63" i="9"/>
  <c r="AI63" i="9"/>
  <c r="AH63" i="9"/>
  <c r="AF63" i="9"/>
  <c r="AE63" i="9"/>
  <c r="AC63" i="9"/>
  <c r="AB63" i="9"/>
  <c r="Z63" i="9"/>
  <c r="Y63" i="9"/>
  <c r="W63" i="9"/>
  <c r="V63" i="9"/>
  <c r="T63" i="9"/>
  <c r="S63" i="9"/>
  <c r="Q63" i="9"/>
  <c r="P63" i="9"/>
  <c r="N63" i="9"/>
  <c r="M63" i="9"/>
  <c r="K63" i="9"/>
  <c r="J63" i="9"/>
  <c r="H63" i="9"/>
  <c r="G63" i="9"/>
  <c r="E63" i="9"/>
  <c r="D63" i="9"/>
  <c r="BB62" i="9"/>
  <c r="BA62" i="9"/>
  <c r="AZ62" i="9"/>
  <c r="AY62" i="9"/>
  <c r="AX62" i="9"/>
  <c r="AW62" i="9"/>
  <c r="AV62" i="9"/>
  <c r="AU62" i="9"/>
  <c r="AT62" i="9"/>
  <c r="AS62" i="9"/>
  <c r="AR62" i="9"/>
  <c r="AQ62" i="9"/>
  <c r="AL62" i="9"/>
  <c r="AK62" i="9"/>
  <c r="AI62" i="9"/>
  <c r="AH62" i="9"/>
  <c r="AF62" i="9"/>
  <c r="AE62" i="9"/>
  <c r="AC62" i="9"/>
  <c r="AB62" i="9"/>
  <c r="Z62" i="9"/>
  <c r="Y62" i="9"/>
  <c r="W62" i="9"/>
  <c r="V62" i="9"/>
  <c r="T62" i="9"/>
  <c r="S62" i="9"/>
  <c r="Q62" i="9"/>
  <c r="P62" i="9"/>
  <c r="N62" i="9"/>
  <c r="M62" i="9"/>
  <c r="K62" i="9"/>
  <c r="J62" i="9"/>
  <c r="H62" i="9"/>
  <c r="G62" i="9"/>
  <c r="E62" i="9"/>
  <c r="D62" i="9"/>
  <c r="AO60" i="9"/>
  <c r="Q68" i="9"/>
  <c r="Q97" i="9"/>
  <c r="BB51" i="9"/>
  <c r="BA51" i="9"/>
  <c r="AZ51" i="9"/>
  <c r="AY51" i="9"/>
  <c r="AX51" i="9"/>
  <c r="AW51" i="9"/>
  <c r="AV51" i="9"/>
  <c r="AU51" i="9"/>
  <c r="AT51" i="9"/>
  <c r="AS51" i="9"/>
  <c r="AR51" i="9"/>
  <c r="AQ51" i="9"/>
  <c r="BB50" i="9"/>
  <c r="BA50" i="9"/>
  <c r="AZ50" i="9"/>
  <c r="AY50" i="9"/>
  <c r="AX50" i="9"/>
  <c r="AW50" i="9"/>
  <c r="AV50" i="9"/>
  <c r="AU50" i="9"/>
  <c r="AT50" i="9"/>
  <c r="AS50" i="9"/>
  <c r="AR50" i="9"/>
  <c r="AQ50" i="9"/>
  <c r="BB49" i="9"/>
  <c r="BA49" i="9"/>
  <c r="AZ49" i="9"/>
  <c r="AY49" i="9"/>
  <c r="AX49" i="9"/>
  <c r="AW49" i="9"/>
  <c r="AV49" i="9"/>
  <c r="AU49" i="9"/>
  <c r="AT49" i="9"/>
  <c r="AS49" i="9"/>
  <c r="AR49" i="9"/>
  <c r="AQ49" i="9"/>
  <c r="BB47" i="9"/>
  <c r="BA47" i="9"/>
  <c r="AZ47" i="9"/>
  <c r="AY47" i="9"/>
  <c r="AX47" i="9"/>
  <c r="AW47" i="9"/>
  <c r="AV47" i="9"/>
  <c r="AU47" i="9"/>
  <c r="AT47" i="9"/>
  <c r="AS47" i="9"/>
  <c r="AR47" i="9"/>
  <c r="AQ47" i="9"/>
  <c r="BB46" i="9"/>
  <c r="BA46" i="9"/>
  <c r="AZ46" i="9"/>
  <c r="AY46" i="9"/>
  <c r="AX46" i="9"/>
  <c r="AW46" i="9"/>
  <c r="AV46" i="9"/>
  <c r="AU46" i="9"/>
  <c r="AT46" i="9"/>
  <c r="AS46" i="9"/>
  <c r="AR46" i="9"/>
  <c r="AQ46" i="9"/>
  <c r="BB45" i="9"/>
  <c r="BA45" i="9"/>
  <c r="AZ45" i="9"/>
  <c r="AY45" i="9"/>
  <c r="AX45" i="9"/>
  <c r="AW45" i="9"/>
  <c r="AV45" i="9"/>
  <c r="AU45" i="9"/>
  <c r="AT45" i="9"/>
  <c r="AS45" i="9"/>
  <c r="AR45" i="9"/>
  <c r="AQ45" i="9"/>
  <c r="BB44" i="9"/>
  <c r="BA44" i="9"/>
  <c r="AZ44" i="9"/>
  <c r="AY44" i="9"/>
  <c r="AX44" i="9"/>
  <c r="AW44" i="9"/>
  <c r="AV44" i="9"/>
  <c r="AU44" i="9"/>
  <c r="AT44" i="9"/>
  <c r="AS44" i="9"/>
  <c r="AR44" i="9"/>
  <c r="AQ44" i="9"/>
  <c r="BB43" i="9"/>
  <c r="BA43" i="9"/>
  <c r="AZ43" i="9"/>
  <c r="AY43" i="9"/>
  <c r="AX43" i="9"/>
  <c r="AW43" i="9"/>
  <c r="AV43" i="9"/>
  <c r="AU43" i="9"/>
  <c r="AT43" i="9"/>
  <c r="AS43" i="9"/>
  <c r="AR43" i="9"/>
  <c r="AQ43" i="9"/>
  <c r="BB42" i="9"/>
  <c r="BA42" i="9"/>
  <c r="AZ42" i="9"/>
  <c r="AY42" i="9"/>
  <c r="AX42" i="9"/>
  <c r="AW42" i="9"/>
  <c r="AV42" i="9"/>
  <c r="AU42" i="9"/>
  <c r="AT42" i="9"/>
  <c r="AS42" i="9"/>
  <c r="AR42" i="9"/>
  <c r="AQ42" i="9"/>
  <c r="BB41" i="9"/>
  <c r="BA41" i="9"/>
  <c r="AZ41" i="9"/>
  <c r="AY41" i="9"/>
  <c r="AX41" i="9"/>
  <c r="AW41" i="9"/>
  <c r="AV41" i="9"/>
  <c r="AU41" i="9"/>
  <c r="AT41" i="9"/>
  <c r="AS41" i="9"/>
  <c r="AR41" i="9"/>
  <c r="AQ41" i="9"/>
  <c r="BB40" i="9"/>
  <c r="BA40" i="9"/>
  <c r="AZ40" i="9"/>
  <c r="AY40" i="9"/>
  <c r="AX40" i="9"/>
  <c r="AW40" i="9"/>
  <c r="AV40" i="9"/>
  <c r="AU40" i="9"/>
  <c r="AT40" i="9"/>
  <c r="AS40" i="9"/>
  <c r="AR40" i="9"/>
  <c r="AQ40" i="9"/>
  <c r="BB39" i="9"/>
  <c r="BA39" i="9"/>
  <c r="AZ39" i="9"/>
  <c r="AY39" i="9"/>
  <c r="AX39" i="9"/>
  <c r="AW39" i="9"/>
  <c r="AV39" i="9"/>
  <c r="AU39" i="9"/>
  <c r="AT39" i="9"/>
  <c r="AS39" i="9"/>
  <c r="AR39" i="9"/>
  <c r="AQ39" i="9"/>
  <c r="BB38" i="9"/>
  <c r="BA38" i="9"/>
  <c r="AZ38" i="9"/>
  <c r="AY38" i="9"/>
  <c r="AX38" i="9"/>
  <c r="AW38" i="9"/>
  <c r="AV38" i="9"/>
  <c r="AU38" i="9"/>
  <c r="AT38" i="9"/>
  <c r="AS38" i="9"/>
  <c r="AR38" i="9"/>
  <c r="AQ38" i="9"/>
  <c r="BB37" i="9"/>
  <c r="BA37" i="9"/>
  <c r="AZ37" i="9"/>
  <c r="AY37" i="9"/>
  <c r="AX37" i="9"/>
  <c r="AW37" i="9"/>
  <c r="AV37" i="9"/>
  <c r="AU37" i="9"/>
  <c r="AT37" i="9"/>
  <c r="AS37" i="9"/>
  <c r="AR37" i="9"/>
  <c r="AQ37" i="9"/>
  <c r="BB36" i="9"/>
  <c r="BA36" i="9"/>
  <c r="AZ36" i="9"/>
  <c r="AY36" i="9"/>
  <c r="AX36" i="9"/>
  <c r="AW36" i="9"/>
  <c r="AV36" i="9"/>
  <c r="AU36" i="9"/>
  <c r="AT36" i="9"/>
  <c r="AS36" i="9"/>
  <c r="AR36" i="9"/>
  <c r="AQ36" i="9"/>
  <c r="BB34" i="9"/>
  <c r="BA34" i="9"/>
  <c r="AZ34" i="9"/>
  <c r="AY34" i="9"/>
  <c r="AX34" i="9"/>
  <c r="AW34" i="9"/>
  <c r="AV34" i="9"/>
  <c r="AU34" i="9"/>
  <c r="AT34" i="9"/>
  <c r="AS34" i="9"/>
  <c r="AR34" i="9"/>
  <c r="AQ34" i="9"/>
  <c r="BB33" i="9"/>
  <c r="BA33" i="9"/>
  <c r="AZ33" i="9"/>
  <c r="AY33" i="9"/>
  <c r="AX33" i="9"/>
  <c r="AW33" i="9"/>
  <c r="AV33" i="9"/>
  <c r="AU33" i="9"/>
  <c r="AT33" i="9"/>
  <c r="AS33" i="9"/>
  <c r="AR33" i="9"/>
  <c r="AQ33" i="9"/>
  <c r="AL56" i="9"/>
  <c r="AK56" i="9"/>
  <c r="AI56" i="9"/>
  <c r="AH56" i="9"/>
  <c r="AF56" i="9"/>
  <c r="AE56" i="9"/>
  <c r="AC56" i="9"/>
  <c r="AB56" i="9"/>
  <c r="Z56" i="9"/>
  <c r="Y56" i="9"/>
  <c r="W56" i="9"/>
  <c r="V56" i="9"/>
  <c r="T56" i="9"/>
  <c r="S56" i="9"/>
  <c r="Q56" i="9"/>
  <c r="P56" i="9"/>
  <c r="N56" i="9"/>
  <c r="M56" i="9"/>
  <c r="K56" i="9"/>
  <c r="J56" i="9"/>
  <c r="H56" i="9"/>
  <c r="G56" i="9"/>
  <c r="E56" i="9"/>
  <c r="D56" i="9"/>
  <c r="AL55" i="9"/>
  <c r="AK55" i="9"/>
  <c r="AI55" i="9"/>
  <c r="AH55" i="9"/>
  <c r="AF55" i="9"/>
  <c r="AE55" i="9"/>
  <c r="AC55" i="9"/>
  <c r="AB55" i="9"/>
  <c r="Z55" i="9"/>
  <c r="Y55" i="9"/>
  <c r="W55" i="9"/>
  <c r="V55" i="9"/>
  <c r="T55" i="9"/>
  <c r="S55" i="9"/>
  <c r="Q55" i="9"/>
  <c r="P55" i="9"/>
  <c r="N55" i="9"/>
  <c r="M55" i="9"/>
  <c r="K55" i="9"/>
  <c r="J55" i="9"/>
  <c r="H55" i="9"/>
  <c r="G55" i="9"/>
  <c r="E55" i="9"/>
  <c r="D55" i="9"/>
  <c r="AL53" i="9"/>
  <c r="AK53" i="9"/>
  <c r="AI53" i="9"/>
  <c r="AH53" i="9"/>
  <c r="AF53" i="9"/>
  <c r="AE53" i="9"/>
  <c r="AC53" i="9"/>
  <c r="AB53" i="9"/>
  <c r="Z53" i="9"/>
  <c r="Y53" i="9"/>
  <c r="W53" i="9"/>
  <c r="V53" i="9"/>
  <c r="T53" i="9"/>
  <c r="S53" i="9"/>
  <c r="Q53" i="9"/>
  <c r="P53" i="9"/>
  <c r="N53" i="9"/>
  <c r="M53" i="9"/>
  <c r="K53" i="9"/>
  <c r="J53" i="9"/>
  <c r="H53" i="9"/>
  <c r="G53" i="9"/>
  <c r="E53" i="9"/>
  <c r="D53" i="9"/>
  <c r="AL51" i="9"/>
  <c r="AK51" i="9"/>
  <c r="AI51" i="9"/>
  <c r="AH51" i="9"/>
  <c r="AF51" i="9"/>
  <c r="AE51" i="9"/>
  <c r="AC51" i="9"/>
  <c r="AB51" i="9"/>
  <c r="Z51" i="9"/>
  <c r="Y51" i="9"/>
  <c r="W51" i="9"/>
  <c r="V51" i="9"/>
  <c r="T51" i="9"/>
  <c r="S51" i="9"/>
  <c r="Q51" i="9"/>
  <c r="P51" i="9"/>
  <c r="N51" i="9"/>
  <c r="M51" i="9"/>
  <c r="K51" i="9"/>
  <c r="J51" i="9"/>
  <c r="H51" i="9"/>
  <c r="G51" i="9"/>
  <c r="E51" i="9"/>
  <c r="D51" i="9"/>
  <c r="AL49" i="9"/>
  <c r="AK49" i="9"/>
  <c r="AI49" i="9"/>
  <c r="AH49" i="9"/>
  <c r="AF49" i="9"/>
  <c r="AE49" i="9"/>
  <c r="AC49" i="9"/>
  <c r="AB49" i="9"/>
  <c r="Z49" i="9"/>
  <c r="Y49" i="9"/>
  <c r="W49" i="9"/>
  <c r="V49" i="9"/>
  <c r="T49" i="9"/>
  <c r="S49" i="9"/>
  <c r="Q49" i="9"/>
  <c r="P49" i="9"/>
  <c r="N49" i="9"/>
  <c r="M49" i="9"/>
  <c r="K49" i="9"/>
  <c r="J49" i="9"/>
  <c r="H49" i="9"/>
  <c r="G49" i="9"/>
  <c r="E49" i="9"/>
  <c r="D49" i="9"/>
  <c r="AL48" i="9"/>
  <c r="AK48" i="9"/>
  <c r="AI48" i="9"/>
  <c r="AH48" i="9"/>
  <c r="AF48" i="9"/>
  <c r="AE48" i="9"/>
  <c r="AC48" i="9"/>
  <c r="AB48" i="9"/>
  <c r="Z48" i="9"/>
  <c r="Y48" i="9"/>
  <c r="W48" i="9"/>
  <c r="V48" i="9"/>
  <c r="T48" i="9"/>
  <c r="S48" i="9"/>
  <c r="Q48" i="9"/>
  <c r="P48" i="9"/>
  <c r="N48" i="9"/>
  <c r="M48" i="9"/>
  <c r="K48" i="9"/>
  <c r="J48" i="9"/>
  <c r="H48" i="9"/>
  <c r="G48" i="9"/>
  <c r="E48" i="9"/>
  <c r="D48" i="9"/>
  <c r="AL47" i="9"/>
  <c r="AK47" i="9"/>
  <c r="AI47" i="9"/>
  <c r="AH47" i="9"/>
  <c r="AF47" i="9"/>
  <c r="AE47" i="9"/>
  <c r="AC47" i="9"/>
  <c r="AB47" i="9"/>
  <c r="Z47" i="9"/>
  <c r="Y47" i="9"/>
  <c r="W47" i="9"/>
  <c r="V47" i="9"/>
  <c r="T47" i="9"/>
  <c r="S47" i="9"/>
  <c r="Q47" i="9"/>
  <c r="P47" i="9"/>
  <c r="N47" i="9"/>
  <c r="M47" i="9"/>
  <c r="K47" i="9"/>
  <c r="J47" i="9"/>
  <c r="H47" i="9"/>
  <c r="G47" i="9"/>
  <c r="E47" i="9"/>
  <c r="D47" i="9"/>
  <c r="AL46" i="9"/>
  <c r="AK46" i="9"/>
  <c r="AI46" i="9"/>
  <c r="AH46" i="9"/>
  <c r="AF46" i="9"/>
  <c r="AE46" i="9"/>
  <c r="AC46" i="9"/>
  <c r="AB46" i="9"/>
  <c r="Z46" i="9"/>
  <c r="Y46" i="9"/>
  <c r="W46" i="9"/>
  <c r="V46" i="9"/>
  <c r="T46" i="9"/>
  <c r="S46" i="9"/>
  <c r="Q46" i="9"/>
  <c r="P46" i="9"/>
  <c r="N46" i="9"/>
  <c r="M46" i="9"/>
  <c r="K46" i="9"/>
  <c r="J46" i="9"/>
  <c r="H46" i="9"/>
  <c r="G46" i="9"/>
  <c r="E46" i="9"/>
  <c r="D46" i="9"/>
  <c r="AL45" i="9"/>
  <c r="AK45" i="9"/>
  <c r="AI45" i="9"/>
  <c r="AH45" i="9"/>
  <c r="AF45" i="9"/>
  <c r="AE45" i="9"/>
  <c r="AC45" i="9"/>
  <c r="AB45" i="9"/>
  <c r="Z45" i="9"/>
  <c r="Y45" i="9"/>
  <c r="W45" i="9"/>
  <c r="V45" i="9"/>
  <c r="T45" i="9"/>
  <c r="S45" i="9"/>
  <c r="Q45" i="9"/>
  <c r="P45" i="9"/>
  <c r="N45" i="9"/>
  <c r="M45" i="9"/>
  <c r="K45" i="9"/>
  <c r="J45" i="9"/>
  <c r="H45" i="9"/>
  <c r="G45" i="9"/>
  <c r="E45" i="9"/>
  <c r="D45" i="9"/>
  <c r="AL44" i="9"/>
  <c r="AK44" i="9"/>
  <c r="AI44" i="9"/>
  <c r="AH44" i="9"/>
  <c r="AF44" i="9"/>
  <c r="AE44" i="9"/>
  <c r="AC44" i="9"/>
  <c r="AB44" i="9"/>
  <c r="Z44" i="9"/>
  <c r="Y44" i="9"/>
  <c r="W44" i="9"/>
  <c r="V44" i="9"/>
  <c r="T44" i="9"/>
  <c r="S44" i="9"/>
  <c r="Q44" i="9"/>
  <c r="P44" i="9"/>
  <c r="N44" i="9"/>
  <c r="M44" i="9"/>
  <c r="K44" i="9"/>
  <c r="J44" i="9"/>
  <c r="H44" i="9"/>
  <c r="G44" i="9"/>
  <c r="E44" i="9"/>
  <c r="D44" i="9"/>
  <c r="AL43" i="9"/>
  <c r="AK43" i="9"/>
  <c r="AI43" i="9"/>
  <c r="AH43" i="9"/>
  <c r="AF43" i="9"/>
  <c r="AE43" i="9"/>
  <c r="AC43" i="9"/>
  <c r="AB43" i="9"/>
  <c r="Z43" i="9"/>
  <c r="Y43" i="9"/>
  <c r="W43" i="9"/>
  <c r="V43" i="9"/>
  <c r="T43" i="9"/>
  <c r="S43" i="9"/>
  <c r="Q43" i="9"/>
  <c r="P43" i="9"/>
  <c r="N43" i="9"/>
  <c r="M43" i="9"/>
  <c r="K43" i="9"/>
  <c r="J43" i="9"/>
  <c r="H43" i="9"/>
  <c r="G43" i="9"/>
  <c r="E43" i="9"/>
  <c r="D43" i="9"/>
  <c r="AL41" i="9"/>
  <c r="AL42" i="9" s="1"/>
  <c r="AK41" i="9"/>
  <c r="AI41" i="9"/>
  <c r="AI42" i="9" s="1"/>
  <c r="AH41" i="9"/>
  <c r="AH42" i="9" s="1"/>
  <c r="AF41" i="9"/>
  <c r="AF42" i="9" s="1"/>
  <c r="AE41" i="9"/>
  <c r="AE42" i="9" s="1"/>
  <c r="AC41" i="9"/>
  <c r="AB41" i="9"/>
  <c r="AB42" i="9" s="1"/>
  <c r="Z41" i="9"/>
  <c r="Z42" i="9" s="1"/>
  <c r="Y41" i="9"/>
  <c r="W41" i="9"/>
  <c r="W42" i="9" s="1"/>
  <c r="V41" i="9"/>
  <c r="V42" i="9" s="1"/>
  <c r="T41" i="9"/>
  <c r="T42" i="9" s="1"/>
  <c r="S41" i="9"/>
  <c r="Q41" i="9"/>
  <c r="Q42" i="9" s="1"/>
  <c r="P41" i="9"/>
  <c r="P42" i="9" s="1"/>
  <c r="N41" i="9"/>
  <c r="M41" i="9"/>
  <c r="M42" i="9" s="1"/>
  <c r="K41" i="9"/>
  <c r="K42" i="9" s="1"/>
  <c r="J41" i="9"/>
  <c r="J42" i="9" s="1"/>
  <c r="H41" i="9"/>
  <c r="H42" i="9" s="1"/>
  <c r="G41" i="9"/>
  <c r="G42" i="9" s="1"/>
  <c r="E41" i="9"/>
  <c r="D41" i="9"/>
  <c r="D42" i="9" s="1"/>
  <c r="AL39" i="9"/>
  <c r="AK39" i="9"/>
  <c r="AI39" i="9"/>
  <c r="AH39" i="9"/>
  <c r="AF39" i="9"/>
  <c r="AE39" i="9"/>
  <c r="AC39" i="9"/>
  <c r="AB39" i="9"/>
  <c r="Z39" i="9"/>
  <c r="Y39" i="9"/>
  <c r="W39" i="9"/>
  <c r="V39" i="9"/>
  <c r="T39" i="9"/>
  <c r="S39" i="9"/>
  <c r="P39" i="9"/>
  <c r="N39" i="9"/>
  <c r="M39" i="9"/>
  <c r="K39" i="9"/>
  <c r="J39" i="9"/>
  <c r="H39" i="9"/>
  <c r="G39" i="9"/>
  <c r="E39" i="9"/>
  <c r="D39" i="9"/>
  <c r="AL38" i="9"/>
  <c r="AK38" i="9"/>
  <c r="AI38" i="9"/>
  <c r="AH38" i="9"/>
  <c r="AF38" i="9"/>
  <c r="AE38" i="9"/>
  <c r="AC38" i="9"/>
  <c r="AB38" i="9"/>
  <c r="Z38" i="9"/>
  <c r="Y38" i="9"/>
  <c r="W38" i="9"/>
  <c r="V38" i="9"/>
  <c r="T38" i="9"/>
  <c r="S38" i="9"/>
  <c r="Q38" i="9"/>
  <c r="P38" i="9"/>
  <c r="N38" i="9"/>
  <c r="M38" i="9"/>
  <c r="K38" i="9"/>
  <c r="J38" i="9"/>
  <c r="H38" i="9"/>
  <c r="G38" i="9"/>
  <c r="E38" i="9"/>
  <c r="D38" i="9"/>
  <c r="AL37" i="9"/>
  <c r="AK37" i="9"/>
  <c r="AI37" i="9"/>
  <c r="AH37" i="9"/>
  <c r="AF37" i="9"/>
  <c r="AE37" i="9"/>
  <c r="AC37" i="9"/>
  <c r="AB37" i="9"/>
  <c r="Z37" i="9"/>
  <c r="Y37" i="9"/>
  <c r="W37" i="9"/>
  <c r="V37" i="9"/>
  <c r="T37" i="9"/>
  <c r="S37" i="9"/>
  <c r="Q37" i="9"/>
  <c r="P37" i="9"/>
  <c r="N37" i="9"/>
  <c r="M37" i="9"/>
  <c r="K37" i="9"/>
  <c r="J37" i="9"/>
  <c r="H37" i="9"/>
  <c r="G37" i="9"/>
  <c r="E37" i="9"/>
  <c r="D37" i="9"/>
  <c r="AL34" i="9"/>
  <c r="AK34" i="9"/>
  <c r="AI34" i="9"/>
  <c r="AH34" i="9"/>
  <c r="AF34" i="9"/>
  <c r="AE34" i="9"/>
  <c r="AC34" i="9"/>
  <c r="AB34" i="9"/>
  <c r="Z34" i="9"/>
  <c r="Y34" i="9"/>
  <c r="W34" i="9"/>
  <c r="V34" i="9"/>
  <c r="T34" i="9"/>
  <c r="S34" i="9"/>
  <c r="Q34" i="9"/>
  <c r="P34" i="9"/>
  <c r="N34" i="9"/>
  <c r="M34" i="9"/>
  <c r="K34" i="9"/>
  <c r="J34" i="9"/>
  <c r="H34" i="9"/>
  <c r="G34" i="9"/>
  <c r="E34" i="9"/>
  <c r="D34" i="9"/>
  <c r="AL33" i="9"/>
  <c r="AK33" i="9"/>
  <c r="AI33" i="9"/>
  <c r="AH33" i="9"/>
  <c r="AF33" i="9"/>
  <c r="AE33" i="9"/>
  <c r="AC33" i="9"/>
  <c r="AB33" i="9"/>
  <c r="Z33" i="9"/>
  <c r="Y33" i="9"/>
  <c r="W33" i="9"/>
  <c r="V33" i="9"/>
  <c r="T33" i="9"/>
  <c r="S33" i="9"/>
  <c r="Q33" i="9"/>
  <c r="P33" i="9"/>
  <c r="N33" i="9"/>
  <c r="M33" i="9"/>
  <c r="K33" i="9"/>
  <c r="J33" i="9"/>
  <c r="H33" i="9"/>
  <c r="G33" i="9"/>
  <c r="D33" i="9"/>
  <c r="BB22" i="9"/>
  <c r="BA22" i="9"/>
  <c r="AZ22" i="9"/>
  <c r="AY22" i="9"/>
  <c r="AX22" i="9"/>
  <c r="AW22" i="9"/>
  <c r="AV22" i="9"/>
  <c r="AU22" i="9"/>
  <c r="AT22" i="9"/>
  <c r="AS22" i="9"/>
  <c r="AR22" i="9"/>
  <c r="AQ22" i="9"/>
  <c r="BB21" i="9"/>
  <c r="BA21" i="9"/>
  <c r="AZ21" i="9"/>
  <c r="AY21" i="9"/>
  <c r="AX21" i="9"/>
  <c r="AW21" i="9"/>
  <c r="AV21" i="9"/>
  <c r="AU21" i="9"/>
  <c r="AT21" i="9"/>
  <c r="AS21" i="9"/>
  <c r="AR21" i="9"/>
  <c r="AQ21" i="9"/>
  <c r="BB20" i="9"/>
  <c r="BA20" i="9"/>
  <c r="AZ20" i="9"/>
  <c r="AY20" i="9"/>
  <c r="AX20" i="9"/>
  <c r="AW20" i="9"/>
  <c r="AV20" i="9"/>
  <c r="AU20" i="9"/>
  <c r="AT20" i="9"/>
  <c r="AS20" i="9"/>
  <c r="AR20" i="9"/>
  <c r="AQ20" i="9"/>
  <c r="BB19" i="9"/>
  <c r="BA19" i="9"/>
  <c r="AZ19" i="9"/>
  <c r="AY19" i="9"/>
  <c r="AX19" i="9"/>
  <c r="AW19" i="9"/>
  <c r="AV19" i="9"/>
  <c r="AU19" i="9"/>
  <c r="AT19" i="9"/>
  <c r="AS19" i="9"/>
  <c r="AR19" i="9"/>
  <c r="AQ19" i="9"/>
  <c r="BB18" i="9"/>
  <c r="BA18" i="9"/>
  <c r="AZ18" i="9"/>
  <c r="AY18" i="9"/>
  <c r="AX18" i="9"/>
  <c r="AW18" i="9"/>
  <c r="AV18" i="9"/>
  <c r="AU18" i="9"/>
  <c r="AT18" i="9"/>
  <c r="AS18" i="9"/>
  <c r="AR18" i="9"/>
  <c r="AQ18" i="9"/>
  <c r="BB17" i="9"/>
  <c r="BA17" i="9"/>
  <c r="AZ17" i="9"/>
  <c r="AY17" i="9"/>
  <c r="AX17" i="9"/>
  <c r="AW17" i="9"/>
  <c r="AV17" i="9"/>
  <c r="AU17" i="9"/>
  <c r="AT17" i="9"/>
  <c r="AS17" i="9"/>
  <c r="AR17" i="9"/>
  <c r="AQ17" i="9"/>
  <c r="BB16" i="9"/>
  <c r="BA16" i="9"/>
  <c r="AZ16" i="9"/>
  <c r="AY16" i="9"/>
  <c r="AX16" i="9"/>
  <c r="AW16" i="9"/>
  <c r="AV16" i="9"/>
  <c r="AU16" i="9"/>
  <c r="AT16" i="9"/>
  <c r="AS16" i="9"/>
  <c r="AR16" i="9"/>
  <c r="AQ16" i="9"/>
  <c r="BB15" i="9"/>
  <c r="BA15" i="9"/>
  <c r="AZ15" i="9"/>
  <c r="AY15" i="9"/>
  <c r="AX15" i="9"/>
  <c r="AW15" i="9"/>
  <c r="AV15" i="9"/>
  <c r="AU15" i="9"/>
  <c r="AT15" i="9"/>
  <c r="AS15" i="9"/>
  <c r="AR15" i="9"/>
  <c r="AQ15" i="9"/>
  <c r="BB14" i="9"/>
  <c r="BA14" i="9"/>
  <c r="AZ14" i="9"/>
  <c r="AY14" i="9"/>
  <c r="AX14" i="9"/>
  <c r="AW14" i="9"/>
  <c r="AV14" i="9"/>
  <c r="AU14" i="9"/>
  <c r="AT14" i="9"/>
  <c r="AS14" i="9"/>
  <c r="AR14" i="9"/>
  <c r="AQ14" i="9"/>
  <c r="BB13" i="9"/>
  <c r="BA13" i="9"/>
  <c r="AZ13" i="9"/>
  <c r="AY13" i="9"/>
  <c r="AX13" i="9"/>
  <c r="AW13" i="9"/>
  <c r="AV13" i="9"/>
  <c r="AU13" i="9"/>
  <c r="AT13" i="9"/>
  <c r="AS13" i="9"/>
  <c r="AR13" i="9"/>
  <c r="AQ13" i="9"/>
  <c r="BB12" i="9"/>
  <c r="BA12" i="9"/>
  <c r="AZ12" i="9"/>
  <c r="AY12" i="9"/>
  <c r="AX12" i="9"/>
  <c r="AW12" i="9"/>
  <c r="AV12" i="9"/>
  <c r="AU12" i="9"/>
  <c r="AT12" i="9"/>
  <c r="AS12" i="9"/>
  <c r="AR12" i="9"/>
  <c r="AQ12" i="9"/>
  <c r="BB11" i="9"/>
  <c r="BA11" i="9"/>
  <c r="AZ11" i="9"/>
  <c r="AY11" i="9"/>
  <c r="AX11" i="9"/>
  <c r="AW11" i="9"/>
  <c r="AV11" i="9"/>
  <c r="AU11" i="9"/>
  <c r="AT11" i="9"/>
  <c r="AS11" i="9"/>
  <c r="AR11" i="9"/>
  <c r="AQ11" i="9"/>
  <c r="BB10" i="9"/>
  <c r="BA10" i="9"/>
  <c r="AZ10" i="9"/>
  <c r="AY10" i="9"/>
  <c r="AX10" i="9"/>
  <c r="AW10" i="9"/>
  <c r="AV10" i="9"/>
  <c r="AU10" i="9"/>
  <c r="AT10" i="9"/>
  <c r="AS10" i="9"/>
  <c r="AR10" i="9"/>
  <c r="AQ10" i="9"/>
  <c r="BB9" i="9"/>
  <c r="BA9" i="9"/>
  <c r="AZ9" i="9"/>
  <c r="AY9" i="9"/>
  <c r="AX9" i="9"/>
  <c r="AW9" i="9"/>
  <c r="AV9" i="9"/>
  <c r="AU9" i="9"/>
  <c r="AT9" i="9"/>
  <c r="AS9" i="9"/>
  <c r="AR9" i="9"/>
  <c r="AQ9" i="9"/>
  <c r="BB8" i="9"/>
  <c r="BA8" i="9"/>
  <c r="AZ8" i="9"/>
  <c r="AY8" i="9"/>
  <c r="AX8" i="9"/>
  <c r="AW8" i="9"/>
  <c r="AV8" i="9"/>
  <c r="AU8" i="9"/>
  <c r="AT8" i="9"/>
  <c r="AS8" i="9"/>
  <c r="AR8" i="9"/>
  <c r="AQ8" i="9"/>
  <c r="BB7" i="9"/>
  <c r="BA7" i="9"/>
  <c r="AZ7" i="9"/>
  <c r="AY7" i="9"/>
  <c r="AX7" i="9"/>
  <c r="AW7" i="9"/>
  <c r="AV7" i="9"/>
  <c r="AU7" i="9"/>
  <c r="AT7" i="9"/>
  <c r="AS7" i="9"/>
  <c r="AR7" i="9"/>
  <c r="AQ7" i="9"/>
  <c r="BB6" i="9"/>
  <c r="BA6" i="9"/>
  <c r="AZ6" i="9"/>
  <c r="AY6" i="9"/>
  <c r="AX6" i="9"/>
  <c r="AW6" i="9"/>
  <c r="AV6" i="9"/>
  <c r="AU6" i="9"/>
  <c r="AT6" i="9"/>
  <c r="AS6" i="9"/>
  <c r="AR6" i="9"/>
  <c r="AQ6" i="9"/>
  <c r="BB5" i="9"/>
  <c r="BA5" i="9"/>
  <c r="AZ5" i="9"/>
  <c r="AY5" i="9"/>
  <c r="AX5" i="9"/>
  <c r="AW5" i="9"/>
  <c r="AV5" i="9"/>
  <c r="AU5" i="9"/>
  <c r="AT5" i="9"/>
  <c r="AS5" i="9"/>
  <c r="AR5" i="9"/>
  <c r="AQ5" i="9"/>
  <c r="BB4" i="9"/>
  <c r="BA4" i="9"/>
  <c r="AZ4" i="9"/>
  <c r="AY4" i="9"/>
  <c r="AX4" i="9"/>
  <c r="AW4" i="9"/>
  <c r="AV4" i="9"/>
  <c r="AU4" i="9"/>
  <c r="AT4" i="9"/>
  <c r="AS4" i="9"/>
  <c r="AR4" i="9"/>
  <c r="AQ4" i="9"/>
  <c r="AL27" i="9"/>
  <c r="AK27" i="9"/>
  <c r="AI27" i="9"/>
  <c r="AH27" i="9"/>
  <c r="AF27" i="9"/>
  <c r="AE27" i="9"/>
  <c r="AC27" i="9"/>
  <c r="AB27" i="9"/>
  <c r="Z27" i="9"/>
  <c r="Y27" i="9"/>
  <c r="W27" i="9"/>
  <c r="V27" i="9"/>
  <c r="T27" i="9"/>
  <c r="S27" i="9"/>
  <c r="Q27" i="9"/>
  <c r="P27" i="9"/>
  <c r="N27" i="9"/>
  <c r="M27" i="9"/>
  <c r="K27" i="9"/>
  <c r="J27" i="9"/>
  <c r="H27" i="9"/>
  <c r="G27" i="9"/>
  <c r="E27" i="9"/>
  <c r="D27" i="9"/>
  <c r="AL26" i="9"/>
  <c r="AK26" i="9"/>
  <c r="AI26" i="9"/>
  <c r="AH26" i="9"/>
  <c r="AF26" i="9"/>
  <c r="AE26" i="9"/>
  <c r="AC26" i="9"/>
  <c r="AB26" i="9"/>
  <c r="Z26" i="9"/>
  <c r="Y26" i="9"/>
  <c r="W26" i="9"/>
  <c r="V26" i="9"/>
  <c r="T26" i="9"/>
  <c r="S26" i="9"/>
  <c r="Q26" i="9"/>
  <c r="P26" i="9"/>
  <c r="N26" i="9"/>
  <c r="M26" i="9"/>
  <c r="K26" i="9"/>
  <c r="J26" i="9"/>
  <c r="H26" i="9"/>
  <c r="G26" i="9"/>
  <c r="E26" i="9"/>
  <c r="D26" i="9"/>
  <c r="AL24" i="9"/>
  <c r="AK24" i="9"/>
  <c r="AI24" i="9"/>
  <c r="AH24" i="9"/>
  <c r="AF24" i="9"/>
  <c r="AE24" i="9"/>
  <c r="AC24" i="9"/>
  <c r="AB24" i="9"/>
  <c r="Z24" i="9"/>
  <c r="Y24" i="9"/>
  <c r="W24" i="9"/>
  <c r="V24" i="9"/>
  <c r="T24" i="9"/>
  <c r="S24" i="9"/>
  <c r="Q24" i="9"/>
  <c r="P24" i="9"/>
  <c r="N24" i="9"/>
  <c r="M24" i="9"/>
  <c r="K24" i="9"/>
  <c r="J24" i="9"/>
  <c r="H24" i="9"/>
  <c r="G24" i="9"/>
  <c r="E24" i="9"/>
  <c r="D24" i="9"/>
  <c r="AL23" i="9"/>
  <c r="AK23" i="9"/>
  <c r="AI23" i="9"/>
  <c r="AH23" i="9"/>
  <c r="AF23" i="9"/>
  <c r="AE23" i="9"/>
  <c r="AC23" i="9"/>
  <c r="AB23" i="9"/>
  <c r="Z23" i="9"/>
  <c r="Y23" i="9"/>
  <c r="W23" i="9"/>
  <c r="V23" i="9"/>
  <c r="T23" i="9"/>
  <c r="S23" i="9"/>
  <c r="Q23" i="9"/>
  <c r="P23" i="9"/>
  <c r="N23" i="9"/>
  <c r="M23" i="9"/>
  <c r="K23" i="9"/>
  <c r="J23" i="9"/>
  <c r="H23" i="9"/>
  <c r="G23" i="9"/>
  <c r="E23" i="9"/>
  <c r="D23" i="9"/>
  <c r="AL22" i="9"/>
  <c r="AK22" i="9"/>
  <c r="AI22" i="9"/>
  <c r="AH22" i="9"/>
  <c r="AF22" i="9"/>
  <c r="AE22" i="9"/>
  <c r="AC22" i="9"/>
  <c r="AB22" i="9"/>
  <c r="Z22" i="9"/>
  <c r="Y22" i="9"/>
  <c r="W22" i="9"/>
  <c r="V22" i="9"/>
  <c r="T22" i="9"/>
  <c r="S22" i="9"/>
  <c r="Q22" i="9"/>
  <c r="P22" i="9"/>
  <c r="N22" i="9"/>
  <c r="M22" i="9"/>
  <c r="K22" i="9"/>
  <c r="J22" i="9"/>
  <c r="H22" i="9"/>
  <c r="G22" i="9"/>
  <c r="E22" i="9"/>
  <c r="D22" i="9"/>
  <c r="AL20" i="9"/>
  <c r="AK20" i="9"/>
  <c r="AI20" i="9"/>
  <c r="AH20" i="9"/>
  <c r="AF20" i="9"/>
  <c r="AE20" i="9"/>
  <c r="AC20" i="9"/>
  <c r="AB20" i="9"/>
  <c r="Z20" i="9"/>
  <c r="Y20" i="9"/>
  <c r="W20" i="9"/>
  <c r="V20" i="9"/>
  <c r="T20" i="9"/>
  <c r="S20" i="9"/>
  <c r="Q20" i="9"/>
  <c r="P20" i="9"/>
  <c r="N20" i="9"/>
  <c r="M20" i="9"/>
  <c r="K20" i="9"/>
  <c r="J20" i="9"/>
  <c r="H20" i="9"/>
  <c r="G20" i="9"/>
  <c r="E20" i="9"/>
  <c r="D20" i="9"/>
  <c r="AL19" i="9"/>
  <c r="AK19" i="9"/>
  <c r="AI19" i="9"/>
  <c r="AH19" i="9"/>
  <c r="AF19" i="9"/>
  <c r="AE19" i="9"/>
  <c r="AC19" i="9"/>
  <c r="AB19" i="9"/>
  <c r="Z19" i="9"/>
  <c r="Y19" i="9"/>
  <c r="W19" i="9"/>
  <c r="V19" i="9"/>
  <c r="T19" i="9"/>
  <c r="S19" i="9"/>
  <c r="Q19" i="9"/>
  <c r="P19" i="9"/>
  <c r="N19" i="9"/>
  <c r="M19" i="9"/>
  <c r="K19" i="9"/>
  <c r="J19" i="9"/>
  <c r="H19" i="9"/>
  <c r="G19" i="9"/>
  <c r="E19" i="9"/>
  <c r="D19" i="9"/>
  <c r="AL18" i="9"/>
  <c r="AK18" i="9"/>
  <c r="AI18" i="9"/>
  <c r="AH18" i="9"/>
  <c r="AF18" i="9"/>
  <c r="AE18" i="9"/>
  <c r="AC18" i="9"/>
  <c r="AB18" i="9"/>
  <c r="Z18" i="9"/>
  <c r="Y18" i="9"/>
  <c r="W18" i="9"/>
  <c r="V18" i="9"/>
  <c r="T18" i="9"/>
  <c r="S18" i="9"/>
  <c r="Q18" i="9"/>
  <c r="P18" i="9"/>
  <c r="N18" i="9"/>
  <c r="M18" i="9"/>
  <c r="K18" i="9"/>
  <c r="J18" i="9"/>
  <c r="H18" i="9"/>
  <c r="G18" i="9"/>
  <c r="E18" i="9"/>
  <c r="D18" i="9"/>
  <c r="AL17" i="9"/>
  <c r="AK17" i="9"/>
  <c r="AI17" i="9"/>
  <c r="AH17" i="9"/>
  <c r="AF17" i="9"/>
  <c r="AE17" i="9"/>
  <c r="AC17" i="9"/>
  <c r="AB17" i="9"/>
  <c r="Z17" i="9"/>
  <c r="Y17" i="9"/>
  <c r="W17" i="9"/>
  <c r="V17" i="9"/>
  <c r="T17" i="9"/>
  <c r="S17" i="9"/>
  <c r="Q17" i="9"/>
  <c r="P17" i="9"/>
  <c r="N17" i="9"/>
  <c r="M17" i="9"/>
  <c r="K17" i="9"/>
  <c r="J17" i="9"/>
  <c r="H17" i="9"/>
  <c r="G17" i="9"/>
  <c r="E17" i="9"/>
  <c r="D17" i="9"/>
  <c r="AL16" i="9"/>
  <c r="AK16" i="9"/>
  <c r="AI16" i="9"/>
  <c r="AH16" i="9"/>
  <c r="AF16" i="9"/>
  <c r="AE16" i="9"/>
  <c r="AC16" i="9"/>
  <c r="AB16" i="9"/>
  <c r="Z16" i="9"/>
  <c r="Y16" i="9"/>
  <c r="W16" i="9"/>
  <c r="V16" i="9"/>
  <c r="T16" i="9"/>
  <c r="S16" i="9"/>
  <c r="Q16" i="9"/>
  <c r="P16" i="9"/>
  <c r="N16" i="9"/>
  <c r="M16" i="9"/>
  <c r="K16" i="9"/>
  <c r="J16" i="9"/>
  <c r="H16" i="9"/>
  <c r="G16" i="9"/>
  <c r="E16" i="9"/>
  <c r="D16" i="9"/>
  <c r="AL15" i="9"/>
  <c r="AK15" i="9"/>
  <c r="AI15" i="9"/>
  <c r="AH15" i="9"/>
  <c r="AF15" i="9"/>
  <c r="AE15" i="9"/>
  <c r="AC15" i="9"/>
  <c r="AB15" i="9"/>
  <c r="Z15" i="9"/>
  <c r="Y15" i="9"/>
  <c r="W15" i="9"/>
  <c r="V15" i="9"/>
  <c r="T15" i="9"/>
  <c r="S15" i="9"/>
  <c r="Q15" i="9"/>
  <c r="P15" i="9"/>
  <c r="N15" i="9"/>
  <c r="M15" i="9"/>
  <c r="K15" i="9"/>
  <c r="J15" i="9"/>
  <c r="H15" i="9"/>
  <c r="G15" i="9"/>
  <c r="E15" i="9"/>
  <c r="D15" i="9"/>
  <c r="AL14" i="9"/>
  <c r="AK14" i="9"/>
  <c r="AI14" i="9"/>
  <c r="AH14" i="9"/>
  <c r="AF14" i="9"/>
  <c r="AE14" i="9"/>
  <c r="AC14" i="9"/>
  <c r="AB14" i="9"/>
  <c r="Z14" i="9"/>
  <c r="Y14" i="9"/>
  <c r="W14" i="9"/>
  <c r="V14" i="9"/>
  <c r="T14" i="9"/>
  <c r="S14" i="9"/>
  <c r="Q14" i="9"/>
  <c r="P14" i="9"/>
  <c r="N14" i="9"/>
  <c r="M14" i="9"/>
  <c r="K14" i="9"/>
  <c r="J14" i="9"/>
  <c r="H14" i="9"/>
  <c r="G14" i="9"/>
  <c r="E14" i="9"/>
  <c r="D14" i="9"/>
  <c r="AL12" i="9"/>
  <c r="AL13" i="9" s="1"/>
  <c r="AK12" i="9"/>
  <c r="AK13" i="9" s="1"/>
  <c r="AI12" i="9"/>
  <c r="AI13" i="9" s="1"/>
  <c r="AH12" i="9"/>
  <c r="AH13" i="9" s="1"/>
  <c r="AF12" i="9"/>
  <c r="AE12" i="9"/>
  <c r="AE13" i="9" s="1"/>
  <c r="AC12" i="9"/>
  <c r="AC13" i="9" s="1"/>
  <c r="AB12" i="9"/>
  <c r="AB13" i="9" s="1"/>
  <c r="Z12" i="9"/>
  <c r="Z13" i="9" s="1"/>
  <c r="Y12" i="9"/>
  <c r="Y13" i="9" s="1"/>
  <c r="W12" i="9"/>
  <c r="W13" i="9" s="1"/>
  <c r="V12" i="9"/>
  <c r="V13" i="9" s="1"/>
  <c r="T12" i="9"/>
  <c r="T13" i="9" s="1"/>
  <c r="S12" i="9"/>
  <c r="S13" i="9" s="1"/>
  <c r="Q12" i="9"/>
  <c r="Q13" i="9" s="1"/>
  <c r="P12" i="9"/>
  <c r="N12" i="9"/>
  <c r="N13" i="9" s="1"/>
  <c r="M12" i="9"/>
  <c r="M13" i="9" s="1"/>
  <c r="K12" i="9"/>
  <c r="K13" i="9" s="1"/>
  <c r="J12" i="9"/>
  <c r="J13" i="9" s="1"/>
  <c r="H12" i="9"/>
  <c r="G12" i="9"/>
  <c r="G13" i="9" s="1"/>
  <c r="E12" i="9"/>
  <c r="E13" i="9" s="1"/>
  <c r="D12" i="9"/>
  <c r="D13" i="9" s="1"/>
  <c r="AL10" i="9"/>
  <c r="AK10" i="9"/>
  <c r="AI10" i="9"/>
  <c r="AH10" i="9"/>
  <c r="AF10" i="9"/>
  <c r="AE10" i="9"/>
  <c r="AC10" i="9"/>
  <c r="AB10" i="9"/>
  <c r="Z10" i="9"/>
  <c r="Y10" i="9"/>
  <c r="W10" i="9"/>
  <c r="V10" i="9"/>
  <c r="T10" i="9"/>
  <c r="S10" i="9"/>
  <c r="Q10" i="9"/>
  <c r="P10" i="9"/>
  <c r="N10" i="9"/>
  <c r="M10" i="9"/>
  <c r="K10" i="9"/>
  <c r="J10" i="9"/>
  <c r="H10" i="9"/>
  <c r="G10" i="9"/>
  <c r="E10" i="9"/>
  <c r="D10" i="9"/>
  <c r="AL9" i="9"/>
  <c r="AK9" i="9"/>
  <c r="AI9" i="9"/>
  <c r="AH9" i="9"/>
  <c r="AF9" i="9"/>
  <c r="AE9" i="9"/>
  <c r="AC9" i="9"/>
  <c r="AB9" i="9"/>
  <c r="Z9" i="9"/>
  <c r="Y9" i="9"/>
  <c r="W9" i="9"/>
  <c r="V9" i="9"/>
  <c r="T9" i="9"/>
  <c r="S9" i="9"/>
  <c r="Q9" i="9"/>
  <c r="P9" i="9"/>
  <c r="N9" i="9"/>
  <c r="M9" i="9"/>
  <c r="K9" i="9"/>
  <c r="J9" i="9"/>
  <c r="H9" i="9"/>
  <c r="G9" i="9"/>
  <c r="E9" i="9"/>
  <c r="D9" i="9"/>
  <c r="AL8" i="9"/>
  <c r="AK8" i="9"/>
  <c r="AI8" i="9"/>
  <c r="AH8" i="9"/>
  <c r="AF8" i="9"/>
  <c r="AE8" i="9"/>
  <c r="AC8" i="9"/>
  <c r="AB8" i="9"/>
  <c r="Z8" i="9"/>
  <c r="Y8" i="9"/>
  <c r="W8" i="9"/>
  <c r="V8" i="9"/>
  <c r="T8" i="9"/>
  <c r="S8" i="9"/>
  <c r="Q8" i="9"/>
  <c r="P8" i="9"/>
  <c r="N8" i="9"/>
  <c r="M8" i="9"/>
  <c r="K8" i="9"/>
  <c r="J8" i="9"/>
  <c r="H8" i="9"/>
  <c r="G8" i="9"/>
  <c r="E8" i="9"/>
  <c r="D8" i="9"/>
  <c r="AL6" i="9"/>
  <c r="AK6" i="9"/>
  <c r="AI6" i="9"/>
  <c r="AH6" i="9"/>
  <c r="AF6" i="9"/>
  <c r="AE6" i="9"/>
  <c r="AC6" i="9"/>
  <c r="AB6" i="9"/>
  <c r="Z6" i="9"/>
  <c r="Y6" i="9"/>
  <c r="W6" i="9"/>
  <c r="V6" i="9"/>
  <c r="T6" i="9"/>
  <c r="S6" i="9"/>
  <c r="Q6" i="9"/>
  <c r="P6" i="9"/>
  <c r="N6" i="9"/>
  <c r="M6" i="9"/>
  <c r="K6" i="9"/>
  <c r="J6" i="9"/>
  <c r="H6" i="9"/>
  <c r="G6" i="9"/>
  <c r="E6" i="9"/>
  <c r="D6" i="9"/>
  <c r="AL5" i="9"/>
  <c r="AK5" i="9"/>
  <c r="AI5" i="9"/>
  <c r="AH5" i="9"/>
  <c r="AF5" i="9"/>
  <c r="AE5" i="9"/>
  <c r="AC5" i="9"/>
  <c r="AB5" i="9"/>
  <c r="Z5" i="9"/>
  <c r="Y5" i="9"/>
  <c r="W5" i="9"/>
  <c r="V5" i="9"/>
  <c r="T5" i="9"/>
  <c r="S5" i="9"/>
  <c r="Q5" i="9"/>
  <c r="P5" i="9"/>
  <c r="N5" i="9"/>
  <c r="M5" i="9"/>
  <c r="K5" i="9"/>
  <c r="J5" i="9"/>
  <c r="H5" i="9"/>
  <c r="G5" i="9"/>
  <c r="E5" i="9"/>
  <c r="D5" i="9"/>
  <c r="AL4" i="9"/>
  <c r="AK4" i="9"/>
  <c r="AI4" i="9"/>
  <c r="AH4" i="9"/>
  <c r="AF4" i="9"/>
  <c r="AE4" i="9"/>
  <c r="AC4" i="9"/>
  <c r="AB4" i="9"/>
  <c r="Z4" i="9"/>
  <c r="Y4" i="9"/>
  <c r="W4" i="9"/>
  <c r="V4" i="9"/>
  <c r="T4" i="9"/>
  <c r="S4" i="9"/>
  <c r="Q4" i="9"/>
  <c r="P4" i="9"/>
  <c r="N4" i="9"/>
  <c r="M4" i="9"/>
  <c r="K4" i="9"/>
  <c r="J4" i="9"/>
  <c r="H4" i="9"/>
  <c r="G4" i="9"/>
  <c r="E33" i="9"/>
  <c r="E4" i="9"/>
  <c r="D4" i="9"/>
  <c r="B1" i="9"/>
  <c r="B30" i="9"/>
  <c r="Q39" i="9"/>
  <c r="AO2" i="9"/>
  <c r="AO31" i="9"/>
  <c r="E4" i="5"/>
  <c r="D4" i="5"/>
  <c r="E51" i="5"/>
  <c r="E50" i="5"/>
  <c r="H27" i="5"/>
  <c r="H26" i="5"/>
  <c r="G27" i="5"/>
  <c r="G26" i="5"/>
  <c r="O48" i="5"/>
  <c r="N48" i="5"/>
  <c r="M48" i="5"/>
  <c r="L48" i="5"/>
  <c r="K48" i="5"/>
  <c r="J48" i="5"/>
  <c r="I48" i="5"/>
  <c r="H48" i="5"/>
  <c r="G48" i="5"/>
  <c r="F48" i="5"/>
  <c r="E48" i="5"/>
  <c r="D48" i="5"/>
  <c r="E49" i="5"/>
  <c r="AL23" i="5"/>
  <c r="AK23" i="5"/>
  <c r="AI23" i="5"/>
  <c r="AH23" i="5"/>
  <c r="AF23" i="5"/>
  <c r="AE23" i="5"/>
  <c r="AC23" i="5"/>
  <c r="AB23" i="5"/>
  <c r="Z23" i="5"/>
  <c r="Y23" i="5"/>
  <c r="W23" i="5"/>
  <c r="V23" i="5"/>
  <c r="T23" i="5"/>
  <c r="S23" i="5"/>
  <c r="Q23" i="5"/>
  <c r="P23" i="5"/>
  <c r="N23" i="5"/>
  <c r="M23" i="5"/>
  <c r="K23" i="5"/>
  <c r="J23" i="5"/>
  <c r="H23" i="5"/>
  <c r="G23" i="5"/>
  <c r="E23" i="5"/>
  <c r="D23" i="5"/>
  <c r="H24" i="5"/>
  <c r="H22" i="5"/>
  <c r="G24" i="5"/>
  <c r="G22" i="5"/>
  <c r="E47" i="5"/>
  <c r="E46" i="5"/>
  <c r="E45" i="5"/>
  <c r="E44" i="5"/>
  <c r="E43" i="5"/>
  <c r="E42" i="5"/>
  <c r="E41" i="5"/>
  <c r="E40" i="5"/>
  <c r="G20" i="5"/>
  <c r="G19" i="5"/>
  <c r="G18" i="5"/>
  <c r="G17" i="5"/>
  <c r="G16" i="5"/>
  <c r="G15" i="5"/>
  <c r="G14" i="5"/>
  <c r="H20" i="5"/>
  <c r="H19" i="5"/>
  <c r="H18" i="5"/>
  <c r="H17" i="5"/>
  <c r="H16" i="5"/>
  <c r="H15" i="5"/>
  <c r="H14" i="5"/>
  <c r="E39" i="5"/>
  <c r="E38" i="5"/>
  <c r="E37" i="5"/>
  <c r="E36" i="5"/>
  <c r="E35" i="5"/>
  <c r="E34" i="5"/>
  <c r="E33" i="5"/>
  <c r="H12" i="5"/>
  <c r="H13" i="5" s="1"/>
  <c r="G12" i="5"/>
  <c r="H10" i="5"/>
  <c r="G10" i="5"/>
  <c r="G9" i="5"/>
  <c r="H9" i="5"/>
  <c r="H8" i="5"/>
  <c r="G8" i="5"/>
  <c r="H6" i="5"/>
  <c r="G6" i="5"/>
  <c r="H5" i="5"/>
  <c r="G5" i="5"/>
  <c r="H4" i="5"/>
  <c r="G4" i="5"/>
  <c r="AL12" i="5"/>
  <c r="AL13" i="5" s="1"/>
  <c r="AK12" i="5"/>
  <c r="AI12" i="5"/>
  <c r="AI13" i="5" s="1"/>
  <c r="AH12" i="5"/>
  <c r="AH13" i="5" s="1"/>
  <c r="AF12" i="5"/>
  <c r="AF13" i="5" s="1"/>
  <c r="AE12" i="5"/>
  <c r="AC12" i="5"/>
  <c r="AC13" i="5" s="1"/>
  <c r="AB12" i="5"/>
  <c r="Z12" i="5"/>
  <c r="Z13" i="5" s="1"/>
  <c r="Y12" i="5"/>
  <c r="Y13" i="5" s="1"/>
  <c r="W12" i="5"/>
  <c r="W13" i="5" s="1"/>
  <c r="V12" i="5"/>
  <c r="T12" i="5"/>
  <c r="T13" i="5" s="1"/>
  <c r="S12" i="5"/>
  <c r="S13" i="5" s="1"/>
  <c r="Q12" i="5"/>
  <c r="Q13" i="5" s="1"/>
  <c r="P12" i="5"/>
  <c r="N12" i="5"/>
  <c r="N13" i="5" s="1"/>
  <c r="M12" i="5"/>
  <c r="M13" i="5" s="1"/>
  <c r="K12" i="5"/>
  <c r="K13" i="5" s="1"/>
  <c r="J12" i="5"/>
  <c r="E12" i="5"/>
  <c r="E13" i="5" s="1"/>
  <c r="D12" i="5"/>
  <c r="O35" i="5"/>
  <c r="N35" i="5"/>
  <c r="M35" i="5"/>
  <c r="L35" i="5"/>
  <c r="K35" i="5"/>
  <c r="J35" i="5"/>
  <c r="I35" i="5"/>
  <c r="H35" i="5"/>
  <c r="G35" i="5"/>
  <c r="F35" i="5"/>
  <c r="D35" i="5"/>
  <c r="AL6" i="5"/>
  <c r="AK6" i="5"/>
  <c r="AI6" i="5"/>
  <c r="AH6" i="5"/>
  <c r="AF6" i="5"/>
  <c r="AE6" i="5"/>
  <c r="AC6" i="5"/>
  <c r="AB6" i="5"/>
  <c r="Z6" i="5"/>
  <c r="Y6" i="5"/>
  <c r="W6" i="5"/>
  <c r="V6" i="5"/>
  <c r="T6" i="5"/>
  <c r="S6" i="5"/>
  <c r="Q6" i="5"/>
  <c r="P6" i="5"/>
  <c r="N6" i="5"/>
  <c r="M6" i="5"/>
  <c r="K6" i="5"/>
  <c r="J6" i="5"/>
  <c r="E6" i="5"/>
  <c r="D6" i="5"/>
  <c r="O39" i="5"/>
  <c r="N39" i="5"/>
  <c r="M39" i="5"/>
  <c r="L39" i="5"/>
  <c r="K39" i="5"/>
  <c r="J39" i="5"/>
  <c r="I39" i="5"/>
  <c r="H39" i="5"/>
  <c r="G39" i="5"/>
  <c r="F39" i="5"/>
  <c r="D39" i="5"/>
  <c r="O51" i="5"/>
  <c r="N51" i="5"/>
  <c r="M51" i="5"/>
  <c r="L51" i="5"/>
  <c r="K51" i="5"/>
  <c r="J51" i="5"/>
  <c r="I51" i="5"/>
  <c r="H51" i="5"/>
  <c r="G51" i="5"/>
  <c r="F51" i="5"/>
  <c r="D51" i="5"/>
  <c r="O50" i="5"/>
  <c r="N50" i="5"/>
  <c r="M50" i="5"/>
  <c r="L50" i="5"/>
  <c r="K50" i="5"/>
  <c r="J50" i="5"/>
  <c r="I50" i="5"/>
  <c r="H50" i="5"/>
  <c r="G50" i="5"/>
  <c r="F50" i="5"/>
  <c r="D50" i="5"/>
  <c r="O49" i="5"/>
  <c r="N49" i="5"/>
  <c r="M49" i="5"/>
  <c r="L49" i="5"/>
  <c r="K49" i="5"/>
  <c r="J49" i="5"/>
  <c r="I49" i="5"/>
  <c r="H49" i="5"/>
  <c r="G49" i="5"/>
  <c r="F49" i="5"/>
  <c r="D49" i="5"/>
  <c r="O47" i="5"/>
  <c r="N47" i="5"/>
  <c r="M47" i="5"/>
  <c r="L47" i="5"/>
  <c r="K47" i="5"/>
  <c r="J47" i="5"/>
  <c r="I47" i="5"/>
  <c r="H47" i="5"/>
  <c r="G47" i="5"/>
  <c r="F47" i="5"/>
  <c r="D47" i="5"/>
  <c r="O46" i="5"/>
  <c r="N46" i="5"/>
  <c r="M46" i="5"/>
  <c r="L46" i="5"/>
  <c r="K46" i="5"/>
  <c r="J46" i="5"/>
  <c r="I46" i="5"/>
  <c r="H46" i="5"/>
  <c r="G46" i="5"/>
  <c r="F46" i="5"/>
  <c r="D46" i="5"/>
  <c r="O45" i="5"/>
  <c r="N45" i="5"/>
  <c r="M45" i="5"/>
  <c r="L45" i="5"/>
  <c r="K45" i="5"/>
  <c r="J45" i="5"/>
  <c r="I45" i="5"/>
  <c r="H45" i="5"/>
  <c r="G45" i="5"/>
  <c r="F45" i="5"/>
  <c r="D45" i="5"/>
  <c r="O44" i="5"/>
  <c r="N44" i="5"/>
  <c r="M44" i="5"/>
  <c r="L44" i="5"/>
  <c r="K44" i="5"/>
  <c r="J44" i="5"/>
  <c r="I44" i="5"/>
  <c r="H44" i="5"/>
  <c r="G44" i="5"/>
  <c r="F44" i="5"/>
  <c r="D44" i="5"/>
  <c r="O43" i="5"/>
  <c r="N43" i="5"/>
  <c r="M43" i="5"/>
  <c r="L43" i="5"/>
  <c r="K43" i="5"/>
  <c r="J43" i="5"/>
  <c r="I43" i="5"/>
  <c r="H43" i="5"/>
  <c r="G43" i="5"/>
  <c r="F43" i="5"/>
  <c r="D43" i="5"/>
  <c r="O42" i="5"/>
  <c r="N42" i="5"/>
  <c r="M42" i="5"/>
  <c r="L42" i="5"/>
  <c r="K42" i="5"/>
  <c r="J42" i="5"/>
  <c r="I42" i="5"/>
  <c r="H42" i="5"/>
  <c r="G42" i="5"/>
  <c r="F42" i="5"/>
  <c r="D42" i="5"/>
  <c r="O41" i="5"/>
  <c r="N41" i="5"/>
  <c r="M41" i="5"/>
  <c r="L41" i="5"/>
  <c r="K41" i="5"/>
  <c r="J41" i="5"/>
  <c r="I41" i="5"/>
  <c r="H41" i="5"/>
  <c r="G41" i="5"/>
  <c r="F41" i="5"/>
  <c r="D41" i="5"/>
  <c r="O40" i="5"/>
  <c r="N40" i="5"/>
  <c r="M40" i="5"/>
  <c r="L40" i="5"/>
  <c r="K40" i="5"/>
  <c r="J40" i="5"/>
  <c r="I40" i="5"/>
  <c r="H40" i="5"/>
  <c r="G40" i="5"/>
  <c r="F40" i="5"/>
  <c r="D40" i="5"/>
  <c r="O38" i="5"/>
  <c r="N38" i="5"/>
  <c r="M38" i="5"/>
  <c r="L38" i="5"/>
  <c r="K38" i="5"/>
  <c r="J38" i="5"/>
  <c r="I38" i="5"/>
  <c r="H38" i="5"/>
  <c r="G38" i="5"/>
  <c r="F38" i="5"/>
  <c r="D38" i="5"/>
  <c r="O37" i="5"/>
  <c r="N37" i="5"/>
  <c r="M37" i="5"/>
  <c r="L37" i="5"/>
  <c r="K37" i="5"/>
  <c r="J37" i="5"/>
  <c r="I37" i="5"/>
  <c r="H37" i="5"/>
  <c r="G37" i="5"/>
  <c r="D37" i="5"/>
  <c r="F37" i="5"/>
  <c r="D36" i="5"/>
  <c r="O36" i="5"/>
  <c r="N36" i="5"/>
  <c r="M36" i="5"/>
  <c r="L36" i="5"/>
  <c r="K36" i="5"/>
  <c r="J36" i="5"/>
  <c r="I36" i="5"/>
  <c r="H36" i="5"/>
  <c r="G36" i="5"/>
  <c r="F36" i="5"/>
  <c r="O34" i="5"/>
  <c r="N34" i="5"/>
  <c r="M34" i="5"/>
  <c r="L34" i="5"/>
  <c r="K34" i="5"/>
  <c r="J34" i="5"/>
  <c r="I34" i="5"/>
  <c r="H34" i="5"/>
  <c r="G34" i="5"/>
  <c r="F34" i="5"/>
  <c r="D34" i="5"/>
  <c r="O33" i="5"/>
  <c r="N33" i="5"/>
  <c r="M33" i="5"/>
  <c r="L33" i="5"/>
  <c r="K33" i="5"/>
  <c r="J33" i="5"/>
  <c r="I33" i="5"/>
  <c r="H33" i="5"/>
  <c r="G33" i="5"/>
  <c r="F33" i="5"/>
  <c r="D33" i="5"/>
  <c r="AL27" i="5"/>
  <c r="AI27" i="5"/>
  <c r="AF27" i="5"/>
  <c r="AC27" i="5"/>
  <c r="Z27" i="5"/>
  <c r="W27" i="5"/>
  <c r="T27" i="5"/>
  <c r="Q27" i="5"/>
  <c r="N27" i="5"/>
  <c r="K27" i="5"/>
  <c r="E27" i="5"/>
  <c r="AK27" i="5"/>
  <c r="AH27" i="5"/>
  <c r="AE27" i="5"/>
  <c r="AB27" i="5"/>
  <c r="Y27" i="5"/>
  <c r="V27" i="5"/>
  <c r="S27" i="5"/>
  <c r="P27" i="5"/>
  <c r="M27" i="5"/>
  <c r="J27" i="5"/>
  <c r="D27" i="5"/>
  <c r="AL26" i="5"/>
  <c r="AI26" i="5"/>
  <c r="AF26" i="5"/>
  <c r="AC26" i="5"/>
  <c r="Z26" i="5"/>
  <c r="W26" i="5"/>
  <c r="T26" i="5"/>
  <c r="Q26" i="5"/>
  <c r="N26" i="5"/>
  <c r="K26" i="5"/>
  <c r="E26" i="5"/>
  <c r="AK26" i="5"/>
  <c r="AH26" i="5"/>
  <c r="AE26" i="5"/>
  <c r="AB26" i="5"/>
  <c r="Y26" i="5"/>
  <c r="V26" i="5"/>
  <c r="S26" i="5"/>
  <c r="P26" i="5"/>
  <c r="M26" i="5"/>
  <c r="J26" i="5"/>
  <c r="D26" i="5"/>
  <c r="AL24" i="5"/>
  <c r="AI24" i="5"/>
  <c r="AF24" i="5"/>
  <c r="AC24" i="5"/>
  <c r="Z24" i="5"/>
  <c r="W24" i="5"/>
  <c r="T24" i="5"/>
  <c r="Q24" i="5"/>
  <c r="N24" i="5"/>
  <c r="K24" i="5"/>
  <c r="E24" i="5"/>
  <c r="AE24" i="5"/>
  <c r="AK24" i="5"/>
  <c r="AH24" i="5"/>
  <c r="AB24" i="5"/>
  <c r="Y24" i="5"/>
  <c r="V24" i="5"/>
  <c r="S24" i="5"/>
  <c r="P24" i="5"/>
  <c r="M24" i="5"/>
  <c r="J24" i="5"/>
  <c r="D24" i="5"/>
  <c r="AL22" i="5"/>
  <c r="AI22" i="5"/>
  <c r="AF22" i="5"/>
  <c r="AC22" i="5"/>
  <c r="Z22" i="5"/>
  <c r="W22" i="5"/>
  <c r="T22" i="5"/>
  <c r="Q22" i="5"/>
  <c r="N22" i="5"/>
  <c r="K22" i="5"/>
  <c r="E22" i="5"/>
  <c r="AK22" i="5"/>
  <c r="AH22" i="5"/>
  <c r="AE22" i="5"/>
  <c r="AB22" i="5"/>
  <c r="Y22" i="5"/>
  <c r="V22" i="5"/>
  <c r="S22" i="5"/>
  <c r="P22" i="5"/>
  <c r="M22" i="5"/>
  <c r="J22" i="5"/>
  <c r="D22" i="5"/>
  <c r="AL20" i="5"/>
  <c r="AI20" i="5"/>
  <c r="AF20" i="5"/>
  <c r="AC20" i="5"/>
  <c r="Z20" i="5"/>
  <c r="W20" i="5"/>
  <c r="T20" i="5"/>
  <c r="Q20" i="5"/>
  <c r="N20" i="5"/>
  <c r="K20" i="5"/>
  <c r="E20" i="5"/>
  <c r="AK20" i="5"/>
  <c r="AH20" i="5"/>
  <c r="AE20" i="5"/>
  <c r="AB20" i="5"/>
  <c r="Y20" i="5"/>
  <c r="V20" i="5"/>
  <c r="S20" i="5"/>
  <c r="P20" i="5"/>
  <c r="M20" i="5"/>
  <c r="J20" i="5"/>
  <c r="D20" i="5"/>
  <c r="AL19" i="5"/>
  <c r="AI19" i="5"/>
  <c r="AF19" i="5"/>
  <c r="AC19" i="5"/>
  <c r="Z19" i="5"/>
  <c r="W19" i="5"/>
  <c r="T19" i="5"/>
  <c r="Q19" i="5"/>
  <c r="N19" i="5"/>
  <c r="K19" i="5"/>
  <c r="E19" i="5"/>
  <c r="AK19" i="5"/>
  <c r="AH19" i="5"/>
  <c r="AE19" i="5"/>
  <c r="AB19" i="5"/>
  <c r="Y19" i="5"/>
  <c r="V19" i="5"/>
  <c r="S19" i="5"/>
  <c r="P19" i="5"/>
  <c r="M19" i="5"/>
  <c r="J19" i="5"/>
  <c r="D19" i="5"/>
  <c r="AL18" i="5"/>
  <c r="AI18" i="5"/>
  <c r="AF18" i="5"/>
  <c r="AC18" i="5"/>
  <c r="Z18" i="5"/>
  <c r="W18" i="5"/>
  <c r="T18" i="5"/>
  <c r="Q18" i="5"/>
  <c r="N18" i="5"/>
  <c r="K18" i="5"/>
  <c r="E18" i="5"/>
  <c r="AK18" i="5"/>
  <c r="AH18" i="5"/>
  <c r="AE18" i="5"/>
  <c r="AB18" i="5"/>
  <c r="Y18" i="5"/>
  <c r="V18" i="5"/>
  <c r="S18" i="5"/>
  <c r="P18" i="5"/>
  <c r="M18" i="5"/>
  <c r="J18" i="5"/>
  <c r="D18" i="5"/>
  <c r="AL17" i="5"/>
  <c r="AI17" i="5"/>
  <c r="AF17" i="5"/>
  <c r="AC17" i="5"/>
  <c r="Z17" i="5"/>
  <c r="W17" i="5"/>
  <c r="T17" i="5"/>
  <c r="Q17" i="5"/>
  <c r="N17" i="5"/>
  <c r="K17" i="5"/>
  <c r="E17" i="5"/>
  <c r="AK17" i="5"/>
  <c r="AH17" i="5"/>
  <c r="AE17" i="5"/>
  <c r="AB17" i="5"/>
  <c r="Y17" i="5"/>
  <c r="V17" i="5"/>
  <c r="S17" i="5"/>
  <c r="P17" i="5"/>
  <c r="M17" i="5"/>
  <c r="J17" i="5"/>
  <c r="D17" i="5"/>
  <c r="AL16" i="5"/>
  <c r="AI16" i="5"/>
  <c r="AF16" i="5"/>
  <c r="AC16" i="5"/>
  <c r="Z16" i="5"/>
  <c r="W16" i="5"/>
  <c r="T16" i="5"/>
  <c r="Q16" i="5"/>
  <c r="N16" i="5"/>
  <c r="K16" i="5"/>
  <c r="E16" i="5"/>
  <c r="AK16" i="5"/>
  <c r="AH16" i="5"/>
  <c r="AE16" i="5"/>
  <c r="AB16" i="5"/>
  <c r="Y16" i="5"/>
  <c r="V16" i="5"/>
  <c r="S16" i="5"/>
  <c r="P16" i="5"/>
  <c r="M16" i="5"/>
  <c r="J16" i="5"/>
  <c r="D16" i="5"/>
  <c r="AL15" i="5"/>
  <c r="AI15" i="5"/>
  <c r="AF15" i="5"/>
  <c r="AC15" i="5"/>
  <c r="Z15" i="5"/>
  <c r="W15" i="5"/>
  <c r="T15" i="5"/>
  <c r="Q15" i="5"/>
  <c r="N15" i="5"/>
  <c r="K15" i="5"/>
  <c r="E15" i="5"/>
  <c r="AK15" i="5"/>
  <c r="AH15" i="5"/>
  <c r="AE15" i="5"/>
  <c r="AB15" i="5"/>
  <c r="Y15" i="5"/>
  <c r="V15" i="5"/>
  <c r="S15" i="5"/>
  <c r="P15" i="5"/>
  <c r="M15" i="5"/>
  <c r="J15" i="5"/>
  <c r="D15" i="5"/>
  <c r="AL14" i="5"/>
  <c r="AI14" i="5"/>
  <c r="AF14" i="5"/>
  <c r="AC14" i="5"/>
  <c r="Z14" i="5"/>
  <c r="W14" i="5"/>
  <c r="T14" i="5"/>
  <c r="Q14" i="5"/>
  <c r="N14" i="5"/>
  <c r="K14" i="5"/>
  <c r="E14" i="5"/>
  <c r="AK14" i="5"/>
  <c r="AH14" i="5"/>
  <c r="AE14" i="5"/>
  <c r="AB14" i="5"/>
  <c r="Y14" i="5"/>
  <c r="V14" i="5"/>
  <c r="S14" i="5"/>
  <c r="P14" i="5"/>
  <c r="M14" i="5"/>
  <c r="J14" i="5"/>
  <c r="D14" i="5"/>
  <c r="AL10" i="5"/>
  <c r="AI10" i="5"/>
  <c r="AF10" i="5"/>
  <c r="AC10" i="5"/>
  <c r="Z10" i="5"/>
  <c r="W10" i="5"/>
  <c r="T10" i="5"/>
  <c r="Q10" i="5"/>
  <c r="N10" i="5"/>
  <c r="K10" i="5"/>
  <c r="E10" i="5"/>
  <c r="AK10" i="5"/>
  <c r="AH10" i="5"/>
  <c r="AE10" i="5"/>
  <c r="AB10" i="5"/>
  <c r="Y10" i="5"/>
  <c r="V10" i="5"/>
  <c r="S10" i="5"/>
  <c r="P10" i="5"/>
  <c r="M10" i="5"/>
  <c r="J10" i="5"/>
  <c r="D10" i="5"/>
  <c r="AL9" i="5"/>
  <c r="AI9" i="5"/>
  <c r="AF9" i="5"/>
  <c r="AC9" i="5"/>
  <c r="Z9" i="5"/>
  <c r="W9" i="5"/>
  <c r="T9" i="5"/>
  <c r="Q9" i="5"/>
  <c r="N9" i="5"/>
  <c r="K9" i="5"/>
  <c r="E9" i="5"/>
  <c r="AK9" i="5"/>
  <c r="AH9" i="5"/>
  <c r="AE9" i="5"/>
  <c r="AB9" i="5"/>
  <c r="Y9" i="5"/>
  <c r="V9" i="5"/>
  <c r="S9" i="5"/>
  <c r="P9" i="5"/>
  <c r="M9" i="5"/>
  <c r="J9" i="5"/>
  <c r="D9" i="5"/>
  <c r="AL8" i="5"/>
  <c r="AI8" i="5"/>
  <c r="AF8" i="5"/>
  <c r="AC8" i="5"/>
  <c r="Z8" i="5"/>
  <c r="W8" i="5"/>
  <c r="T8" i="5"/>
  <c r="Q8" i="5"/>
  <c r="N8" i="5"/>
  <c r="K8" i="5"/>
  <c r="E8" i="5"/>
  <c r="AK8" i="5"/>
  <c r="AH8" i="5"/>
  <c r="AE8" i="5"/>
  <c r="AB8" i="5"/>
  <c r="Y8" i="5"/>
  <c r="V8" i="5"/>
  <c r="S8" i="5"/>
  <c r="P8" i="5"/>
  <c r="M8" i="5"/>
  <c r="J8" i="5"/>
  <c r="D8" i="5"/>
  <c r="AK5" i="5"/>
  <c r="AH5" i="5"/>
  <c r="AE5" i="5"/>
  <c r="AB5" i="5"/>
  <c r="Y5" i="5"/>
  <c r="V5" i="5"/>
  <c r="S5" i="5"/>
  <c r="P5" i="5"/>
  <c r="M5" i="5"/>
  <c r="J5" i="5"/>
  <c r="D5" i="5"/>
  <c r="AI4" i="5"/>
  <c r="AI5" i="5"/>
  <c r="AL5" i="5"/>
  <c r="AF5" i="5"/>
  <c r="AC5" i="5"/>
  <c r="Z5" i="5"/>
  <c r="W5" i="5"/>
  <c r="T5" i="5"/>
  <c r="Q5" i="5"/>
  <c r="N5" i="5"/>
  <c r="K5" i="5"/>
  <c r="E5" i="5"/>
  <c r="AL4" i="5"/>
  <c r="AK4" i="5"/>
  <c r="AH4" i="5"/>
  <c r="AF4" i="5"/>
  <c r="AE4" i="5"/>
  <c r="AC4" i="5"/>
  <c r="AB4" i="5"/>
  <c r="Y4" i="5"/>
  <c r="Z4" i="5"/>
  <c r="W4" i="5"/>
  <c r="V4" i="5"/>
  <c r="T4" i="5"/>
  <c r="S4" i="5"/>
  <c r="Q4" i="5"/>
  <c r="P4" i="5"/>
  <c r="M4" i="5"/>
  <c r="N4" i="5"/>
  <c r="K4" i="5"/>
  <c r="J4" i="5"/>
  <c r="BQ123" i="3"/>
  <c r="BP123" i="3"/>
  <c r="BQ122" i="3"/>
  <c r="BP122" i="3"/>
  <c r="BQ120" i="3"/>
  <c r="BP120" i="3"/>
  <c r="BQ119" i="3"/>
  <c r="BP119" i="3"/>
  <c r="BQ118" i="3"/>
  <c r="BP118" i="3"/>
  <c r="BQ117" i="3"/>
  <c r="BP117" i="3"/>
  <c r="BQ116" i="3"/>
  <c r="BP116" i="3"/>
  <c r="BQ115" i="3"/>
  <c r="BP115" i="3"/>
  <c r="BQ114" i="3"/>
  <c r="BP114" i="3"/>
  <c r="BQ113" i="3"/>
  <c r="BP113" i="3"/>
  <c r="BQ112" i="3"/>
  <c r="BP112" i="3"/>
  <c r="BQ111" i="3"/>
  <c r="BP111" i="3"/>
  <c r="BQ110" i="3"/>
  <c r="BP110" i="3"/>
  <c r="BQ109" i="3"/>
  <c r="BP109" i="3"/>
  <c r="BQ108" i="3"/>
  <c r="BP108" i="3"/>
  <c r="BQ107" i="3"/>
  <c r="BP107" i="3"/>
  <c r="BQ106" i="3"/>
  <c r="BP106" i="3"/>
  <c r="BQ105" i="3"/>
  <c r="BP105" i="3"/>
  <c r="BQ104" i="3"/>
  <c r="BP104" i="3"/>
  <c r="BQ103" i="3"/>
  <c r="BP103" i="3"/>
  <c r="BQ102" i="3"/>
  <c r="BP102" i="3"/>
  <c r="BQ101" i="3"/>
  <c r="BP101" i="3"/>
  <c r="BQ100" i="3"/>
  <c r="BP100" i="3"/>
  <c r="BQ99" i="3"/>
  <c r="BP99" i="3"/>
  <c r="BQ98" i="3"/>
  <c r="BP98" i="3"/>
  <c r="BQ97" i="3"/>
  <c r="BP97" i="3"/>
  <c r="BQ96" i="3"/>
  <c r="BP96" i="3"/>
  <c r="BQ95" i="3"/>
  <c r="BP95" i="3"/>
  <c r="BQ94" i="3"/>
  <c r="BP94" i="3"/>
  <c r="BQ93" i="3"/>
  <c r="BP93" i="3"/>
  <c r="BQ92" i="3"/>
  <c r="BP92" i="3"/>
  <c r="BQ91" i="3"/>
  <c r="BP91" i="3"/>
  <c r="BQ90" i="3"/>
  <c r="BP90" i="3"/>
  <c r="BQ89" i="3"/>
  <c r="BP89" i="3"/>
  <c r="BQ88" i="3"/>
  <c r="BP88" i="3"/>
  <c r="BQ87" i="3"/>
  <c r="BP87" i="3"/>
  <c r="BQ86" i="3"/>
  <c r="BP86" i="3"/>
  <c r="BQ85" i="3"/>
  <c r="BP85" i="3"/>
  <c r="BQ84" i="3"/>
  <c r="BP84" i="3"/>
  <c r="BQ83" i="3"/>
  <c r="BP83" i="3"/>
  <c r="BQ82" i="3"/>
  <c r="BP82" i="3"/>
  <c r="BQ81" i="3"/>
  <c r="BP81" i="3"/>
  <c r="BQ80" i="3"/>
  <c r="BP80" i="3"/>
  <c r="BQ79" i="3"/>
  <c r="BP79" i="3"/>
  <c r="BQ78" i="3"/>
  <c r="BP78" i="3"/>
  <c r="BQ77" i="3"/>
  <c r="BP77" i="3"/>
  <c r="BQ76" i="3"/>
  <c r="BP76" i="3"/>
  <c r="BQ75" i="3"/>
  <c r="BP75" i="3"/>
  <c r="BQ74" i="3"/>
  <c r="BP74" i="3"/>
  <c r="BQ73" i="3"/>
  <c r="BP73" i="3"/>
  <c r="BQ72" i="3"/>
  <c r="BP72" i="3"/>
  <c r="BQ71" i="3"/>
  <c r="BP71" i="3"/>
  <c r="BQ69" i="3"/>
  <c r="BP69" i="3"/>
  <c r="BQ59" i="3"/>
  <c r="BP59" i="3"/>
  <c r="BQ58" i="3"/>
  <c r="BP58" i="3"/>
  <c r="BQ57" i="3"/>
  <c r="BP57" i="3"/>
  <c r="BQ56" i="3"/>
  <c r="BP56" i="3"/>
  <c r="BQ55" i="3"/>
  <c r="BP55" i="3"/>
  <c r="BQ54" i="3"/>
  <c r="BP54" i="3"/>
  <c r="BQ53" i="3"/>
  <c r="BP53" i="3"/>
  <c r="BQ52" i="3"/>
  <c r="BP52" i="3"/>
  <c r="BQ51" i="3"/>
  <c r="BP51" i="3"/>
  <c r="BQ50" i="3"/>
  <c r="BP50" i="3"/>
  <c r="BQ38" i="3"/>
  <c r="BP38" i="3"/>
  <c r="BQ28" i="3"/>
  <c r="BP28" i="3"/>
  <c r="BQ27" i="3"/>
  <c r="BP27" i="3"/>
  <c r="BQ26" i="3"/>
  <c r="BP26" i="3"/>
  <c r="BQ25" i="3"/>
  <c r="BP25" i="3"/>
  <c r="BQ24" i="3"/>
  <c r="BP24" i="3"/>
  <c r="BQ23" i="3"/>
  <c r="BP23" i="3"/>
  <c r="BQ22" i="3"/>
  <c r="BP22" i="3"/>
  <c r="BQ21" i="3"/>
  <c r="BP21" i="3"/>
  <c r="BQ20" i="3"/>
  <c r="BP20" i="3"/>
  <c r="BQ19" i="3"/>
  <c r="BP19" i="3"/>
  <c r="BQ70" i="3"/>
  <c r="BP70" i="3"/>
  <c r="BQ68" i="3"/>
  <c r="BP68" i="3"/>
  <c r="BQ67" i="3"/>
  <c r="BP67" i="3"/>
  <c r="BQ66" i="3"/>
  <c r="BP66" i="3"/>
  <c r="BQ65" i="3"/>
  <c r="BP65" i="3"/>
  <c r="BQ64" i="3"/>
  <c r="BP64" i="3"/>
  <c r="BQ63" i="3"/>
  <c r="BP63" i="3"/>
  <c r="BQ62" i="3"/>
  <c r="BP62" i="3"/>
  <c r="BQ61" i="3"/>
  <c r="BP61" i="3"/>
  <c r="BQ60" i="3"/>
  <c r="BP60" i="3"/>
  <c r="BQ49" i="3"/>
  <c r="BP49" i="3"/>
  <c r="BQ48" i="3"/>
  <c r="BP48" i="3"/>
  <c r="BQ47" i="3"/>
  <c r="BP47" i="3"/>
  <c r="BQ46" i="3"/>
  <c r="BP46" i="3"/>
  <c r="BQ45" i="3"/>
  <c r="BP45" i="3"/>
  <c r="BQ44" i="3"/>
  <c r="BP44" i="3"/>
  <c r="BQ43" i="3"/>
  <c r="BP43" i="3"/>
  <c r="BQ42" i="3"/>
  <c r="BP42" i="3"/>
  <c r="BQ41" i="3"/>
  <c r="BP41" i="3"/>
  <c r="BQ40" i="3"/>
  <c r="BP40" i="3"/>
  <c r="BQ39" i="3"/>
  <c r="BP39" i="3"/>
  <c r="BQ37" i="3"/>
  <c r="BP37" i="3"/>
  <c r="BQ36" i="3"/>
  <c r="BP36" i="3"/>
  <c r="BQ35" i="3"/>
  <c r="BP35" i="3"/>
  <c r="BQ34" i="3"/>
  <c r="BP34" i="3"/>
  <c r="BQ33" i="3"/>
  <c r="BP33" i="3"/>
  <c r="BQ32" i="3"/>
  <c r="BP32" i="3"/>
  <c r="BQ31" i="3"/>
  <c r="BP31" i="3"/>
  <c r="BQ30" i="3"/>
  <c r="BP30" i="3"/>
  <c r="BQ29" i="3"/>
  <c r="BP29" i="3"/>
  <c r="P231" i="9" l="1"/>
  <c r="H115" i="9"/>
  <c r="AF115" i="9"/>
  <c r="N86" i="9"/>
  <c r="T115" i="9"/>
  <c r="V144" i="9"/>
  <c r="AC289" i="9"/>
  <c r="K86" i="9"/>
  <c r="AI86" i="9"/>
  <c r="W86" i="9"/>
  <c r="K115" i="9"/>
  <c r="W202" i="9"/>
  <c r="AD251" i="9"/>
  <c r="R255" i="9"/>
  <c r="I270" i="9"/>
  <c r="F254" i="9"/>
  <c r="U143" i="9"/>
  <c r="AD242" i="9"/>
  <c r="L193" i="9"/>
  <c r="AM271" i="9"/>
  <c r="I276" i="9"/>
  <c r="AF231" i="9"/>
  <c r="Z260" i="9"/>
  <c r="AK202" i="9"/>
  <c r="AI231" i="9"/>
  <c r="R252" i="9"/>
  <c r="H260" i="9"/>
  <c r="AC260" i="9"/>
  <c r="E289" i="9"/>
  <c r="Z289" i="9"/>
  <c r="H86" i="9"/>
  <c r="AI115" i="9"/>
  <c r="P144" i="9"/>
  <c r="AE202" i="9"/>
  <c r="AL260" i="9"/>
  <c r="H173" i="9"/>
  <c r="I173" i="9" s="1"/>
  <c r="AJ226" i="9"/>
  <c r="E144" i="9"/>
  <c r="AF202" i="9"/>
  <c r="G231" i="9"/>
  <c r="V260" i="9"/>
  <c r="Q289" i="9"/>
  <c r="T86" i="9"/>
  <c r="Z115" i="9"/>
  <c r="G144" i="9"/>
  <c r="AB144" i="9"/>
  <c r="M202" i="9"/>
  <c r="H231" i="9"/>
  <c r="AC231" i="9"/>
  <c r="W260" i="9"/>
  <c r="S289" i="9"/>
  <c r="V86" i="9"/>
  <c r="AB115" i="9"/>
  <c r="H144" i="9"/>
  <c r="AC144" i="9"/>
  <c r="AI202" i="9"/>
  <c r="J231" i="9"/>
  <c r="AE231" i="9"/>
  <c r="D260" i="9"/>
  <c r="Y86" i="9"/>
  <c r="V173" i="9"/>
  <c r="AM255" i="9"/>
  <c r="L276" i="9"/>
  <c r="V202" i="9"/>
  <c r="AL231" i="9"/>
  <c r="AF260" i="9"/>
  <c r="AG260" i="9" s="1"/>
  <c r="L189" i="9"/>
  <c r="Z202" i="9"/>
  <c r="P260" i="9"/>
  <c r="K289" i="9"/>
  <c r="V115" i="9"/>
  <c r="H202" i="9"/>
  <c r="AL86" i="9"/>
  <c r="AI173" i="9"/>
  <c r="E231" i="9"/>
  <c r="F244" i="9"/>
  <c r="T260" i="9"/>
  <c r="L256" i="9"/>
  <c r="AA279" i="9"/>
  <c r="AD221" i="9"/>
  <c r="K144" i="9"/>
  <c r="E115" i="9"/>
  <c r="Q115" i="9"/>
  <c r="Z231" i="9"/>
  <c r="AA231" i="9" s="1"/>
  <c r="K260" i="9"/>
  <c r="N144" i="9"/>
  <c r="Z144" i="9"/>
  <c r="AL144" i="9"/>
  <c r="H289" i="9"/>
  <c r="I289" i="9" s="1"/>
  <c r="AF289" i="9"/>
  <c r="AG289" i="9" s="1"/>
  <c r="W144" i="9"/>
  <c r="X144" i="9" s="1"/>
  <c r="Q86" i="9"/>
  <c r="AI260" i="9"/>
  <c r="O125" i="9"/>
  <c r="U218" i="9"/>
  <c r="AM223" i="9"/>
  <c r="AG226" i="9"/>
  <c r="F266" i="9"/>
  <c r="X265" i="9"/>
  <c r="AJ265" i="9"/>
  <c r="L267" i="9"/>
  <c r="X267" i="9"/>
  <c r="F270" i="9"/>
  <c r="AA213" i="9"/>
  <c r="U229" i="9"/>
  <c r="AG230" i="9"/>
  <c r="L258" i="9"/>
  <c r="AM254" i="9"/>
  <c r="D28" i="5"/>
  <c r="AE28" i="5"/>
  <c r="W28" i="5"/>
  <c r="F184" i="9"/>
  <c r="AA200" i="9"/>
  <c r="AG283" i="9"/>
  <c r="U242" i="9"/>
  <c r="AG242" i="9"/>
  <c r="AM251" i="9"/>
  <c r="AD209" i="9"/>
  <c r="L252" i="9"/>
  <c r="F255" i="9"/>
  <c r="R256" i="9"/>
  <c r="L280" i="9"/>
  <c r="S144" i="9"/>
  <c r="L266" i="9"/>
  <c r="AD267" i="9"/>
  <c r="AJ163" i="9"/>
  <c r="U183" i="9"/>
  <c r="I191" i="9"/>
  <c r="AA196" i="9"/>
  <c r="I201" i="9"/>
  <c r="AJ213" i="9"/>
  <c r="F218" i="9"/>
  <c r="AJ219" i="9"/>
  <c r="AJ221" i="9"/>
  <c r="F222" i="9"/>
  <c r="AJ223" i="9"/>
  <c r="AD226" i="9"/>
  <c r="O236" i="9"/>
  <c r="L191" i="9"/>
  <c r="L197" i="9"/>
  <c r="AJ271" i="9"/>
  <c r="AJ275" i="9"/>
  <c r="F276" i="9"/>
  <c r="F278" i="9"/>
  <c r="F280" i="9"/>
  <c r="F288" i="9"/>
  <c r="R288" i="9"/>
  <c r="AM213" i="9"/>
  <c r="AA217" i="9"/>
  <c r="I288" i="9"/>
  <c r="F273" i="9"/>
  <c r="L278" i="9"/>
  <c r="AD283" i="9"/>
  <c r="X287" i="9"/>
  <c r="AJ287" i="9"/>
  <c r="L288" i="9"/>
  <c r="L179" i="9"/>
  <c r="I140" i="9"/>
  <c r="V170" i="9"/>
  <c r="AM209" i="9"/>
  <c r="U252" i="9"/>
  <c r="AA255" i="9"/>
  <c r="I105" i="9"/>
  <c r="O109" i="9"/>
  <c r="I111" i="9"/>
  <c r="I114" i="9"/>
  <c r="S28" i="5"/>
  <c r="AI28" i="5"/>
  <c r="N28" i="5"/>
  <c r="X155" i="9"/>
  <c r="F168" i="9"/>
  <c r="R168" i="9"/>
  <c r="F246" i="9"/>
  <c r="X251" i="9"/>
  <c r="AJ251" i="9"/>
  <c r="R254" i="9"/>
  <c r="AA265" i="9"/>
  <c r="AA271" i="9"/>
  <c r="AL272" i="9"/>
  <c r="AA275" i="9"/>
  <c r="AM275" i="9"/>
  <c r="AA277" i="9"/>
  <c r="AM277" i="9"/>
  <c r="AM279" i="9"/>
  <c r="I284" i="9"/>
  <c r="U284" i="9"/>
  <c r="U288" i="9"/>
  <c r="AD213" i="9"/>
  <c r="R215" i="9"/>
  <c r="AD219" i="9"/>
  <c r="AD223" i="9"/>
  <c r="L227" i="9"/>
  <c r="AJ230" i="9"/>
  <c r="K286" i="9"/>
  <c r="W286" i="9"/>
  <c r="Y286" i="9"/>
  <c r="J28" i="5"/>
  <c r="AH28" i="5"/>
  <c r="Z28" i="5"/>
  <c r="F151" i="9"/>
  <c r="AG213" i="9"/>
  <c r="U215" i="9"/>
  <c r="AG219" i="9"/>
  <c r="AG221" i="9"/>
  <c r="AG223" i="9"/>
  <c r="U267" i="9"/>
  <c r="AG271" i="9"/>
  <c r="AG275" i="9"/>
  <c r="AG277" i="9"/>
  <c r="O278" i="9"/>
  <c r="AG279" i="9"/>
  <c r="I281" i="9"/>
  <c r="AA284" i="9"/>
  <c r="AM287" i="9"/>
  <c r="AD217" i="9"/>
  <c r="X226" i="9"/>
  <c r="AA241" i="9"/>
  <c r="I242" i="9"/>
  <c r="O266" i="9"/>
  <c r="Q11" i="5"/>
  <c r="Q28" i="5"/>
  <c r="R207" i="9"/>
  <c r="F211" i="9"/>
  <c r="R211" i="9"/>
  <c r="J243" i="9"/>
  <c r="X250" i="9"/>
  <c r="Q257" i="9"/>
  <c r="AC257" i="9"/>
  <c r="F256" i="9"/>
  <c r="AH268" i="9"/>
  <c r="X271" i="9"/>
  <c r="X275" i="9"/>
  <c r="X277" i="9"/>
  <c r="X279" i="9"/>
  <c r="R280" i="9"/>
  <c r="L283" i="9"/>
  <c r="AC286" i="9"/>
  <c r="AD288" i="9"/>
  <c r="AB28" i="5"/>
  <c r="T28" i="5"/>
  <c r="I207" i="9"/>
  <c r="AA226" i="9"/>
  <c r="AA230" i="9"/>
  <c r="R244" i="9"/>
  <c r="E239" i="9"/>
  <c r="AM244" i="9"/>
  <c r="O252" i="9"/>
  <c r="AA252" i="9"/>
  <c r="G257" i="9"/>
  <c r="I256" i="9"/>
  <c r="AE286" i="9"/>
  <c r="AM179" i="9"/>
  <c r="E274" i="9"/>
  <c r="I266" i="9"/>
  <c r="F279" i="9"/>
  <c r="L285" i="9"/>
  <c r="M28" i="5"/>
  <c r="O28" i="5" s="1"/>
  <c r="AC28" i="5"/>
  <c r="R271" i="9"/>
  <c r="W11" i="5"/>
  <c r="AK28" i="5"/>
  <c r="E28" i="5"/>
  <c r="AF28" i="5"/>
  <c r="AD155" i="9"/>
  <c r="R163" i="9"/>
  <c r="L164" i="9"/>
  <c r="L168" i="9"/>
  <c r="AJ168" i="9"/>
  <c r="L172" i="9"/>
  <c r="AA209" i="9"/>
  <c r="AM217" i="9"/>
  <c r="AM219" i="9"/>
  <c r="U220" i="9"/>
  <c r="AM221" i="9"/>
  <c r="I222" i="9"/>
  <c r="F236" i="9"/>
  <c r="X241" i="9"/>
  <c r="O249" i="9"/>
  <c r="AD265" i="9"/>
  <c r="L270" i="9"/>
  <c r="AK289" i="9"/>
  <c r="AE268" i="9"/>
  <c r="AG269" i="9"/>
  <c r="AA269" i="9"/>
  <c r="AM269" i="9"/>
  <c r="AM288" i="9"/>
  <c r="AJ288" i="9"/>
  <c r="AG288" i="9"/>
  <c r="AA288" i="9"/>
  <c r="X288" i="9"/>
  <c r="O288" i="9"/>
  <c r="AD289" i="9"/>
  <c r="AD287" i="9"/>
  <c r="AA287" i="9"/>
  <c r="W289" i="9"/>
  <c r="X289" i="9" s="1"/>
  <c r="U287" i="9"/>
  <c r="R287" i="9"/>
  <c r="O287" i="9"/>
  <c r="L287" i="9"/>
  <c r="F287" i="9"/>
  <c r="D289" i="9"/>
  <c r="AM285" i="9"/>
  <c r="AJ285" i="9"/>
  <c r="AH286" i="9"/>
  <c r="AG285" i="9"/>
  <c r="AD285" i="9"/>
  <c r="AA285" i="9"/>
  <c r="X285" i="9"/>
  <c r="U285" i="9"/>
  <c r="R285" i="9"/>
  <c r="O285" i="9"/>
  <c r="I285" i="9"/>
  <c r="F285" i="9"/>
  <c r="AL286" i="9"/>
  <c r="AM284" i="9"/>
  <c r="AI286" i="9"/>
  <c r="AJ284" i="9"/>
  <c r="AG284" i="9"/>
  <c r="AD284" i="9"/>
  <c r="X284" i="9"/>
  <c r="V286" i="9"/>
  <c r="T286" i="9"/>
  <c r="S286" i="9"/>
  <c r="Q286" i="9"/>
  <c r="R284" i="9"/>
  <c r="N286" i="9"/>
  <c r="O284" i="9"/>
  <c r="L284" i="9"/>
  <c r="J286" i="9"/>
  <c r="G286" i="9"/>
  <c r="E286" i="9"/>
  <c r="F284" i="9"/>
  <c r="AM283" i="9"/>
  <c r="AJ283" i="9"/>
  <c r="AA283" i="9"/>
  <c r="X283" i="9"/>
  <c r="R283" i="9"/>
  <c r="O283" i="9"/>
  <c r="I283" i="9"/>
  <c r="F283" i="9"/>
  <c r="AM281" i="9"/>
  <c r="AJ281" i="9"/>
  <c r="AG281" i="9"/>
  <c r="AD281" i="9"/>
  <c r="AA281" i="9"/>
  <c r="X281" i="9"/>
  <c r="U281" i="9"/>
  <c r="R281" i="9"/>
  <c r="O281" i="9"/>
  <c r="L281" i="9"/>
  <c r="F281" i="9"/>
  <c r="AM280" i="9"/>
  <c r="AJ280" i="9"/>
  <c r="AG280" i="9"/>
  <c r="AD280" i="9"/>
  <c r="AA280" i="9"/>
  <c r="X280" i="9"/>
  <c r="U280" i="9"/>
  <c r="O280" i="9"/>
  <c r="I280" i="9"/>
  <c r="AJ279" i="9"/>
  <c r="AD279" i="9"/>
  <c r="U279" i="9"/>
  <c r="R279" i="9"/>
  <c r="O279" i="9"/>
  <c r="L279" i="9"/>
  <c r="I279" i="9"/>
  <c r="AM278" i="9"/>
  <c r="AJ278" i="9"/>
  <c r="AG278" i="9"/>
  <c r="AD278" i="9"/>
  <c r="AA278" i="9"/>
  <c r="X278" i="9"/>
  <c r="U278" i="9"/>
  <c r="R278" i="9"/>
  <c r="I278" i="9"/>
  <c r="AL282" i="9"/>
  <c r="AJ277" i="9"/>
  <c r="AD277" i="9"/>
  <c r="U277" i="9"/>
  <c r="R277" i="9"/>
  <c r="O277" i="9"/>
  <c r="L277" i="9"/>
  <c r="I277" i="9"/>
  <c r="F277" i="9"/>
  <c r="AM276" i="9"/>
  <c r="AI282" i="9"/>
  <c r="AJ276" i="9"/>
  <c r="AH282" i="9"/>
  <c r="AG276" i="9"/>
  <c r="AE282" i="9"/>
  <c r="AC282" i="9"/>
  <c r="AD276" i="9"/>
  <c r="AA276" i="9"/>
  <c r="Y282" i="9"/>
  <c r="X276" i="9"/>
  <c r="V282" i="9"/>
  <c r="U276" i="9"/>
  <c r="S282" i="9"/>
  <c r="Q282" i="9"/>
  <c r="R276" i="9"/>
  <c r="N282" i="9"/>
  <c r="O276" i="9"/>
  <c r="K282" i="9"/>
  <c r="G282" i="9"/>
  <c r="E282" i="9"/>
  <c r="AD275" i="9"/>
  <c r="W282" i="9"/>
  <c r="U275" i="9"/>
  <c r="R275" i="9"/>
  <c r="P282" i="9"/>
  <c r="O275" i="9"/>
  <c r="L275" i="9"/>
  <c r="J282" i="9"/>
  <c r="I275" i="9"/>
  <c r="F275" i="9"/>
  <c r="AM273" i="9"/>
  <c r="AJ273" i="9"/>
  <c r="AG273" i="9"/>
  <c r="AD273" i="9"/>
  <c r="AA273" i="9"/>
  <c r="X273" i="9"/>
  <c r="V274" i="9"/>
  <c r="X274" i="9" s="1"/>
  <c r="U273" i="9"/>
  <c r="R274" i="9"/>
  <c r="R273" i="9"/>
  <c r="O273" i="9"/>
  <c r="L273" i="9"/>
  <c r="L274" i="9"/>
  <c r="I273" i="9"/>
  <c r="AI272" i="9"/>
  <c r="AD271" i="9"/>
  <c r="U271" i="9"/>
  <c r="O271" i="9"/>
  <c r="L271" i="9"/>
  <c r="I271" i="9"/>
  <c r="E272" i="9"/>
  <c r="F271" i="9"/>
  <c r="AM270" i="9"/>
  <c r="AJ270" i="9"/>
  <c r="AH272" i="9"/>
  <c r="AG270" i="9"/>
  <c r="AE272" i="9"/>
  <c r="AC272" i="9"/>
  <c r="AD270" i="9"/>
  <c r="AA270" i="9"/>
  <c r="Y272" i="9"/>
  <c r="W272" i="9"/>
  <c r="X270" i="9"/>
  <c r="U270" i="9"/>
  <c r="S272" i="9"/>
  <c r="Q272" i="9"/>
  <c r="R270" i="9"/>
  <c r="N272" i="9"/>
  <c r="O270" i="9"/>
  <c r="K272" i="9"/>
  <c r="G272" i="9"/>
  <c r="AJ269" i="9"/>
  <c r="AD269" i="9"/>
  <c r="Z272" i="9"/>
  <c r="X269" i="9"/>
  <c r="V272" i="9"/>
  <c r="U269" i="9"/>
  <c r="R269" i="9"/>
  <c r="P272" i="9"/>
  <c r="O269" i="9"/>
  <c r="L269" i="9"/>
  <c r="J272" i="9"/>
  <c r="I269" i="9"/>
  <c r="F269" i="9"/>
  <c r="AL268" i="9"/>
  <c r="AM267" i="9"/>
  <c r="AI268" i="9"/>
  <c r="AJ267" i="9"/>
  <c r="AG267" i="9"/>
  <c r="AC268" i="9"/>
  <c r="AA267" i="9"/>
  <c r="R267" i="9"/>
  <c r="O267" i="9"/>
  <c r="I267" i="9"/>
  <c r="F267" i="9"/>
  <c r="AM266" i="9"/>
  <c r="AJ266" i="9"/>
  <c r="AG266" i="9"/>
  <c r="AD266" i="9"/>
  <c r="Z268" i="9"/>
  <c r="AA266" i="9"/>
  <c r="Y268" i="9"/>
  <c r="X266" i="9"/>
  <c r="V268" i="9"/>
  <c r="T268" i="9"/>
  <c r="U266" i="9"/>
  <c r="S268" i="9"/>
  <c r="Q268" i="9"/>
  <c r="R266" i="9"/>
  <c r="N268" i="9"/>
  <c r="K268" i="9"/>
  <c r="G268" i="9"/>
  <c r="E268" i="9"/>
  <c r="AM265" i="9"/>
  <c r="AG265" i="9"/>
  <c r="W268" i="9"/>
  <c r="R265" i="9"/>
  <c r="P268" i="9"/>
  <c r="O265" i="9"/>
  <c r="L265" i="9"/>
  <c r="J268" i="9"/>
  <c r="I265" i="9"/>
  <c r="F265" i="9"/>
  <c r="AJ274" i="9"/>
  <c r="D268" i="9"/>
  <c r="AB268" i="9"/>
  <c r="D272" i="9"/>
  <c r="T272" i="9"/>
  <c r="AB272" i="9"/>
  <c r="D274" i="9"/>
  <c r="T274" i="9"/>
  <c r="U274" i="9" s="1"/>
  <c r="AB274" i="9"/>
  <c r="AD274" i="9" s="1"/>
  <c r="D282" i="9"/>
  <c r="T282" i="9"/>
  <c r="AB282" i="9"/>
  <c r="D286" i="9"/>
  <c r="AB286" i="9"/>
  <c r="P289" i="9"/>
  <c r="L186" i="9"/>
  <c r="R189" i="9"/>
  <c r="AD189" i="9"/>
  <c r="R191" i="9"/>
  <c r="AD191" i="9"/>
  <c r="R193" i="9"/>
  <c r="AD193" i="9"/>
  <c r="X196" i="9"/>
  <c r="AD198" i="9"/>
  <c r="AG209" i="9"/>
  <c r="I211" i="9"/>
  <c r="U211" i="9"/>
  <c r="AA242" i="9"/>
  <c r="O246" i="9"/>
  <c r="AA250" i="9"/>
  <c r="I251" i="9"/>
  <c r="AM252" i="9"/>
  <c r="U255" i="9"/>
  <c r="T257" i="9"/>
  <c r="U265" i="9"/>
  <c r="M268" i="9"/>
  <c r="AK268" i="9"/>
  <c r="M272" i="9"/>
  <c r="AK272" i="9"/>
  <c r="M274" i="9"/>
  <c r="O274" i="9" s="1"/>
  <c r="AK274" i="9"/>
  <c r="AM274" i="9" s="1"/>
  <c r="M282" i="9"/>
  <c r="AK282" i="9"/>
  <c r="U283" i="9"/>
  <c r="M286" i="9"/>
  <c r="AK286" i="9"/>
  <c r="I287" i="9"/>
  <c r="AG287" i="9"/>
  <c r="Y289" i="9"/>
  <c r="Q214" i="9"/>
  <c r="X213" i="9"/>
  <c r="X217" i="9"/>
  <c r="X219" i="9"/>
  <c r="F220" i="9"/>
  <c r="X221" i="9"/>
  <c r="R222" i="9"/>
  <c r="X223" i="9"/>
  <c r="Q228" i="9"/>
  <c r="AG241" i="9"/>
  <c r="AH257" i="9"/>
  <c r="J289" i="9"/>
  <c r="AH289" i="9"/>
  <c r="AJ289" i="9" s="1"/>
  <c r="O150" i="9"/>
  <c r="AG153" i="9"/>
  <c r="AG155" i="9"/>
  <c r="I161" i="9"/>
  <c r="U163" i="9"/>
  <c r="O168" i="9"/>
  <c r="AA171" i="9"/>
  <c r="O172" i="9"/>
  <c r="R242" i="9"/>
  <c r="AD252" i="9"/>
  <c r="AD254" i="9"/>
  <c r="L255" i="9"/>
  <c r="X255" i="9"/>
  <c r="AI257" i="9"/>
  <c r="X259" i="9"/>
  <c r="AJ259" i="9"/>
  <c r="H268" i="9"/>
  <c r="AF268" i="9"/>
  <c r="H272" i="9"/>
  <c r="AF272" i="9"/>
  <c r="H274" i="9"/>
  <c r="I274" i="9" s="1"/>
  <c r="AF274" i="9"/>
  <c r="AG274" i="9" s="1"/>
  <c r="H282" i="9"/>
  <c r="AF282" i="9"/>
  <c r="H286" i="9"/>
  <c r="P286" i="9"/>
  <c r="AF286" i="9"/>
  <c r="T289" i="9"/>
  <c r="AD120" i="9"/>
  <c r="AG250" i="9"/>
  <c r="O251" i="9"/>
  <c r="AG252" i="9"/>
  <c r="I254" i="9"/>
  <c r="O255" i="9"/>
  <c r="Z257" i="9"/>
  <c r="AJ78" i="9"/>
  <c r="U106" i="9"/>
  <c r="AG106" i="9"/>
  <c r="AM113" i="9"/>
  <c r="AC123" i="9"/>
  <c r="Z274" i="9"/>
  <c r="AA274" i="9" s="1"/>
  <c r="Z282" i="9"/>
  <c r="Z286" i="9"/>
  <c r="N289" i="9"/>
  <c r="O289" i="9" s="1"/>
  <c r="AL289" i="9"/>
  <c r="U96" i="9"/>
  <c r="O179" i="9"/>
  <c r="AM259" i="9"/>
  <c r="AG259" i="9"/>
  <c r="AD259" i="9"/>
  <c r="AA259" i="9"/>
  <c r="U259" i="9"/>
  <c r="R259" i="9"/>
  <c r="O259" i="9"/>
  <c r="L259" i="9"/>
  <c r="I259" i="9"/>
  <c r="G260" i="9"/>
  <c r="F259" i="9"/>
  <c r="AM258" i="9"/>
  <c r="AJ258" i="9"/>
  <c r="AD258" i="9"/>
  <c r="AA258" i="9"/>
  <c r="U258" i="9"/>
  <c r="R258" i="9"/>
  <c r="O258" i="9"/>
  <c r="F258" i="9"/>
  <c r="AM256" i="9"/>
  <c r="AJ256" i="9"/>
  <c r="AG256" i="9"/>
  <c r="AD256" i="9"/>
  <c r="AA256" i="9"/>
  <c r="X256" i="9"/>
  <c r="U256" i="9"/>
  <c r="O256" i="9"/>
  <c r="AL257" i="9"/>
  <c r="AJ255" i="9"/>
  <c r="AG255" i="9"/>
  <c r="AE257" i="9"/>
  <c r="AD255" i="9"/>
  <c r="W257" i="9"/>
  <c r="S257" i="9"/>
  <c r="N257" i="9"/>
  <c r="K257" i="9"/>
  <c r="J257" i="9"/>
  <c r="I255" i="9"/>
  <c r="E257" i="9"/>
  <c r="AG254" i="9"/>
  <c r="AA254" i="9"/>
  <c r="X254" i="9"/>
  <c r="V257" i="9"/>
  <c r="O254" i="9"/>
  <c r="AJ252" i="9"/>
  <c r="X252" i="9"/>
  <c r="I252" i="9"/>
  <c r="F252" i="9"/>
  <c r="AG251" i="9"/>
  <c r="AA251" i="9"/>
  <c r="U251" i="9"/>
  <c r="R251" i="9"/>
  <c r="L251" i="9"/>
  <c r="F251" i="9"/>
  <c r="AM250" i="9"/>
  <c r="AJ250" i="9"/>
  <c r="AD250" i="9"/>
  <c r="U250" i="9"/>
  <c r="R250" i="9"/>
  <c r="O250" i="9"/>
  <c r="L250" i="9"/>
  <c r="I250" i="9"/>
  <c r="F250" i="9"/>
  <c r="AM249" i="9"/>
  <c r="AJ249" i="9"/>
  <c r="AG249" i="9"/>
  <c r="AD249" i="9"/>
  <c r="AA249" i="9"/>
  <c r="X249" i="9"/>
  <c r="T253" i="9"/>
  <c r="U249" i="9"/>
  <c r="R249" i="9"/>
  <c r="L249" i="9"/>
  <c r="I249" i="9"/>
  <c r="F249" i="9"/>
  <c r="AM248" i="9"/>
  <c r="AI253" i="9"/>
  <c r="AJ248" i="9"/>
  <c r="AE253" i="9"/>
  <c r="AG248" i="9"/>
  <c r="AD248" i="9"/>
  <c r="AA248" i="9"/>
  <c r="X248" i="9"/>
  <c r="U248" i="9"/>
  <c r="S253" i="9"/>
  <c r="Q253" i="9"/>
  <c r="R248" i="9"/>
  <c r="N253" i="9"/>
  <c r="O248" i="9"/>
  <c r="K253" i="9"/>
  <c r="L248" i="9"/>
  <c r="G253" i="9"/>
  <c r="I248" i="9"/>
  <c r="F248" i="9"/>
  <c r="AL253" i="9"/>
  <c r="AM247" i="9"/>
  <c r="AJ247" i="9"/>
  <c r="AH253" i="9"/>
  <c r="AG247" i="9"/>
  <c r="AC253" i="9"/>
  <c r="AD247" i="9"/>
  <c r="Y253" i="9"/>
  <c r="AA247" i="9"/>
  <c r="W253" i="9"/>
  <c r="X247" i="9"/>
  <c r="U247" i="9"/>
  <c r="R247" i="9"/>
  <c r="O247" i="9"/>
  <c r="L247" i="9"/>
  <c r="J253" i="9"/>
  <c r="I247" i="9"/>
  <c r="E253" i="9"/>
  <c r="F247" i="9"/>
  <c r="AM246" i="9"/>
  <c r="AG246" i="9"/>
  <c r="AD246" i="9"/>
  <c r="AA246" i="9"/>
  <c r="X246" i="9"/>
  <c r="V253" i="9"/>
  <c r="R246" i="9"/>
  <c r="I246" i="9"/>
  <c r="AG244" i="9"/>
  <c r="AD244" i="9"/>
  <c r="AA244" i="9"/>
  <c r="X244" i="9"/>
  <c r="V245" i="9"/>
  <c r="X245" i="9" s="1"/>
  <c r="O244" i="9"/>
  <c r="L245" i="9"/>
  <c r="I244" i="9"/>
  <c r="AM242" i="9"/>
  <c r="AJ242" i="9"/>
  <c r="AH243" i="9"/>
  <c r="X242" i="9"/>
  <c r="O242" i="9"/>
  <c r="L242" i="9"/>
  <c r="F242" i="9"/>
  <c r="AL243" i="9"/>
  <c r="AM241" i="9"/>
  <c r="AI243" i="9"/>
  <c r="AJ241" i="9"/>
  <c r="AE243" i="9"/>
  <c r="AC243" i="9"/>
  <c r="AD241" i="9"/>
  <c r="Y243" i="9"/>
  <c r="W243" i="9"/>
  <c r="T243" i="9"/>
  <c r="U241" i="9"/>
  <c r="S243" i="9"/>
  <c r="Q243" i="9"/>
  <c r="R241" i="9"/>
  <c r="N243" i="9"/>
  <c r="O241" i="9"/>
  <c r="K243" i="9"/>
  <c r="L241" i="9"/>
  <c r="G243" i="9"/>
  <c r="I241" i="9"/>
  <c r="E243" i="9"/>
  <c r="F241" i="9"/>
  <c r="AM240" i="9"/>
  <c r="AG240" i="9"/>
  <c r="AD240" i="9"/>
  <c r="AA240" i="9"/>
  <c r="X240" i="9"/>
  <c r="V243" i="9"/>
  <c r="R240" i="9"/>
  <c r="O240" i="9"/>
  <c r="I240" i="9"/>
  <c r="F240" i="9"/>
  <c r="AM238" i="9"/>
  <c r="AI239" i="9"/>
  <c r="AJ238" i="9"/>
  <c r="AG238" i="9"/>
  <c r="AD238" i="9"/>
  <c r="AA238" i="9"/>
  <c r="X238" i="9"/>
  <c r="V239" i="9"/>
  <c r="T239" i="9"/>
  <c r="U238" i="9"/>
  <c r="S239" i="9"/>
  <c r="Q239" i="9"/>
  <c r="R238" i="9"/>
  <c r="O238" i="9"/>
  <c r="K239" i="9"/>
  <c r="L238" i="9"/>
  <c r="I238" i="9"/>
  <c r="F238" i="9"/>
  <c r="AL239" i="9"/>
  <c r="AM237" i="9"/>
  <c r="AJ237" i="9"/>
  <c r="AH239" i="9"/>
  <c r="AE239" i="9"/>
  <c r="AG237" i="9"/>
  <c r="AC239" i="9"/>
  <c r="AD237" i="9"/>
  <c r="Y239" i="9"/>
  <c r="AA237" i="9"/>
  <c r="W239" i="9"/>
  <c r="X237" i="9"/>
  <c r="U237" i="9"/>
  <c r="R237" i="9"/>
  <c r="N239" i="9"/>
  <c r="O237" i="9"/>
  <c r="L237" i="9"/>
  <c r="J239" i="9"/>
  <c r="I237" i="9"/>
  <c r="G239" i="9"/>
  <c r="F237" i="9"/>
  <c r="AM236" i="9"/>
  <c r="AG236" i="9"/>
  <c r="AD236" i="9"/>
  <c r="AA236" i="9"/>
  <c r="X236" i="9"/>
  <c r="R236" i="9"/>
  <c r="I236" i="9"/>
  <c r="U245" i="9"/>
  <c r="AJ245" i="9"/>
  <c r="I139" i="9"/>
  <c r="AJ179" i="9"/>
  <c r="F180" i="9"/>
  <c r="X183" i="9"/>
  <c r="AJ183" i="9"/>
  <c r="O189" i="9"/>
  <c r="O191" i="9"/>
  <c r="O193" i="9"/>
  <c r="S199" i="9"/>
  <c r="Y199" i="9"/>
  <c r="X209" i="9"/>
  <c r="X211" i="9"/>
  <c r="L236" i="9"/>
  <c r="AJ236" i="9"/>
  <c r="D239" i="9"/>
  <c r="AB239" i="9"/>
  <c r="L240" i="9"/>
  <c r="AJ240" i="9"/>
  <c r="D243" i="9"/>
  <c r="AB243" i="9"/>
  <c r="L244" i="9"/>
  <c r="AJ244" i="9"/>
  <c r="L246" i="9"/>
  <c r="AJ246" i="9"/>
  <c r="D253" i="9"/>
  <c r="AB253" i="9"/>
  <c r="L254" i="9"/>
  <c r="AJ254" i="9"/>
  <c r="D257" i="9"/>
  <c r="AB257" i="9"/>
  <c r="X258" i="9"/>
  <c r="AA216" i="9"/>
  <c r="H228" i="9"/>
  <c r="T231" i="9"/>
  <c r="U236" i="9"/>
  <c r="M239" i="9"/>
  <c r="AK239" i="9"/>
  <c r="U240" i="9"/>
  <c r="M243" i="9"/>
  <c r="AK243" i="9"/>
  <c r="U244" i="9"/>
  <c r="E245" i="9"/>
  <c r="F245" i="9" s="1"/>
  <c r="M245" i="9"/>
  <c r="O245" i="9" s="1"/>
  <c r="AC245" i="9"/>
  <c r="AD245" i="9" s="1"/>
  <c r="AK245" i="9"/>
  <c r="AM245" i="9" s="1"/>
  <c r="U246" i="9"/>
  <c r="M253" i="9"/>
  <c r="AK253" i="9"/>
  <c r="U254" i="9"/>
  <c r="M257" i="9"/>
  <c r="AK257" i="9"/>
  <c r="I258" i="9"/>
  <c r="AG258" i="9"/>
  <c r="Q260" i="9"/>
  <c r="Y260" i="9"/>
  <c r="U134" i="9"/>
  <c r="L150" i="9"/>
  <c r="AG178" i="9"/>
  <c r="I180" i="9"/>
  <c r="AM183" i="9"/>
  <c r="O211" i="9"/>
  <c r="V228" i="9"/>
  <c r="V231" i="9"/>
  <c r="J260" i="9"/>
  <c r="AH260" i="9"/>
  <c r="F179" i="9"/>
  <c r="R179" i="9"/>
  <c r="AD179" i="9"/>
  <c r="Q199" i="9"/>
  <c r="AC199" i="9"/>
  <c r="R213" i="9"/>
  <c r="K231" i="9"/>
  <c r="W231" i="9"/>
  <c r="S260" i="9"/>
  <c r="M231" i="9"/>
  <c r="H239" i="9"/>
  <c r="P239" i="9"/>
  <c r="AF239" i="9"/>
  <c r="H243" i="9"/>
  <c r="P243" i="9"/>
  <c r="AF243" i="9"/>
  <c r="H245" i="9"/>
  <c r="I245" i="9" s="1"/>
  <c r="P245" i="9"/>
  <c r="R245" i="9" s="1"/>
  <c r="AF245" i="9"/>
  <c r="AG245" i="9" s="1"/>
  <c r="H253" i="9"/>
  <c r="P253" i="9"/>
  <c r="AF253" i="9"/>
  <c r="H257" i="9"/>
  <c r="P257" i="9"/>
  <c r="AF257" i="9"/>
  <c r="AB260" i="9"/>
  <c r="AD139" i="9"/>
  <c r="AJ155" i="9"/>
  <c r="AM178" i="9"/>
  <c r="O180" i="9"/>
  <c r="T199" i="9"/>
  <c r="I215" i="9"/>
  <c r="AG217" i="9"/>
  <c r="N228" i="9"/>
  <c r="AM227" i="9"/>
  <c r="O229" i="9"/>
  <c r="O230" i="9"/>
  <c r="Y257" i="9"/>
  <c r="E260" i="9"/>
  <c r="M260" i="9"/>
  <c r="O260" i="9" s="1"/>
  <c r="AK260" i="9"/>
  <c r="AA130" i="9"/>
  <c r="AM130" i="9"/>
  <c r="AA134" i="9"/>
  <c r="V214" i="9"/>
  <c r="Z239" i="9"/>
  <c r="Z243" i="9"/>
  <c r="Z245" i="9"/>
  <c r="AA245" i="9" s="1"/>
  <c r="Z253" i="9"/>
  <c r="R186" i="9"/>
  <c r="AD186" i="9"/>
  <c r="F190" i="9"/>
  <c r="F192" i="9"/>
  <c r="AD196" i="9"/>
  <c r="L200" i="9"/>
  <c r="F227" i="9"/>
  <c r="Q231" i="9"/>
  <c r="R231" i="9" s="1"/>
  <c r="AM230" i="9"/>
  <c r="AD230" i="9"/>
  <c r="X230" i="9"/>
  <c r="U230" i="9"/>
  <c r="R230" i="9"/>
  <c r="N231" i="9"/>
  <c r="L230" i="9"/>
  <c r="I230" i="9"/>
  <c r="F230" i="9"/>
  <c r="AM229" i="9"/>
  <c r="AK231" i="9"/>
  <c r="AJ229" i="9"/>
  <c r="AH231" i="9"/>
  <c r="AD229" i="9"/>
  <c r="AA229" i="9"/>
  <c r="R229" i="9"/>
  <c r="L229" i="9"/>
  <c r="I231" i="9"/>
  <c r="F229" i="9"/>
  <c r="AJ227" i="9"/>
  <c r="AG227" i="9"/>
  <c r="AD227" i="9"/>
  <c r="AA227" i="9"/>
  <c r="X227" i="9"/>
  <c r="U227" i="9"/>
  <c r="R227" i="9"/>
  <c r="O227" i="9"/>
  <c r="I227" i="9"/>
  <c r="AL228" i="9"/>
  <c r="AM226" i="9"/>
  <c r="AI228" i="9"/>
  <c r="AH228" i="9"/>
  <c r="AF228" i="9"/>
  <c r="AC228" i="9"/>
  <c r="Z228" i="9"/>
  <c r="W228" i="9"/>
  <c r="T228" i="9"/>
  <c r="U226" i="9"/>
  <c r="S228" i="9"/>
  <c r="R226" i="9"/>
  <c r="O226" i="9"/>
  <c r="K228" i="9"/>
  <c r="L226" i="9"/>
  <c r="J228" i="9"/>
  <c r="I226" i="9"/>
  <c r="E228" i="9"/>
  <c r="F226" i="9"/>
  <c r="AM225" i="9"/>
  <c r="AK228" i="9"/>
  <c r="AG225" i="9"/>
  <c r="AD225" i="9"/>
  <c r="AA225" i="9"/>
  <c r="Y228" i="9"/>
  <c r="X225" i="9"/>
  <c r="R225" i="9"/>
  <c r="O225" i="9"/>
  <c r="M228" i="9"/>
  <c r="I225" i="9"/>
  <c r="F225" i="9"/>
  <c r="AA223" i="9"/>
  <c r="U223" i="9"/>
  <c r="R223" i="9"/>
  <c r="O223" i="9"/>
  <c r="L223" i="9"/>
  <c r="I223" i="9"/>
  <c r="F223" i="9"/>
  <c r="AM222" i="9"/>
  <c r="AJ222" i="9"/>
  <c r="AG222" i="9"/>
  <c r="AD222" i="9"/>
  <c r="AA222" i="9"/>
  <c r="X222" i="9"/>
  <c r="U222" i="9"/>
  <c r="O222" i="9"/>
  <c r="L222" i="9"/>
  <c r="AA221" i="9"/>
  <c r="U221" i="9"/>
  <c r="R221" i="9"/>
  <c r="O221" i="9"/>
  <c r="L221" i="9"/>
  <c r="I221" i="9"/>
  <c r="F221" i="9"/>
  <c r="AM220" i="9"/>
  <c r="AI224" i="9"/>
  <c r="AJ220" i="9"/>
  <c r="AG220" i="9"/>
  <c r="AD220" i="9"/>
  <c r="AA220" i="9"/>
  <c r="X220" i="9"/>
  <c r="R220" i="9"/>
  <c r="O220" i="9"/>
  <c r="L220" i="9"/>
  <c r="I220" i="9"/>
  <c r="AL224" i="9"/>
  <c r="AH224" i="9"/>
  <c r="AF224" i="9"/>
  <c r="AC224" i="9"/>
  <c r="AA219" i="9"/>
  <c r="U219" i="9"/>
  <c r="R219" i="9"/>
  <c r="O219" i="9"/>
  <c r="L219" i="9"/>
  <c r="I219" i="9"/>
  <c r="F219" i="9"/>
  <c r="AM218" i="9"/>
  <c r="AK224" i="9"/>
  <c r="AJ218" i="9"/>
  <c r="AG218" i="9"/>
  <c r="AD218" i="9"/>
  <c r="Z224" i="9"/>
  <c r="AA218" i="9"/>
  <c r="Y224" i="9"/>
  <c r="X218" i="9"/>
  <c r="V224" i="9"/>
  <c r="T224" i="9"/>
  <c r="Q224" i="9"/>
  <c r="R218" i="9"/>
  <c r="N224" i="9"/>
  <c r="O218" i="9"/>
  <c r="K224" i="9"/>
  <c r="J224" i="9"/>
  <c r="H224" i="9"/>
  <c r="I218" i="9"/>
  <c r="E224" i="9"/>
  <c r="W224" i="9"/>
  <c r="R217" i="9"/>
  <c r="O217" i="9"/>
  <c r="M224" i="9"/>
  <c r="I217" i="9"/>
  <c r="F217" i="9"/>
  <c r="AM215" i="9"/>
  <c r="AK216" i="9"/>
  <c r="AM216" i="9" s="1"/>
  <c r="AG215" i="9"/>
  <c r="AD215" i="9"/>
  <c r="AA215" i="9"/>
  <c r="X215" i="9"/>
  <c r="V216" i="9"/>
  <c r="X216" i="9" s="1"/>
  <c r="O215" i="9"/>
  <c r="F215" i="9"/>
  <c r="W214" i="9"/>
  <c r="T214" i="9"/>
  <c r="U213" i="9"/>
  <c r="N214" i="9"/>
  <c r="O213" i="9"/>
  <c r="J214" i="9"/>
  <c r="L213" i="9"/>
  <c r="H214" i="9"/>
  <c r="I213" i="9"/>
  <c r="E214" i="9"/>
  <c r="F213" i="9"/>
  <c r="AL214" i="9"/>
  <c r="AM212" i="9"/>
  <c r="AH214" i="9"/>
  <c r="AJ212" i="9"/>
  <c r="AF214" i="9"/>
  <c r="AG212" i="9"/>
  <c r="AC214" i="9"/>
  <c r="AD212" i="9"/>
  <c r="Z214" i="9"/>
  <c r="AA212" i="9"/>
  <c r="X212" i="9"/>
  <c r="U212" i="9"/>
  <c r="R212" i="9"/>
  <c r="O212" i="9"/>
  <c r="L212" i="9"/>
  <c r="I212" i="9"/>
  <c r="F212" i="9"/>
  <c r="AM211" i="9"/>
  <c r="AJ211" i="9"/>
  <c r="AG211" i="9"/>
  <c r="AD211" i="9"/>
  <c r="AA211" i="9"/>
  <c r="Y214" i="9"/>
  <c r="L211" i="9"/>
  <c r="T210" i="9"/>
  <c r="U209" i="9"/>
  <c r="Q210" i="9"/>
  <c r="R209" i="9"/>
  <c r="O209" i="9"/>
  <c r="I209" i="9"/>
  <c r="F209" i="9"/>
  <c r="AL210" i="9"/>
  <c r="AM208" i="9"/>
  <c r="AH210" i="9"/>
  <c r="AF210" i="9"/>
  <c r="AG208" i="9"/>
  <c r="AC210" i="9"/>
  <c r="AD208" i="9"/>
  <c r="Z210" i="9"/>
  <c r="AA208" i="9"/>
  <c r="W210" i="9"/>
  <c r="X208" i="9"/>
  <c r="V210" i="9"/>
  <c r="U208" i="9"/>
  <c r="R208" i="9"/>
  <c r="N210" i="9"/>
  <c r="O208" i="9"/>
  <c r="J210" i="9"/>
  <c r="L208" i="9"/>
  <c r="H210" i="9"/>
  <c r="I208" i="9"/>
  <c r="E210" i="9"/>
  <c r="F208" i="9"/>
  <c r="AM207" i="9"/>
  <c r="AJ207" i="9"/>
  <c r="AG207" i="9"/>
  <c r="AD207" i="9"/>
  <c r="AA207" i="9"/>
  <c r="Y210" i="9"/>
  <c r="X207" i="9"/>
  <c r="U207" i="9"/>
  <c r="O207" i="9"/>
  <c r="L207" i="9"/>
  <c r="F207" i="9"/>
  <c r="R200" i="9"/>
  <c r="Q202" i="9"/>
  <c r="AD200" i="9"/>
  <c r="AC202" i="9"/>
  <c r="AD202" i="9" s="1"/>
  <c r="E202" i="9"/>
  <c r="F202" i="9" s="1"/>
  <c r="AI214" i="9"/>
  <c r="S224" i="9"/>
  <c r="U217" i="9"/>
  <c r="L209" i="9"/>
  <c r="L216" i="9"/>
  <c r="L218" i="9"/>
  <c r="K187" i="9"/>
  <c r="AJ209" i="9"/>
  <c r="K210" i="9"/>
  <c r="O216" i="9"/>
  <c r="AM67" i="9"/>
  <c r="S210" i="9"/>
  <c r="U210" i="9" s="1"/>
  <c r="AJ216" i="9"/>
  <c r="AJ208" i="9"/>
  <c r="K214" i="9"/>
  <c r="AA68" i="9"/>
  <c r="U73" i="9"/>
  <c r="U75" i="9"/>
  <c r="AG75" i="9"/>
  <c r="AI210" i="9"/>
  <c r="S214" i="9"/>
  <c r="S216" i="9"/>
  <c r="U216" i="9" s="1"/>
  <c r="I151" i="9"/>
  <c r="X178" i="9"/>
  <c r="L180" i="9"/>
  <c r="G202" i="9"/>
  <c r="S202" i="9"/>
  <c r="D210" i="9"/>
  <c r="AB210" i="9"/>
  <c r="D214" i="9"/>
  <c r="AB214" i="9"/>
  <c r="L215" i="9"/>
  <c r="AJ215" i="9"/>
  <c r="D216" i="9"/>
  <c r="F216" i="9" s="1"/>
  <c r="AB216" i="9"/>
  <c r="AD216" i="9" s="1"/>
  <c r="L217" i="9"/>
  <c r="AJ217" i="9"/>
  <c r="D224" i="9"/>
  <c r="AB224" i="9"/>
  <c r="L225" i="9"/>
  <c r="AJ225" i="9"/>
  <c r="D228" i="9"/>
  <c r="AB228" i="9"/>
  <c r="X229" i="9"/>
  <c r="O186" i="9"/>
  <c r="U191" i="9"/>
  <c r="AF199" i="9"/>
  <c r="U200" i="9"/>
  <c r="T202" i="9"/>
  <c r="M210" i="9"/>
  <c r="AK210" i="9"/>
  <c r="M214" i="9"/>
  <c r="AK214" i="9"/>
  <c r="U225" i="9"/>
  <c r="I229" i="9"/>
  <c r="AG229" i="9"/>
  <c r="R78" i="9"/>
  <c r="AD78" i="9"/>
  <c r="X85" i="9"/>
  <c r="AA96" i="9"/>
  <c r="I97" i="9"/>
  <c r="R150" i="9"/>
  <c r="X153" i="9"/>
  <c r="F154" i="9"/>
  <c r="Y156" i="9"/>
  <c r="AM155" i="9"/>
  <c r="U160" i="9"/>
  <c r="AA163" i="9"/>
  <c r="I168" i="9"/>
  <c r="I172" i="9"/>
  <c r="AA178" i="9"/>
  <c r="U179" i="9"/>
  <c r="I183" i="9"/>
  <c r="F188" i="9"/>
  <c r="I150" i="9"/>
  <c r="T170" i="9"/>
  <c r="R184" i="9"/>
  <c r="W199" i="9"/>
  <c r="K202" i="9"/>
  <c r="G210" i="9"/>
  <c r="AE210" i="9"/>
  <c r="G214" i="9"/>
  <c r="AE214" i="9"/>
  <c r="G216" i="9"/>
  <c r="I216" i="9" s="1"/>
  <c r="AE216" i="9"/>
  <c r="AG216" i="9" s="1"/>
  <c r="G224" i="9"/>
  <c r="AE224" i="9"/>
  <c r="G228" i="9"/>
  <c r="AE228" i="9"/>
  <c r="S231" i="9"/>
  <c r="P210" i="9"/>
  <c r="P214" i="9"/>
  <c r="P216" i="9"/>
  <c r="R216" i="9" s="1"/>
  <c r="P224" i="9"/>
  <c r="P228" i="9"/>
  <c r="D231" i="9"/>
  <c r="AB231" i="9"/>
  <c r="AI170" i="9"/>
  <c r="AG184" i="9"/>
  <c r="U186" i="9"/>
  <c r="AG188" i="9"/>
  <c r="AG190" i="9"/>
  <c r="AG192" i="9"/>
  <c r="I196" i="9"/>
  <c r="AG196" i="9"/>
  <c r="AA197" i="9"/>
  <c r="AL199" i="9"/>
  <c r="AM201" i="9"/>
  <c r="O126" i="9"/>
  <c r="O140" i="9"/>
  <c r="AM142" i="9"/>
  <c r="AA143" i="9"/>
  <c r="AJ201" i="9"/>
  <c r="AG201" i="9"/>
  <c r="AD201" i="9"/>
  <c r="AA201" i="9"/>
  <c r="X201" i="9"/>
  <c r="U201" i="9"/>
  <c r="R201" i="9"/>
  <c r="O201" i="9"/>
  <c r="L201" i="9"/>
  <c r="F201" i="9"/>
  <c r="AM200" i="9"/>
  <c r="AJ200" i="9"/>
  <c r="O200" i="9"/>
  <c r="F200" i="9"/>
  <c r="AM198" i="9"/>
  <c r="AJ198" i="9"/>
  <c r="AG198" i="9"/>
  <c r="AE199" i="9"/>
  <c r="AA198" i="9"/>
  <c r="X198" i="9"/>
  <c r="U198" i="9"/>
  <c r="R198" i="9"/>
  <c r="O198" i="9"/>
  <c r="L198" i="9"/>
  <c r="I198" i="9"/>
  <c r="G199" i="9"/>
  <c r="F198" i="9"/>
  <c r="AM197" i="9"/>
  <c r="AI199" i="9"/>
  <c r="AJ197" i="9"/>
  <c r="AH199" i="9"/>
  <c r="AG197" i="9"/>
  <c r="AD197" i="9"/>
  <c r="X197" i="9"/>
  <c r="U197" i="9"/>
  <c r="R197" i="9"/>
  <c r="P199" i="9"/>
  <c r="N199" i="9"/>
  <c r="O197" i="9"/>
  <c r="K199" i="9"/>
  <c r="J199" i="9"/>
  <c r="I197" i="9"/>
  <c r="E199" i="9"/>
  <c r="F197" i="9"/>
  <c r="AM196" i="9"/>
  <c r="R196" i="9"/>
  <c r="O196" i="9"/>
  <c r="H199" i="9"/>
  <c r="F196" i="9"/>
  <c r="AM194" i="9"/>
  <c r="AJ194" i="9"/>
  <c r="AG194" i="9"/>
  <c r="AD194" i="9"/>
  <c r="AA194" i="9"/>
  <c r="X194" i="9"/>
  <c r="U194" i="9"/>
  <c r="R194" i="9"/>
  <c r="O194" i="9"/>
  <c r="L194" i="9"/>
  <c r="I194" i="9"/>
  <c r="F194" i="9"/>
  <c r="AM193" i="9"/>
  <c r="AJ193" i="9"/>
  <c r="AG193" i="9"/>
  <c r="AA193" i="9"/>
  <c r="X193" i="9"/>
  <c r="U193" i="9"/>
  <c r="I193" i="9"/>
  <c r="F193" i="9"/>
  <c r="AM192" i="9"/>
  <c r="AJ192" i="9"/>
  <c r="AD192" i="9"/>
  <c r="AA192" i="9"/>
  <c r="X192" i="9"/>
  <c r="U192" i="9"/>
  <c r="R192" i="9"/>
  <c r="O192" i="9"/>
  <c r="L192" i="9"/>
  <c r="I192" i="9"/>
  <c r="AM191" i="9"/>
  <c r="AJ191" i="9"/>
  <c r="AG191" i="9"/>
  <c r="AA191" i="9"/>
  <c r="X191" i="9"/>
  <c r="F191" i="9"/>
  <c r="AM190" i="9"/>
  <c r="AJ190" i="9"/>
  <c r="AD190" i="9"/>
  <c r="AA190" i="9"/>
  <c r="X190" i="9"/>
  <c r="U190" i="9"/>
  <c r="R190" i="9"/>
  <c r="O190" i="9"/>
  <c r="L190" i="9"/>
  <c r="I190" i="9"/>
  <c r="AL195" i="9"/>
  <c r="AM189" i="9"/>
  <c r="AI195" i="9"/>
  <c r="AJ189" i="9"/>
  <c r="AG189" i="9"/>
  <c r="AE195" i="9"/>
  <c r="AC195" i="9"/>
  <c r="AA189" i="9"/>
  <c r="Y195" i="9"/>
  <c r="W195" i="9"/>
  <c r="X189" i="9"/>
  <c r="U189" i="9"/>
  <c r="S195" i="9"/>
  <c r="Q195" i="9"/>
  <c r="N195" i="9"/>
  <c r="K195" i="9"/>
  <c r="H195" i="9"/>
  <c r="I189" i="9"/>
  <c r="E195" i="9"/>
  <c r="F189" i="9"/>
  <c r="AM188" i="9"/>
  <c r="AF195" i="9"/>
  <c r="AD188" i="9"/>
  <c r="X188" i="9"/>
  <c r="V195" i="9"/>
  <c r="U188" i="9"/>
  <c r="R188" i="9"/>
  <c r="P195" i="9"/>
  <c r="O188" i="9"/>
  <c r="I188" i="9"/>
  <c r="G195" i="9"/>
  <c r="AM186" i="9"/>
  <c r="AJ186" i="9"/>
  <c r="AG186" i="9"/>
  <c r="AE187" i="9"/>
  <c r="AG187" i="9" s="1"/>
  <c r="AA186" i="9"/>
  <c r="X186" i="9"/>
  <c r="V187" i="9"/>
  <c r="X187" i="9" s="1"/>
  <c r="R187" i="9"/>
  <c r="I187" i="9"/>
  <c r="I186" i="9"/>
  <c r="F186" i="9"/>
  <c r="AM184" i="9"/>
  <c r="AJ184" i="9"/>
  <c r="AD184" i="9"/>
  <c r="AA184" i="9"/>
  <c r="X184" i="9"/>
  <c r="U184" i="9"/>
  <c r="O184" i="9"/>
  <c r="L184" i="9"/>
  <c r="I184" i="9"/>
  <c r="AL185" i="9"/>
  <c r="AI185" i="9"/>
  <c r="AG183" i="9"/>
  <c r="AE185" i="9"/>
  <c r="AC185" i="9"/>
  <c r="AD183" i="9"/>
  <c r="AA183" i="9"/>
  <c r="Y185" i="9"/>
  <c r="W185" i="9"/>
  <c r="S185" i="9"/>
  <c r="Q185" i="9"/>
  <c r="R183" i="9"/>
  <c r="N185" i="9"/>
  <c r="O183" i="9"/>
  <c r="K185" i="9"/>
  <c r="L183" i="9"/>
  <c r="G185" i="9"/>
  <c r="E185" i="9"/>
  <c r="F183" i="9"/>
  <c r="AM182" i="9"/>
  <c r="AJ182" i="9"/>
  <c r="AG182" i="9"/>
  <c r="AD182" i="9"/>
  <c r="AA182" i="9"/>
  <c r="X182" i="9"/>
  <c r="V185" i="9"/>
  <c r="U182" i="9"/>
  <c r="R182" i="9"/>
  <c r="P185" i="9"/>
  <c r="O182" i="9"/>
  <c r="L182" i="9"/>
  <c r="I182" i="9"/>
  <c r="F182" i="9"/>
  <c r="AL181" i="9"/>
  <c r="AM180" i="9"/>
  <c r="AJ180" i="9"/>
  <c r="AG180" i="9"/>
  <c r="AD180" i="9"/>
  <c r="AA180" i="9"/>
  <c r="X180" i="9"/>
  <c r="U180" i="9"/>
  <c r="R180" i="9"/>
  <c r="AI181" i="9"/>
  <c r="AG179" i="9"/>
  <c r="AE181" i="9"/>
  <c r="AC181" i="9"/>
  <c r="AA179" i="9"/>
  <c r="Y181" i="9"/>
  <c r="X179" i="9"/>
  <c r="V181" i="9"/>
  <c r="S181" i="9"/>
  <c r="Q181" i="9"/>
  <c r="N181" i="9"/>
  <c r="K181" i="9"/>
  <c r="I179" i="9"/>
  <c r="G181" i="9"/>
  <c r="E181" i="9"/>
  <c r="AJ178" i="9"/>
  <c r="AH181" i="9"/>
  <c r="AD178" i="9"/>
  <c r="W181" i="9"/>
  <c r="U178" i="9"/>
  <c r="R178" i="9"/>
  <c r="P181" i="9"/>
  <c r="O178" i="9"/>
  <c r="L178" i="9"/>
  <c r="I178" i="9"/>
  <c r="F178" i="9"/>
  <c r="Z181" i="9"/>
  <c r="F150" i="9"/>
  <c r="J195" i="9"/>
  <c r="L188" i="9"/>
  <c r="AE173" i="9"/>
  <c r="AG171" i="9"/>
  <c r="J185" i="9"/>
  <c r="J187" i="9"/>
  <c r="AH195" i="9"/>
  <c r="AJ188" i="9"/>
  <c r="Z185" i="9"/>
  <c r="Z187" i="9"/>
  <c r="AA187" i="9" s="1"/>
  <c r="AA188" i="9"/>
  <c r="Z195" i="9"/>
  <c r="J181" i="9"/>
  <c r="AH185" i="9"/>
  <c r="AH187" i="9"/>
  <c r="AJ187" i="9" s="1"/>
  <c r="AH170" i="9"/>
  <c r="D181" i="9"/>
  <c r="T181" i="9"/>
  <c r="AB181" i="9"/>
  <c r="D185" i="9"/>
  <c r="T185" i="9"/>
  <c r="AB185" i="9"/>
  <c r="D187" i="9"/>
  <c r="F187" i="9" s="1"/>
  <c r="T187" i="9"/>
  <c r="U187" i="9" s="1"/>
  <c r="AB187" i="9"/>
  <c r="AD187" i="9" s="1"/>
  <c r="D195" i="9"/>
  <c r="T195" i="9"/>
  <c r="AB195" i="9"/>
  <c r="L196" i="9"/>
  <c r="AJ196" i="9"/>
  <c r="D199" i="9"/>
  <c r="AB199" i="9"/>
  <c r="X200" i="9"/>
  <c r="P202" i="9"/>
  <c r="AA149" i="9"/>
  <c r="R155" i="9"/>
  <c r="X160" i="9"/>
  <c r="X162" i="9"/>
  <c r="F163" i="9"/>
  <c r="F167" i="9"/>
  <c r="R167" i="9"/>
  <c r="L171" i="9"/>
  <c r="K173" i="9"/>
  <c r="W173" i="9"/>
  <c r="M181" i="9"/>
  <c r="AK181" i="9"/>
  <c r="M185" i="9"/>
  <c r="AK185" i="9"/>
  <c r="M187" i="9"/>
  <c r="O187" i="9" s="1"/>
  <c r="AK187" i="9"/>
  <c r="AM187" i="9" s="1"/>
  <c r="M195" i="9"/>
  <c r="AK195" i="9"/>
  <c r="U196" i="9"/>
  <c r="M199" i="9"/>
  <c r="AK199" i="9"/>
  <c r="I200" i="9"/>
  <c r="AG200" i="9"/>
  <c r="Y202" i="9"/>
  <c r="L125" i="9"/>
  <c r="AD143" i="9"/>
  <c r="R153" i="9"/>
  <c r="M173" i="9"/>
  <c r="V199" i="9"/>
  <c r="J202" i="9"/>
  <c r="AH202" i="9"/>
  <c r="R63" i="9"/>
  <c r="F95" i="9"/>
  <c r="X96" i="9"/>
  <c r="F97" i="9"/>
  <c r="I126" i="9"/>
  <c r="U155" i="9"/>
  <c r="I157" i="9"/>
  <c r="AM160" i="9"/>
  <c r="AA162" i="9"/>
  <c r="AG167" i="9"/>
  <c r="AL170" i="9"/>
  <c r="AM171" i="9"/>
  <c r="Z173" i="9"/>
  <c r="AL173" i="9"/>
  <c r="AH156" i="9"/>
  <c r="AB170" i="9"/>
  <c r="P173" i="9"/>
  <c r="AB173" i="9"/>
  <c r="H181" i="9"/>
  <c r="AF181" i="9"/>
  <c r="H185" i="9"/>
  <c r="AF185" i="9"/>
  <c r="F125" i="9"/>
  <c r="AD125" i="9"/>
  <c r="W127" i="9"/>
  <c r="X128" i="9"/>
  <c r="X130" i="9"/>
  <c r="F131" i="9"/>
  <c r="AD133" i="9"/>
  <c r="X134" i="9"/>
  <c r="F135" i="9"/>
  <c r="R160" i="9"/>
  <c r="AD160" i="9"/>
  <c r="AD162" i="9"/>
  <c r="F171" i="9"/>
  <c r="AD171" i="9"/>
  <c r="AC173" i="9"/>
  <c r="Z199" i="9"/>
  <c r="N202" i="9"/>
  <c r="AL202" i="9"/>
  <c r="AG133" i="9"/>
  <c r="I135" i="9"/>
  <c r="X149" i="9"/>
  <c r="O157" i="9"/>
  <c r="I164" i="9"/>
  <c r="AM167" i="9"/>
  <c r="AF170" i="9"/>
  <c r="U171" i="9"/>
  <c r="AF173" i="9"/>
  <c r="AM172" i="9"/>
  <c r="AJ172" i="9"/>
  <c r="AG172" i="9"/>
  <c r="AD172" i="9"/>
  <c r="AA172" i="9"/>
  <c r="X172" i="9"/>
  <c r="U172" i="9"/>
  <c r="R172" i="9"/>
  <c r="F172" i="9"/>
  <c r="AJ171" i="9"/>
  <c r="T173" i="9"/>
  <c r="R171" i="9"/>
  <c r="O171" i="9"/>
  <c r="I171" i="9"/>
  <c r="E173" i="9"/>
  <c r="F173" i="9" s="1"/>
  <c r="AM169" i="9"/>
  <c r="AJ169" i="9"/>
  <c r="AG169" i="9"/>
  <c r="AD169" i="9"/>
  <c r="AA169" i="9"/>
  <c r="Y170" i="9"/>
  <c r="X169" i="9"/>
  <c r="U169" i="9"/>
  <c r="R169" i="9"/>
  <c r="O169" i="9"/>
  <c r="K170" i="9"/>
  <c r="L169" i="9"/>
  <c r="I169" i="9"/>
  <c r="F169" i="9"/>
  <c r="AM168" i="9"/>
  <c r="AG168" i="9"/>
  <c r="AD168" i="9"/>
  <c r="AA168" i="9"/>
  <c r="X168" i="9"/>
  <c r="U168" i="9"/>
  <c r="S170" i="9"/>
  <c r="P170" i="9"/>
  <c r="N170" i="9"/>
  <c r="J170" i="9"/>
  <c r="H170" i="9"/>
  <c r="D170" i="9"/>
  <c r="AD167" i="9"/>
  <c r="AA167" i="9"/>
  <c r="X167" i="9"/>
  <c r="U167" i="9"/>
  <c r="Q170" i="9"/>
  <c r="O167" i="9"/>
  <c r="I167" i="9"/>
  <c r="AM165" i="9"/>
  <c r="AJ165" i="9"/>
  <c r="AG165" i="9"/>
  <c r="AD165" i="9"/>
  <c r="AA165" i="9"/>
  <c r="X165" i="9"/>
  <c r="U165" i="9"/>
  <c r="R165" i="9"/>
  <c r="O165" i="9"/>
  <c r="L165" i="9"/>
  <c r="I165" i="9"/>
  <c r="F165" i="9"/>
  <c r="AM164" i="9"/>
  <c r="AJ164" i="9"/>
  <c r="AG164" i="9"/>
  <c r="AD164" i="9"/>
  <c r="AA164" i="9"/>
  <c r="X164" i="9"/>
  <c r="U164" i="9"/>
  <c r="R164" i="9"/>
  <c r="O164" i="9"/>
  <c r="F164" i="9"/>
  <c r="AM163" i="9"/>
  <c r="AG163" i="9"/>
  <c r="AD163" i="9"/>
  <c r="X163" i="9"/>
  <c r="O163" i="9"/>
  <c r="L163" i="9"/>
  <c r="I163" i="9"/>
  <c r="AM162" i="9"/>
  <c r="AJ162" i="9"/>
  <c r="AG162" i="9"/>
  <c r="U162" i="9"/>
  <c r="R162" i="9"/>
  <c r="O162" i="9"/>
  <c r="L162" i="9"/>
  <c r="I162" i="9"/>
  <c r="F162" i="9"/>
  <c r="AM161" i="9"/>
  <c r="AJ161" i="9"/>
  <c r="AG161" i="9"/>
  <c r="AD161" i="9"/>
  <c r="AA161" i="9"/>
  <c r="X161" i="9"/>
  <c r="U161" i="9"/>
  <c r="R161" i="9"/>
  <c r="O161" i="9"/>
  <c r="L161" i="9"/>
  <c r="F161" i="9"/>
  <c r="AL166" i="9"/>
  <c r="AI166" i="9"/>
  <c r="AJ160" i="9"/>
  <c r="AH166" i="9"/>
  <c r="AF166" i="9"/>
  <c r="AG160" i="9"/>
  <c r="AB166" i="9"/>
  <c r="AA160" i="9"/>
  <c r="Y166" i="9"/>
  <c r="W166" i="9"/>
  <c r="T166" i="9"/>
  <c r="Q166" i="9"/>
  <c r="N166" i="9"/>
  <c r="O160" i="9"/>
  <c r="K166" i="9"/>
  <c r="L160" i="9"/>
  <c r="J166" i="9"/>
  <c r="H166" i="9"/>
  <c r="I160" i="9"/>
  <c r="D166" i="9"/>
  <c r="F160" i="9"/>
  <c r="AM159" i="9"/>
  <c r="AG159" i="9"/>
  <c r="AD159" i="9"/>
  <c r="AA159" i="9"/>
  <c r="X159" i="9"/>
  <c r="V166" i="9"/>
  <c r="U159" i="9"/>
  <c r="S166" i="9"/>
  <c r="R159" i="9"/>
  <c r="P166" i="9"/>
  <c r="O159" i="9"/>
  <c r="I159" i="9"/>
  <c r="F159" i="9"/>
  <c r="AM157" i="9"/>
  <c r="AG157" i="9"/>
  <c r="AD157" i="9"/>
  <c r="AA157" i="9"/>
  <c r="X158" i="9"/>
  <c r="X157" i="9"/>
  <c r="U157" i="9"/>
  <c r="S158" i="9"/>
  <c r="U158" i="9" s="1"/>
  <c r="R157" i="9"/>
  <c r="L158" i="9"/>
  <c r="F157" i="9"/>
  <c r="AB156" i="9"/>
  <c r="AA155" i="9"/>
  <c r="W156" i="9"/>
  <c r="T156" i="9"/>
  <c r="O155" i="9"/>
  <c r="L155" i="9"/>
  <c r="I155" i="9"/>
  <c r="F155" i="9"/>
  <c r="AL156" i="9"/>
  <c r="AM154" i="9"/>
  <c r="AI156" i="9"/>
  <c r="AJ154" i="9"/>
  <c r="AF156" i="9"/>
  <c r="AG154" i="9"/>
  <c r="AD154" i="9"/>
  <c r="AA154" i="9"/>
  <c r="X154" i="9"/>
  <c r="V156" i="9"/>
  <c r="U154" i="9"/>
  <c r="S156" i="9"/>
  <c r="R154" i="9"/>
  <c r="P156" i="9"/>
  <c r="N156" i="9"/>
  <c r="O154" i="9"/>
  <c r="K156" i="9"/>
  <c r="L154" i="9"/>
  <c r="J156" i="9"/>
  <c r="H156" i="9"/>
  <c r="I154" i="9"/>
  <c r="D156" i="9"/>
  <c r="AM153" i="9"/>
  <c r="AD153" i="9"/>
  <c r="AA153" i="9"/>
  <c r="U153" i="9"/>
  <c r="Q156" i="9"/>
  <c r="O153" i="9"/>
  <c r="I153" i="9"/>
  <c r="F153" i="9"/>
  <c r="AM151" i="9"/>
  <c r="AJ151" i="9"/>
  <c r="AG151" i="9"/>
  <c r="AD151" i="9"/>
  <c r="AA151" i="9"/>
  <c r="X151" i="9"/>
  <c r="U151" i="9"/>
  <c r="R151" i="9"/>
  <c r="O151" i="9"/>
  <c r="L151" i="9"/>
  <c r="AL152" i="9"/>
  <c r="AM150" i="9"/>
  <c r="AK152" i="9"/>
  <c r="AI152" i="9"/>
  <c r="AJ150" i="9"/>
  <c r="AH152" i="9"/>
  <c r="AF152" i="9"/>
  <c r="AG150" i="9"/>
  <c r="AC152" i="9"/>
  <c r="AD150" i="9"/>
  <c r="AB152" i="9"/>
  <c r="AA150" i="9"/>
  <c r="Y152" i="9"/>
  <c r="X150" i="9"/>
  <c r="V152" i="9"/>
  <c r="T152" i="9"/>
  <c r="U150" i="9"/>
  <c r="Q152" i="9"/>
  <c r="N152" i="9"/>
  <c r="M152" i="9"/>
  <c r="K152" i="9"/>
  <c r="J152" i="9"/>
  <c r="H152" i="9"/>
  <c r="D152" i="9"/>
  <c r="AG149" i="9"/>
  <c r="W152" i="9"/>
  <c r="U149" i="9"/>
  <c r="S152" i="9"/>
  <c r="R149" i="9"/>
  <c r="P152" i="9"/>
  <c r="I149" i="9"/>
  <c r="F149" i="9"/>
  <c r="R158" i="9"/>
  <c r="AJ158" i="9"/>
  <c r="O68" i="9"/>
  <c r="AG124" i="9"/>
  <c r="U142" i="9"/>
  <c r="I143" i="9"/>
  <c r="L149" i="9"/>
  <c r="AJ149" i="9"/>
  <c r="L153" i="9"/>
  <c r="AJ153" i="9"/>
  <c r="L157" i="9"/>
  <c r="AJ157" i="9"/>
  <c r="L159" i="9"/>
  <c r="AJ159" i="9"/>
  <c r="L167" i="9"/>
  <c r="AJ167" i="9"/>
  <c r="X171" i="9"/>
  <c r="E152" i="9"/>
  <c r="E156" i="9"/>
  <c r="M156" i="9"/>
  <c r="AC156" i="9"/>
  <c r="AK156" i="9"/>
  <c r="E158" i="9"/>
  <c r="F158" i="9" s="1"/>
  <c r="M158" i="9"/>
  <c r="O158" i="9" s="1"/>
  <c r="AC158" i="9"/>
  <c r="AD158" i="9" s="1"/>
  <c r="AK158" i="9"/>
  <c r="AM158" i="9" s="1"/>
  <c r="E166" i="9"/>
  <c r="M166" i="9"/>
  <c r="AC166" i="9"/>
  <c r="AK166" i="9"/>
  <c r="E170" i="9"/>
  <c r="M170" i="9"/>
  <c r="AC170" i="9"/>
  <c r="AK170" i="9"/>
  <c r="Q173" i="9"/>
  <c r="Y173" i="9"/>
  <c r="AJ142" i="9"/>
  <c r="X143" i="9"/>
  <c r="AD149" i="9"/>
  <c r="J173" i="9"/>
  <c r="AH173" i="9"/>
  <c r="R68" i="9"/>
  <c r="O149" i="9"/>
  <c r="AM149" i="9"/>
  <c r="G152" i="9"/>
  <c r="AE152" i="9"/>
  <c r="G156" i="9"/>
  <c r="AE156" i="9"/>
  <c r="G158" i="9"/>
  <c r="I158" i="9" s="1"/>
  <c r="AE158" i="9"/>
  <c r="AG158" i="9" s="1"/>
  <c r="G166" i="9"/>
  <c r="AE166" i="9"/>
  <c r="G170" i="9"/>
  <c r="W170" i="9"/>
  <c r="AE170" i="9"/>
  <c r="S173" i="9"/>
  <c r="AM62" i="9"/>
  <c r="I120" i="9"/>
  <c r="F121" i="9"/>
  <c r="R126" i="9"/>
  <c r="L136" i="9"/>
  <c r="AK173" i="9"/>
  <c r="Z152" i="9"/>
  <c r="Z156" i="9"/>
  <c r="Z158" i="9"/>
  <c r="AA158" i="9" s="1"/>
  <c r="Z166" i="9"/>
  <c r="Z170" i="9"/>
  <c r="N173" i="9"/>
  <c r="AA139" i="9"/>
  <c r="X139" i="9"/>
  <c r="U139" i="9"/>
  <c r="AG110" i="9"/>
  <c r="L81" i="9"/>
  <c r="AM64" i="9"/>
  <c r="U33" i="9"/>
  <c r="AG120" i="9"/>
  <c r="L72" i="9"/>
  <c r="AD75" i="9"/>
  <c r="F77" i="9"/>
  <c r="X78" i="9"/>
  <c r="E83" i="9"/>
  <c r="R81" i="9"/>
  <c r="AD81" i="9"/>
  <c r="F85" i="9"/>
  <c r="L102" i="9"/>
  <c r="F105" i="9"/>
  <c r="L111" i="9"/>
  <c r="X114" i="9"/>
  <c r="O33" i="9"/>
  <c r="AA128" i="9"/>
  <c r="I131" i="9"/>
  <c r="AG99" i="9"/>
  <c r="O106" i="9"/>
  <c r="I107" i="9"/>
  <c r="AG109" i="9"/>
  <c r="N112" i="9"/>
  <c r="AA110" i="9"/>
  <c r="AL112" i="9"/>
  <c r="L63" i="9"/>
  <c r="X63" i="9"/>
  <c r="F64" i="9"/>
  <c r="R66" i="9"/>
  <c r="AD66" i="9"/>
  <c r="AA75" i="9"/>
  <c r="U78" i="9"/>
  <c r="AG78" i="9"/>
  <c r="M83" i="9"/>
  <c r="AG128" i="9"/>
  <c r="I130" i="9"/>
  <c r="AG130" i="9"/>
  <c r="X101" i="9"/>
  <c r="AJ101" i="9"/>
  <c r="L103" i="9"/>
  <c r="X103" i="9"/>
  <c r="F104" i="9"/>
  <c r="AD106" i="9"/>
  <c r="L109" i="9"/>
  <c r="R110" i="9"/>
  <c r="AC112" i="9"/>
  <c r="R111" i="9"/>
  <c r="F114" i="9"/>
  <c r="AD114" i="9"/>
  <c r="R91" i="9"/>
  <c r="F92" i="9"/>
  <c r="R125" i="9"/>
  <c r="O130" i="9"/>
  <c r="AF144" i="9"/>
  <c r="AD99" i="9"/>
  <c r="AL123" i="9"/>
  <c r="AM124" i="9"/>
  <c r="L139" i="9"/>
  <c r="O63" i="9"/>
  <c r="X133" i="9"/>
  <c r="F134" i="9"/>
  <c r="AD134" i="9"/>
  <c r="L135" i="9"/>
  <c r="AI144" i="9"/>
  <c r="L121" i="9"/>
  <c r="R124" i="9"/>
  <c r="AD124" i="9"/>
  <c r="AA133" i="9"/>
  <c r="I134" i="9"/>
  <c r="AG134" i="9"/>
  <c r="O135" i="9"/>
  <c r="AM139" i="9"/>
  <c r="O143" i="9"/>
  <c r="AM143" i="9"/>
  <c r="AJ143" i="9"/>
  <c r="AG143" i="9"/>
  <c r="AE144" i="9"/>
  <c r="R143" i="9"/>
  <c r="L143" i="9"/>
  <c r="F143" i="9"/>
  <c r="AD142" i="9"/>
  <c r="AA142" i="9"/>
  <c r="T144" i="9"/>
  <c r="R142" i="9"/>
  <c r="O142" i="9"/>
  <c r="L142" i="9"/>
  <c r="F142" i="9"/>
  <c r="D144" i="9"/>
  <c r="AM140" i="9"/>
  <c r="AJ140" i="9"/>
  <c r="AG140" i="9"/>
  <c r="AD140" i="9"/>
  <c r="AA140" i="9"/>
  <c r="X140" i="9"/>
  <c r="U140" i="9"/>
  <c r="R140" i="9"/>
  <c r="L140" i="9"/>
  <c r="F140" i="9"/>
  <c r="AL141" i="9"/>
  <c r="AI141" i="9"/>
  <c r="AJ139" i="9"/>
  <c r="AH141" i="9"/>
  <c r="AG139" i="9"/>
  <c r="AE141" i="9"/>
  <c r="AB141" i="9"/>
  <c r="Z141" i="9"/>
  <c r="W141" i="9"/>
  <c r="T141" i="9"/>
  <c r="S141" i="9"/>
  <c r="Q141" i="9"/>
  <c r="R139" i="9"/>
  <c r="N141" i="9"/>
  <c r="O139" i="9"/>
  <c r="K141" i="9"/>
  <c r="J141" i="9"/>
  <c r="G141" i="9"/>
  <c r="D141" i="9"/>
  <c r="F139" i="9"/>
  <c r="AM138" i="9"/>
  <c r="AG138" i="9"/>
  <c r="AD138" i="9"/>
  <c r="AA138" i="9"/>
  <c r="X138" i="9"/>
  <c r="R138" i="9"/>
  <c r="P141" i="9"/>
  <c r="O138" i="9"/>
  <c r="I138" i="9"/>
  <c r="F138" i="9"/>
  <c r="AM136" i="9"/>
  <c r="AJ136" i="9"/>
  <c r="AG136" i="9"/>
  <c r="AD136" i="9"/>
  <c r="AA136" i="9"/>
  <c r="X136" i="9"/>
  <c r="U136" i="9"/>
  <c r="R136" i="9"/>
  <c r="O136" i="9"/>
  <c r="I136" i="9"/>
  <c r="F136" i="9"/>
  <c r="AM135" i="9"/>
  <c r="AJ135" i="9"/>
  <c r="AG135" i="9"/>
  <c r="AD135" i="9"/>
  <c r="AA135" i="9"/>
  <c r="X135" i="9"/>
  <c r="U135" i="9"/>
  <c r="R135" i="9"/>
  <c r="AM134" i="9"/>
  <c r="AJ134" i="9"/>
  <c r="R134" i="9"/>
  <c r="O134" i="9"/>
  <c r="L134" i="9"/>
  <c r="AM133" i="9"/>
  <c r="AJ133" i="9"/>
  <c r="AC137" i="9"/>
  <c r="T137" i="9"/>
  <c r="U133" i="9"/>
  <c r="S137" i="9"/>
  <c r="Q137" i="9"/>
  <c r="R133" i="9"/>
  <c r="O133" i="9"/>
  <c r="L133" i="9"/>
  <c r="I133" i="9"/>
  <c r="F133" i="9"/>
  <c r="AM132" i="9"/>
  <c r="AI137" i="9"/>
  <c r="AJ132" i="9"/>
  <c r="AG132" i="9"/>
  <c r="AD132" i="9"/>
  <c r="AA132" i="9"/>
  <c r="W137" i="9"/>
  <c r="X132" i="9"/>
  <c r="U132" i="9"/>
  <c r="R132" i="9"/>
  <c r="N137" i="9"/>
  <c r="O132" i="9"/>
  <c r="L132" i="9"/>
  <c r="I132" i="9"/>
  <c r="F132" i="9"/>
  <c r="AL137" i="9"/>
  <c r="AM131" i="9"/>
  <c r="AJ131" i="9"/>
  <c r="AH137" i="9"/>
  <c r="AG131" i="9"/>
  <c r="AE137" i="9"/>
  <c r="AD131" i="9"/>
  <c r="AA131" i="9"/>
  <c r="Y137" i="9"/>
  <c r="X131" i="9"/>
  <c r="V137" i="9"/>
  <c r="U131" i="9"/>
  <c r="R131" i="9"/>
  <c r="P137" i="9"/>
  <c r="O131" i="9"/>
  <c r="K137" i="9"/>
  <c r="L131" i="9"/>
  <c r="J137" i="9"/>
  <c r="G137" i="9"/>
  <c r="E137" i="9"/>
  <c r="AD130" i="9"/>
  <c r="R130" i="9"/>
  <c r="F130" i="9"/>
  <c r="AM128" i="9"/>
  <c r="AJ129" i="9"/>
  <c r="AD128" i="9"/>
  <c r="W129" i="9"/>
  <c r="X129" i="9" s="1"/>
  <c r="U129" i="9"/>
  <c r="R128" i="9"/>
  <c r="P129" i="9"/>
  <c r="R129" i="9" s="1"/>
  <c r="O128" i="9"/>
  <c r="L129" i="9"/>
  <c r="I128" i="9"/>
  <c r="F128" i="9"/>
  <c r="AL127" i="9"/>
  <c r="AM126" i="9"/>
  <c r="AI127" i="9"/>
  <c r="AJ126" i="9"/>
  <c r="AH127" i="9"/>
  <c r="AE127" i="9"/>
  <c r="AG126" i="9"/>
  <c r="AC127" i="9"/>
  <c r="AD126" i="9"/>
  <c r="Y127" i="9"/>
  <c r="AA126" i="9"/>
  <c r="X126" i="9"/>
  <c r="U126" i="9"/>
  <c r="L126" i="9"/>
  <c r="F126" i="9"/>
  <c r="AM125" i="9"/>
  <c r="AJ125" i="9"/>
  <c r="AG125" i="9"/>
  <c r="AA125" i="9"/>
  <c r="X125" i="9"/>
  <c r="V127" i="9"/>
  <c r="T127" i="9"/>
  <c r="U125" i="9"/>
  <c r="S127" i="9"/>
  <c r="P127" i="9"/>
  <c r="N127" i="9"/>
  <c r="K127" i="9"/>
  <c r="J127" i="9"/>
  <c r="I125" i="9"/>
  <c r="G127" i="9"/>
  <c r="E127" i="9"/>
  <c r="AA124" i="9"/>
  <c r="X124" i="9"/>
  <c r="Q127" i="9"/>
  <c r="O124" i="9"/>
  <c r="I124" i="9"/>
  <c r="F124" i="9"/>
  <c r="AM122" i="9"/>
  <c r="AJ122" i="9"/>
  <c r="AG122" i="9"/>
  <c r="AD122" i="9"/>
  <c r="Y123" i="9"/>
  <c r="AA122" i="9"/>
  <c r="X122" i="9"/>
  <c r="T123" i="9"/>
  <c r="U122" i="9"/>
  <c r="Q123" i="9"/>
  <c r="R122" i="9"/>
  <c r="O122" i="9"/>
  <c r="L122" i="9"/>
  <c r="I122" i="9"/>
  <c r="F122" i="9"/>
  <c r="AM121" i="9"/>
  <c r="AI123" i="9"/>
  <c r="AJ121" i="9"/>
  <c r="AH123" i="9"/>
  <c r="AG121" i="9"/>
  <c r="AE123" i="9"/>
  <c r="AD121" i="9"/>
  <c r="AA121" i="9"/>
  <c r="W123" i="9"/>
  <c r="X121" i="9"/>
  <c r="V123" i="9"/>
  <c r="U121" i="9"/>
  <c r="S123" i="9"/>
  <c r="R121" i="9"/>
  <c r="P123" i="9"/>
  <c r="N123" i="9"/>
  <c r="O121" i="9"/>
  <c r="K123" i="9"/>
  <c r="J123" i="9"/>
  <c r="I121" i="9"/>
  <c r="G123" i="9"/>
  <c r="E123" i="9"/>
  <c r="AM120" i="9"/>
  <c r="AA120" i="9"/>
  <c r="X120" i="9"/>
  <c r="R120" i="9"/>
  <c r="O120" i="9"/>
  <c r="F120" i="9"/>
  <c r="Z123" i="9"/>
  <c r="AM97" i="9"/>
  <c r="AA101" i="9"/>
  <c r="AM101" i="9"/>
  <c r="AA103" i="9"/>
  <c r="AM107" i="9"/>
  <c r="AM109" i="9"/>
  <c r="T112" i="9"/>
  <c r="AF112" i="9"/>
  <c r="L120" i="9"/>
  <c r="AJ120" i="9"/>
  <c r="D123" i="9"/>
  <c r="AB123" i="9"/>
  <c r="L124" i="9"/>
  <c r="AJ124" i="9"/>
  <c r="D127" i="9"/>
  <c r="AB127" i="9"/>
  <c r="L128" i="9"/>
  <c r="AJ128" i="9"/>
  <c r="D129" i="9"/>
  <c r="F129" i="9" s="1"/>
  <c r="AB129" i="9"/>
  <c r="AD129" i="9" s="1"/>
  <c r="L130" i="9"/>
  <c r="AJ130" i="9"/>
  <c r="D137" i="9"/>
  <c r="AB137" i="9"/>
  <c r="L138" i="9"/>
  <c r="AJ138" i="9"/>
  <c r="X142" i="9"/>
  <c r="AJ70" i="9"/>
  <c r="F73" i="9"/>
  <c r="R73" i="9"/>
  <c r="AJ76" i="9"/>
  <c r="U120" i="9"/>
  <c r="M123" i="9"/>
  <c r="AK123" i="9"/>
  <c r="U124" i="9"/>
  <c r="M127" i="9"/>
  <c r="AK127" i="9"/>
  <c r="U128" i="9"/>
  <c r="M129" i="9"/>
  <c r="O129" i="9" s="1"/>
  <c r="AK129" i="9"/>
  <c r="AM129" i="9" s="1"/>
  <c r="U130" i="9"/>
  <c r="M137" i="9"/>
  <c r="AK137" i="9"/>
  <c r="U138" i="9"/>
  <c r="E141" i="9"/>
  <c r="M141" i="9"/>
  <c r="AC141" i="9"/>
  <c r="AK141" i="9"/>
  <c r="I142" i="9"/>
  <c r="AG142" i="9"/>
  <c r="Q144" i="9"/>
  <c r="Y144" i="9"/>
  <c r="L99" i="9"/>
  <c r="AD63" i="9"/>
  <c r="AE86" i="9"/>
  <c r="R97" i="9"/>
  <c r="R101" i="9"/>
  <c r="R103" i="9"/>
  <c r="AJ104" i="9"/>
  <c r="F107" i="9"/>
  <c r="W112" i="9"/>
  <c r="AJ110" i="9"/>
  <c r="X113" i="9"/>
  <c r="L114" i="9"/>
  <c r="V141" i="9"/>
  <c r="J144" i="9"/>
  <c r="AH144" i="9"/>
  <c r="Z69" i="9"/>
  <c r="O78" i="9"/>
  <c r="AM80" i="9"/>
  <c r="H83" i="9"/>
  <c r="AF86" i="9"/>
  <c r="E98" i="9"/>
  <c r="Y112" i="9"/>
  <c r="AK112" i="9"/>
  <c r="AK115" i="9"/>
  <c r="J83" i="9"/>
  <c r="H123" i="9"/>
  <c r="AF123" i="9"/>
  <c r="H127" i="9"/>
  <c r="AF127" i="9"/>
  <c r="H129" i="9"/>
  <c r="I129" i="9" s="1"/>
  <c r="AF129" i="9"/>
  <c r="AG129" i="9" s="1"/>
  <c r="H137" i="9"/>
  <c r="AF137" i="9"/>
  <c r="H141" i="9"/>
  <c r="AF141" i="9"/>
  <c r="AC115" i="9"/>
  <c r="Z137" i="9"/>
  <c r="AC69" i="9"/>
  <c r="F72" i="9"/>
  <c r="AD72" i="9"/>
  <c r="X73" i="9"/>
  <c r="L75" i="9"/>
  <c r="F80" i="9"/>
  <c r="L85" i="9"/>
  <c r="I95" i="9"/>
  <c r="O96" i="9"/>
  <c r="AD104" i="9"/>
  <c r="P112" i="9"/>
  <c r="Y141" i="9"/>
  <c r="M144" i="9"/>
  <c r="AK144" i="9"/>
  <c r="Z127" i="9"/>
  <c r="Z129" i="9"/>
  <c r="AA129" i="9" s="1"/>
  <c r="U68" i="9"/>
  <c r="I72" i="9"/>
  <c r="AA73" i="9"/>
  <c r="O81" i="9"/>
  <c r="AA81" i="9"/>
  <c r="AM84" i="9"/>
  <c r="Z86" i="9"/>
  <c r="AD96" i="9"/>
  <c r="AJ93" i="9"/>
  <c r="AD93" i="9"/>
  <c r="U93" i="9"/>
  <c r="O93" i="9"/>
  <c r="I92" i="9"/>
  <c r="AH94" i="9"/>
  <c r="AD91" i="9"/>
  <c r="Z94" i="9"/>
  <c r="AA91" i="9"/>
  <c r="U91" i="9"/>
  <c r="O91" i="9"/>
  <c r="AM114" i="9"/>
  <c r="AJ114" i="9"/>
  <c r="AG114" i="9"/>
  <c r="AE115" i="9"/>
  <c r="AG115" i="9" s="1"/>
  <c r="AA114" i="9"/>
  <c r="U114" i="9"/>
  <c r="R114" i="9"/>
  <c r="O114" i="9"/>
  <c r="M115" i="9"/>
  <c r="G115" i="9"/>
  <c r="I115" i="9" s="1"/>
  <c r="AJ113" i="9"/>
  <c r="AD115" i="9"/>
  <c r="AD113" i="9"/>
  <c r="AA113" i="9"/>
  <c r="W115" i="9"/>
  <c r="U113" i="9"/>
  <c r="R113" i="9"/>
  <c r="O113" i="9"/>
  <c r="L113" i="9"/>
  <c r="F113" i="9"/>
  <c r="D115" i="9"/>
  <c r="AM111" i="9"/>
  <c r="AJ111" i="9"/>
  <c r="AG111" i="9"/>
  <c r="AD111" i="9"/>
  <c r="AA111" i="9"/>
  <c r="X111" i="9"/>
  <c r="U111" i="9"/>
  <c r="O111" i="9"/>
  <c r="F111" i="9"/>
  <c r="AM110" i="9"/>
  <c r="AI112" i="9"/>
  <c r="AD110" i="9"/>
  <c r="X110" i="9"/>
  <c r="U110" i="9"/>
  <c r="S112" i="9"/>
  <c r="Q112" i="9"/>
  <c r="O110" i="9"/>
  <c r="M112" i="9"/>
  <c r="K112" i="9"/>
  <c r="L110" i="9"/>
  <c r="J112" i="9"/>
  <c r="H112" i="9"/>
  <c r="I110" i="9"/>
  <c r="E112" i="9"/>
  <c r="F110" i="9"/>
  <c r="AJ109" i="9"/>
  <c r="AH112" i="9"/>
  <c r="AD109" i="9"/>
  <c r="AA109" i="9"/>
  <c r="X109" i="9"/>
  <c r="R109" i="9"/>
  <c r="I109" i="9"/>
  <c r="F109" i="9"/>
  <c r="AJ107" i="9"/>
  <c r="AG107" i="9"/>
  <c r="AD107" i="9"/>
  <c r="AA107" i="9"/>
  <c r="X107" i="9"/>
  <c r="U107" i="9"/>
  <c r="R107" i="9"/>
  <c r="O107" i="9"/>
  <c r="L107" i="9"/>
  <c r="AM106" i="9"/>
  <c r="AJ106" i="9"/>
  <c r="AA106" i="9"/>
  <c r="X106" i="9"/>
  <c r="R106" i="9"/>
  <c r="L106" i="9"/>
  <c r="I106" i="9"/>
  <c r="F106" i="9"/>
  <c r="AM105" i="9"/>
  <c r="AJ105" i="9"/>
  <c r="AG105" i="9"/>
  <c r="AD105" i="9"/>
  <c r="AA105" i="9"/>
  <c r="X105" i="9"/>
  <c r="U105" i="9"/>
  <c r="R105" i="9"/>
  <c r="O105" i="9"/>
  <c r="L105" i="9"/>
  <c r="AM104" i="9"/>
  <c r="AG104" i="9"/>
  <c r="AA104" i="9"/>
  <c r="X104" i="9"/>
  <c r="U104" i="9"/>
  <c r="R104" i="9"/>
  <c r="O104" i="9"/>
  <c r="L104" i="9"/>
  <c r="I104" i="9"/>
  <c r="AL108" i="9"/>
  <c r="AM103" i="9"/>
  <c r="AJ103" i="9"/>
  <c r="AG103" i="9"/>
  <c r="AD103" i="9"/>
  <c r="U103" i="9"/>
  <c r="O103" i="9"/>
  <c r="I103" i="9"/>
  <c r="F103" i="9"/>
  <c r="AM102" i="9"/>
  <c r="AK108" i="9"/>
  <c r="AI108" i="9"/>
  <c r="AJ102" i="9"/>
  <c r="AH108" i="9"/>
  <c r="AF108" i="9"/>
  <c r="AG102" i="9"/>
  <c r="AC108" i="9"/>
  <c r="AD102" i="9"/>
  <c r="Y108" i="9"/>
  <c r="AA102" i="9"/>
  <c r="V108" i="9"/>
  <c r="X102" i="9"/>
  <c r="T108" i="9"/>
  <c r="U102" i="9"/>
  <c r="S108" i="9"/>
  <c r="R102" i="9"/>
  <c r="P108" i="9"/>
  <c r="N108" i="9"/>
  <c r="O102" i="9"/>
  <c r="K108" i="9"/>
  <c r="H108" i="9"/>
  <c r="I102" i="9"/>
  <c r="E108" i="9"/>
  <c r="F102" i="9"/>
  <c r="AG101" i="9"/>
  <c r="AD101" i="9"/>
  <c r="Q108" i="9"/>
  <c r="O101" i="9"/>
  <c r="M108" i="9"/>
  <c r="L101" i="9"/>
  <c r="J108" i="9"/>
  <c r="I101" i="9"/>
  <c r="F101" i="9"/>
  <c r="AM99" i="9"/>
  <c r="AK100" i="9"/>
  <c r="AM100" i="9" s="1"/>
  <c r="AJ99" i="9"/>
  <c r="AA99" i="9"/>
  <c r="X99" i="9"/>
  <c r="R100" i="9"/>
  <c r="R99" i="9"/>
  <c r="O99" i="9"/>
  <c r="I99" i="9"/>
  <c r="F99" i="9"/>
  <c r="AJ97" i="9"/>
  <c r="AG97" i="9"/>
  <c r="AD97" i="9"/>
  <c r="AA97" i="9"/>
  <c r="X97" i="9"/>
  <c r="T98" i="9"/>
  <c r="U97" i="9"/>
  <c r="O97" i="9"/>
  <c r="K98" i="9"/>
  <c r="L97" i="9"/>
  <c r="H98" i="9"/>
  <c r="AL98" i="9"/>
  <c r="AM96" i="9"/>
  <c r="AI98" i="9"/>
  <c r="AJ96" i="9"/>
  <c r="AH98" i="9"/>
  <c r="AF98" i="9"/>
  <c r="AG96" i="9"/>
  <c r="AC98" i="9"/>
  <c r="Z98" i="9"/>
  <c r="V98" i="9"/>
  <c r="S98" i="9"/>
  <c r="Q98" i="9"/>
  <c r="R96" i="9"/>
  <c r="N98" i="9"/>
  <c r="J98" i="9"/>
  <c r="L96" i="9"/>
  <c r="I96" i="9"/>
  <c r="F96" i="9"/>
  <c r="AM95" i="9"/>
  <c r="AK98" i="9"/>
  <c r="AG95" i="9"/>
  <c r="AD95" i="9"/>
  <c r="AA95" i="9"/>
  <c r="Y98" i="9"/>
  <c r="X95" i="9"/>
  <c r="R95" i="9"/>
  <c r="P98" i="9"/>
  <c r="O95" i="9"/>
  <c r="M98" i="9"/>
  <c r="AL94" i="9"/>
  <c r="AM93" i="9"/>
  <c r="AG93" i="9"/>
  <c r="AA93" i="9"/>
  <c r="X93" i="9"/>
  <c r="V94" i="9"/>
  <c r="T94" i="9"/>
  <c r="R93" i="9"/>
  <c r="L93" i="9"/>
  <c r="I93" i="9"/>
  <c r="F93" i="9"/>
  <c r="AM92" i="9"/>
  <c r="AJ92" i="9"/>
  <c r="AF94" i="9"/>
  <c r="AG92" i="9"/>
  <c r="AC94" i="9"/>
  <c r="AD92" i="9"/>
  <c r="AA92" i="9"/>
  <c r="Y94" i="9"/>
  <c r="X92" i="9"/>
  <c r="U92" i="9"/>
  <c r="Q94" i="9"/>
  <c r="R92" i="9"/>
  <c r="P94" i="9"/>
  <c r="O92" i="9"/>
  <c r="M94" i="9"/>
  <c r="L92" i="9"/>
  <c r="J94" i="9"/>
  <c r="H94" i="9"/>
  <c r="E94" i="9"/>
  <c r="AM91" i="9"/>
  <c r="AK94" i="9"/>
  <c r="AG91" i="9"/>
  <c r="X91" i="9"/>
  <c r="N94" i="9"/>
  <c r="I91" i="9"/>
  <c r="F91" i="9"/>
  <c r="AM85" i="9"/>
  <c r="AJ85" i="9"/>
  <c r="AG85" i="9"/>
  <c r="AD85" i="9"/>
  <c r="AB86" i="9"/>
  <c r="AA85" i="9"/>
  <c r="U85" i="9"/>
  <c r="R85" i="9"/>
  <c r="O85" i="9"/>
  <c r="I85" i="9"/>
  <c r="G86" i="9"/>
  <c r="E86" i="9"/>
  <c r="AJ84" i="9"/>
  <c r="AD84" i="9"/>
  <c r="AA84" i="9"/>
  <c r="X84" i="9"/>
  <c r="U84" i="9"/>
  <c r="R84" i="9"/>
  <c r="O84" i="9"/>
  <c r="L84" i="9"/>
  <c r="F84" i="9"/>
  <c r="D86" i="9"/>
  <c r="AM82" i="9"/>
  <c r="AJ82" i="9"/>
  <c r="AG82" i="9"/>
  <c r="AD82" i="9"/>
  <c r="AA82" i="9"/>
  <c r="X82" i="9"/>
  <c r="U82" i="9"/>
  <c r="R82" i="9"/>
  <c r="O82" i="9"/>
  <c r="L82" i="9"/>
  <c r="I82" i="9"/>
  <c r="F82" i="9"/>
  <c r="AM81" i="9"/>
  <c r="AK83" i="9"/>
  <c r="AI83" i="9"/>
  <c r="AJ81" i="9"/>
  <c r="AF83" i="9"/>
  <c r="AG81" i="9"/>
  <c r="AC83" i="9"/>
  <c r="Y83" i="9"/>
  <c r="W83" i="9"/>
  <c r="X81" i="9"/>
  <c r="T83" i="9"/>
  <c r="U81" i="9"/>
  <c r="S83" i="9"/>
  <c r="Q83" i="9"/>
  <c r="N83" i="9"/>
  <c r="K83" i="9"/>
  <c r="I81" i="9"/>
  <c r="F81" i="9"/>
  <c r="AL83" i="9"/>
  <c r="AJ80" i="9"/>
  <c r="AH83" i="9"/>
  <c r="AG80" i="9"/>
  <c r="AD80" i="9"/>
  <c r="AA80" i="9"/>
  <c r="X80" i="9"/>
  <c r="R80" i="9"/>
  <c r="P83" i="9"/>
  <c r="O80" i="9"/>
  <c r="L80" i="9"/>
  <c r="I80" i="9"/>
  <c r="AM78" i="9"/>
  <c r="AA78" i="9"/>
  <c r="L78" i="9"/>
  <c r="I78" i="9"/>
  <c r="F78" i="9"/>
  <c r="AM77" i="9"/>
  <c r="AJ77" i="9"/>
  <c r="AG77" i="9"/>
  <c r="AD77" i="9"/>
  <c r="Z79" i="9"/>
  <c r="AA77" i="9"/>
  <c r="X77" i="9"/>
  <c r="U77" i="9"/>
  <c r="R77" i="9"/>
  <c r="O77" i="9"/>
  <c r="L77" i="9"/>
  <c r="I77" i="9"/>
  <c r="AM76" i="9"/>
  <c r="AG76" i="9"/>
  <c r="AD76" i="9"/>
  <c r="AA76" i="9"/>
  <c r="X76" i="9"/>
  <c r="U76" i="9"/>
  <c r="R76" i="9"/>
  <c r="P79" i="9"/>
  <c r="N79" i="9"/>
  <c r="O76" i="9"/>
  <c r="L76" i="9"/>
  <c r="I76" i="9"/>
  <c r="F76" i="9"/>
  <c r="AM75" i="9"/>
  <c r="AJ75" i="9"/>
  <c r="X75" i="9"/>
  <c r="R75" i="9"/>
  <c r="O75" i="9"/>
  <c r="I75" i="9"/>
  <c r="F75" i="9"/>
  <c r="AM74" i="9"/>
  <c r="AJ74" i="9"/>
  <c r="AH79" i="9"/>
  <c r="AF79" i="9"/>
  <c r="AG74" i="9"/>
  <c r="AC79" i="9"/>
  <c r="AD74" i="9"/>
  <c r="AA74" i="9"/>
  <c r="X74" i="9"/>
  <c r="U74" i="9"/>
  <c r="R74" i="9"/>
  <c r="O74" i="9"/>
  <c r="K79" i="9"/>
  <c r="L74" i="9"/>
  <c r="H79" i="9"/>
  <c r="I74" i="9"/>
  <c r="F74" i="9"/>
  <c r="AL79" i="9"/>
  <c r="AM73" i="9"/>
  <c r="AI79" i="9"/>
  <c r="AJ73" i="9"/>
  <c r="AG73" i="9"/>
  <c r="AD73" i="9"/>
  <c r="V79" i="9"/>
  <c r="S79" i="9"/>
  <c r="O73" i="9"/>
  <c r="L73" i="9"/>
  <c r="J79" i="9"/>
  <c r="I73" i="9"/>
  <c r="E79" i="9"/>
  <c r="AM72" i="9"/>
  <c r="AK79" i="9"/>
  <c r="AJ72" i="9"/>
  <c r="AG72" i="9"/>
  <c r="AA72" i="9"/>
  <c r="X72" i="9"/>
  <c r="U72" i="9"/>
  <c r="R72" i="9"/>
  <c r="O72" i="9"/>
  <c r="M79" i="9"/>
  <c r="AM71" i="9"/>
  <c r="AM70" i="9"/>
  <c r="AI71" i="9"/>
  <c r="AJ71" i="9" s="1"/>
  <c r="AG71" i="9"/>
  <c r="AD70" i="9"/>
  <c r="AA70" i="9"/>
  <c r="U71" i="9"/>
  <c r="R70" i="9"/>
  <c r="O70" i="9"/>
  <c r="M71" i="9"/>
  <c r="O71" i="9" s="1"/>
  <c r="L70" i="9"/>
  <c r="J71" i="9"/>
  <c r="L71" i="9" s="1"/>
  <c r="F70" i="9"/>
  <c r="AM68" i="9"/>
  <c r="AI69" i="9"/>
  <c r="AJ68" i="9"/>
  <c r="AG68" i="9"/>
  <c r="AD68" i="9"/>
  <c r="X68" i="9"/>
  <c r="V69" i="9"/>
  <c r="K69" i="9"/>
  <c r="L68" i="9"/>
  <c r="I68" i="9"/>
  <c r="F68" i="9"/>
  <c r="AL69" i="9"/>
  <c r="AJ67" i="9"/>
  <c r="AH69" i="9"/>
  <c r="AF69" i="9"/>
  <c r="AG67" i="9"/>
  <c r="AE69" i="9"/>
  <c r="AD67" i="9"/>
  <c r="AA67" i="9"/>
  <c r="W69" i="9"/>
  <c r="X67" i="9"/>
  <c r="T69" i="9"/>
  <c r="U67" i="9"/>
  <c r="S69" i="9"/>
  <c r="P69" i="9"/>
  <c r="R67" i="9"/>
  <c r="N69" i="9"/>
  <c r="O67" i="9"/>
  <c r="M69" i="9"/>
  <c r="L67" i="9"/>
  <c r="J69" i="9"/>
  <c r="H69" i="9"/>
  <c r="I67" i="9"/>
  <c r="G69" i="9"/>
  <c r="E69" i="9"/>
  <c r="F67" i="9"/>
  <c r="AM66" i="9"/>
  <c r="AK69" i="9"/>
  <c r="AJ66" i="9"/>
  <c r="AA66" i="9"/>
  <c r="O66" i="9"/>
  <c r="L66" i="9"/>
  <c r="F66" i="9"/>
  <c r="AJ64" i="9"/>
  <c r="AG64" i="9"/>
  <c r="AD64" i="9"/>
  <c r="AA64" i="9"/>
  <c r="X64" i="9"/>
  <c r="U64" i="9"/>
  <c r="R64" i="9"/>
  <c r="O64" i="9"/>
  <c r="K65" i="9"/>
  <c r="L64" i="9"/>
  <c r="J65" i="9"/>
  <c r="I64" i="9"/>
  <c r="E65" i="9"/>
  <c r="AM63" i="9"/>
  <c r="AK65" i="9"/>
  <c r="AI65" i="9"/>
  <c r="AJ63" i="9"/>
  <c r="AF65" i="9"/>
  <c r="AG63" i="9"/>
  <c r="AC65" i="9"/>
  <c r="Z65" i="9"/>
  <c r="AA63" i="9"/>
  <c r="V65" i="9"/>
  <c r="T65" i="9"/>
  <c r="U63" i="9"/>
  <c r="S65" i="9"/>
  <c r="P65" i="9"/>
  <c r="N65" i="9"/>
  <c r="H65" i="9"/>
  <c r="I63" i="9"/>
  <c r="F63" i="9"/>
  <c r="AL65" i="9"/>
  <c r="AJ62" i="9"/>
  <c r="AH65" i="9"/>
  <c r="AG62" i="9"/>
  <c r="AD62" i="9"/>
  <c r="AA62" i="9"/>
  <c r="X62" i="9"/>
  <c r="R62" i="9"/>
  <c r="O62" i="9"/>
  <c r="M65" i="9"/>
  <c r="L62" i="9"/>
  <c r="I62" i="9"/>
  <c r="F62" i="9"/>
  <c r="X71" i="9"/>
  <c r="I71" i="9"/>
  <c r="D69" i="9"/>
  <c r="AB69" i="9"/>
  <c r="D71" i="9"/>
  <c r="F71" i="9" s="1"/>
  <c r="AB71" i="9"/>
  <c r="AD71" i="9" s="1"/>
  <c r="D79" i="9"/>
  <c r="T79" i="9"/>
  <c r="D83" i="9"/>
  <c r="AB83" i="9"/>
  <c r="U66" i="9"/>
  <c r="U70" i="9"/>
  <c r="U80" i="9"/>
  <c r="I84" i="9"/>
  <c r="AG84" i="9"/>
  <c r="D65" i="9"/>
  <c r="AB65" i="9"/>
  <c r="AB79" i="9"/>
  <c r="P86" i="9"/>
  <c r="U62" i="9"/>
  <c r="V83" i="9"/>
  <c r="J86" i="9"/>
  <c r="AH86" i="9"/>
  <c r="W65" i="9"/>
  <c r="AE65" i="9"/>
  <c r="G79" i="9"/>
  <c r="W79" i="9"/>
  <c r="AE79" i="9"/>
  <c r="G83" i="9"/>
  <c r="AE83" i="9"/>
  <c r="S86" i="9"/>
  <c r="X66" i="9"/>
  <c r="X70" i="9"/>
  <c r="Q65" i="9"/>
  <c r="Y65" i="9"/>
  <c r="I66" i="9"/>
  <c r="AG66" i="9"/>
  <c r="Q69" i="9"/>
  <c r="Y69" i="9"/>
  <c r="I70" i="9"/>
  <c r="AG70" i="9"/>
  <c r="Q71" i="9"/>
  <c r="R71" i="9" s="1"/>
  <c r="Y71" i="9"/>
  <c r="AA71" i="9" s="1"/>
  <c r="Q79" i="9"/>
  <c r="Y79" i="9"/>
  <c r="M86" i="9"/>
  <c r="O86" i="9" s="1"/>
  <c r="AC86" i="9"/>
  <c r="AK86" i="9"/>
  <c r="Z83" i="9"/>
  <c r="G65" i="9"/>
  <c r="K94" i="9"/>
  <c r="L91" i="9"/>
  <c r="L100" i="9"/>
  <c r="U100" i="9"/>
  <c r="AI94" i="9"/>
  <c r="AJ91" i="9"/>
  <c r="S94" i="9"/>
  <c r="O100" i="9"/>
  <c r="AJ100" i="9"/>
  <c r="X33" i="9"/>
  <c r="D94" i="9"/>
  <c r="AB94" i="9"/>
  <c r="L95" i="9"/>
  <c r="AJ95" i="9"/>
  <c r="D98" i="9"/>
  <c r="AB98" i="9"/>
  <c r="D100" i="9"/>
  <c r="F100" i="9" s="1"/>
  <c r="AB100" i="9"/>
  <c r="AD100" i="9" s="1"/>
  <c r="D108" i="9"/>
  <c r="AB108" i="9"/>
  <c r="D112" i="9"/>
  <c r="AB112" i="9"/>
  <c r="P115" i="9"/>
  <c r="U95" i="9"/>
  <c r="U99" i="9"/>
  <c r="U101" i="9"/>
  <c r="U109" i="9"/>
  <c r="I113" i="9"/>
  <c r="AG113" i="9"/>
  <c r="Y115" i="9"/>
  <c r="V112" i="9"/>
  <c r="J115" i="9"/>
  <c r="AH115" i="9"/>
  <c r="G94" i="9"/>
  <c r="W94" i="9"/>
  <c r="AE94" i="9"/>
  <c r="G98" i="9"/>
  <c r="W98" i="9"/>
  <c r="AE98" i="9"/>
  <c r="G100" i="9"/>
  <c r="I100" i="9" s="1"/>
  <c r="W100" i="9"/>
  <c r="X100" i="9" s="1"/>
  <c r="AE100" i="9"/>
  <c r="AG100" i="9" s="1"/>
  <c r="G108" i="9"/>
  <c r="W108" i="9"/>
  <c r="AE108" i="9"/>
  <c r="G112" i="9"/>
  <c r="AE112" i="9"/>
  <c r="S115" i="9"/>
  <c r="U115" i="9" s="1"/>
  <c r="Z100" i="9"/>
  <c r="AA100" i="9" s="1"/>
  <c r="Z108" i="9"/>
  <c r="Z112" i="9"/>
  <c r="N115" i="9"/>
  <c r="AL115" i="9"/>
  <c r="AM33" i="9"/>
  <c r="AJ33" i="9"/>
  <c r="R33" i="9"/>
  <c r="R20" i="9"/>
  <c r="I33" i="9"/>
  <c r="U8" i="9"/>
  <c r="AC28" i="9"/>
  <c r="AD26" i="9"/>
  <c r="I26" i="9"/>
  <c r="O20" i="9"/>
  <c r="AJ19" i="9"/>
  <c r="AJ18" i="9"/>
  <c r="AJ17" i="9"/>
  <c r="F17" i="9"/>
  <c r="AA14" i="9"/>
  <c r="X14" i="9"/>
  <c r="L10" i="9"/>
  <c r="R8" i="9"/>
  <c r="E28" i="9"/>
  <c r="AA33" i="9"/>
  <c r="AG9" i="9"/>
  <c r="AG16" i="9"/>
  <c r="AD33" i="9"/>
  <c r="AJ9" i="9"/>
  <c r="L20" i="9"/>
  <c r="L33" i="9"/>
  <c r="AG33" i="9"/>
  <c r="F33" i="9"/>
  <c r="AK28" i="9"/>
  <c r="S28" i="9"/>
  <c r="AE28" i="9"/>
  <c r="U23" i="9"/>
  <c r="L23" i="9"/>
  <c r="AG22" i="9"/>
  <c r="F20" i="9"/>
  <c r="I18" i="9"/>
  <c r="AM17" i="9"/>
  <c r="U16" i="9"/>
  <c r="I15" i="9"/>
  <c r="F15" i="9"/>
  <c r="AM9" i="9"/>
  <c r="AM6" i="9"/>
  <c r="AJ5" i="9"/>
  <c r="F5" i="9"/>
  <c r="X4" i="9"/>
  <c r="I27" i="9"/>
  <c r="F16" i="9"/>
  <c r="U12" i="9"/>
  <c r="AM5" i="9"/>
  <c r="AK7" i="9"/>
  <c r="AG5" i="9"/>
  <c r="AD5" i="9"/>
  <c r="U5" i="9"/>
  <c r="R5" i="9"/>
  <c r="O5" i="9"/>
  <c r="L5" i="9"/>
  <c r="I5" i="9"/>
  <c r="AE7" i="9"/>
  <c r="AG4" i="9"/>
  <c r="AA4" i="9"/>
  <c r="U4" i="9"/>
  <c r="R4" i="9"/>
  <c r="I4" i="9"/>
  <c r="I46" i="9"/>
  <c r="F43" i="9"/>
  <c r="AM27" i="9"/>
  <c r="AL28" i="9"/>
  <c r="AI28" i="9"/>
  <c r="AJ27" i="9"/>
  <c r="AH28" i="9"/>
  <c r="AF28" i="9"/>
  <c r="AG27" i="9"/>
  <c r="AD27" i="9"/>
  <c r="Z28" i="9"/>
  <c r="AA27" i="9"/>
  <c r="W28" i="9"/>
  <c r="X27" i="9"/>
  <c r="T28" i="9"/>
  <c r="U27" i="9"/>
  <c r="Q28" i="9"/>
  <c r="R27" i="9"/>
  <c r="O27" i="9"/>
  <c r="N28" i="9"/>
  <c r="M28" i="9"/>
  <c r="K28" i="9"/>
  <c r="L27" i="9"/>
  <c r="J28" i="9"/>
  <c r="G28" i="9"/>
  <c r="F27" i="9"/>
  <c r="AG26" i="9"/>
  <c r="AA26" i="9"/>
  <c r="Y28" i="9"/>
  <c r="X26" i="9"/>
  <c r="V28" i="9"/>
  <c r="U26" i="9"/>
  <c r="R26" i="9"/>
  <c r="H28" i="9"/>
  <c r="F26" i="9"/>
  <c r="AM24" i="9"/>
  <c r="AJ24" i="9"/>
  <c r="AG24" i="9"/>
  <c r="AD24" i="9"/>
  <c r="AA24" i="9"/>
  <c r="X24" i="9"/>
  <c r="U24" i="9"/>
  <c r="R24" i="9"/>
  <c r="O24" i="9"/>
  <c r="L24" i="9"/>
  <c r="I24" i="9"/>
  <c r="E25" i="9"/>
  <c r="F24" i="9"/>
  <c r="AL25" i="9"/>
  <c r="AM23" i="9"/>
  <c r="AK25" i="9"/>
  <c r="AI25" i="9"/>
  <c r="AJ23" i="9"/>
  <c r="AH25" i="9"/>
  <c r="AG23" i="9"/>
  <c r="AE25" i="9"/>
  <c r="AC25" i="9"/>
  <c r="AD23" i="9"/>
  <c r="AB25" i="9"/>
  <c r="Z25" i="9"/>
  <c r="W25" i="9"/>
  <c r="X23" i="9"/>
  <c r="T25" i="9"/>
  <c r="R23" i="9"/>
  <c r="N25" i="9"/>
  <c r="O23" i="9"/>
  <c r="M25" i="9"/>
  <c r="K25" i="9"/>
  <c r="J25" i="9"/>
  <c r="I23" i="9"/>
  <c r="G25" i="9"/>
  <c r="F23" i="9"/>
  <c r="D25" i="9"/>
  <c r="AF25" i="9"/>
  <c r="AA22" i="9"/>
  <c r="Y25" i="9"/>
  <c r="X22" i="9"/>
  <c r="V25" i="9"/>
  <c r="U22" i="9"/>
  <c r="S25" i="9"/>
  <c r="Q25" i="9"/>
  <c r="R22" i="9"/>
  <c r="I22" i="9"/>
  <c r="AM20" i="9"/>
  <c r="AJ20" i="9"/>
  <c r="AG20" i="9"/>
  <c r="AD20" i="9"/>
  <c r="AA20" i="9"/>
  <c r="X20" i="9"/>
  <c r="U20" i="9"/>
  <c r="I20" i="9"/>
  <c r="AM19" i="9"/>
  <c r="AG19" i="9"/>
  <c r="AD19" i="9"/>
  <c r="AA19" i="9"/>
  <c r="X19" i="9"/>
  <c r="U19" i="9"/>
  <c r="R19" i="9"/>
  <c r="O19" i="9"/>
  <c r="L19" i="9"/>
  <c r="I19" i="9"/>
  <c r="F19" i="9"/>
  <c r="AM18" i="9"/>
  <c r="AG18" i="9"/>
  <c r="AD18" i="9"/>
  <c r="AA18" i="9"/>
  <c r="X18" i="9"/>
  <c r="U18" i="9"/>
  <c r="R18" i="9"/>
  <c r="O18" i="9"/>
  <c r="L18" i="9"/>
  <c r="F18" i="9"/>
  <c r="AH21" i="9"/>
  <c r="AG17" i="9"/>
  <c r="AD17" i="9"/>
  <c r="AA17" i="9"/>
  <c r="X17" i="9"/>
  <c r="U17" i="9"/>
  <c r="R17" i="9"/>
  <c r="O17" i="9"/>
  <c r="L17" i="9"/>
  <c r="I17" i="9"/>
  <c r="AL21" i="9"/>
  <c r="AM16" i="9"/>
  <c r="AI21" i="9"/>
  <c r="AJ16" i="9"/>
  <c r="AC21" i="9"/>
  <c r="AD16" i="9"/>
  <c r="AB21" i="9"/>
  <c r="AA16" i="9"/>
  <c r="X16" i="9"/>
  <c r="R16" i="9"/>
  <c r="O16" i="9"/>
  <c r="L16" i="9"/>
  <c r="I16" i="9"/>
  <c r="AM15" i="9"/>
  <c r="AK21" i="9"/>
  <c r="AJ15" i="9"/>
  <c r="AG15" i="9"/>
  <c r="AE21" i="9"/>
  <c r="AD15" i="9"/>
  <c r="Z21" i="9"/>
  <c r="AA15" i="9"/>
  <c r="X15" i="9"/>
  <c r="V21" i="9"/>
  <c r="T21" i="9"/>
  <c r="U15" i="9"/>
  <c r="R15" i="9"/>
  <c r="N21" i="9"/>
  <c r="O15" i="9"/>
  <c r="M21" i="9"/>
  <c r="K21" i="9"/>
  <c r="L15" i="9"/>
  <c r="J21" i="9"/>
  <c r="G21" i="9"/>
  <c r="E21" i="9"/>
  <c r="D21" i="9"/>
  <c r="AG14" i="9"/>
  <c r="W21" i="9"/>
  <c r="U14" i="9"/>
  <c r="S21" i="9"/>
  <c r="Q21" i="9"/>
  <c r="R14" i="9"/>
  <c r="I14" i="9"/>
  <c r="AM13" i="9"/>
  <c r="AJ13" i="9"/>
  <c r="AG12" i="9"/>
  <c r="AD13" i="9"/>
  <c r="AD12" i="9"/>
  <c r="AA12" i="9"/>
  <c r="X13" i="9"/>
  <c r="X12" i="9"/>
  <c r="U13" i="9"/>
  <c r="R12" i="9"/>
  <c r="I12" i="9"/>
  <c r="AM10" i="9"/>
  <c r="AJ10" i="9"/>
  <c r="AG10" i="9"/>
  <c r="AD10" i="9"/>
  <c r="AA10" i="9"/>
  <c r="X10" i="9"/>
  <c r="T11" i="9"/>
  <c r="U10" i="9"/>
  <c r="S11" i="9"/>
  <c r="R10" i="9"/>
  <c r="N11" i="9"/>
  <c r="O10" i="9"/>
  <c r="I10" i="9"/>
  <c r="E11" i="9"/>
  <c r="F10" i="9"/>
  <c r="AL11" i="9"/>
  <c r="AK11" i="9"/>
  <c r="AI11" i="9"/>
  <c r="AH11" i="9"/>
  <c r="AC11" i="9"/>
  <c r="AD9" i="9"/>
  <c r="AB11" i="9"/>
  <c r="Z11" i="9"/>
  <c r="X9" i="9"/>
  <c r="V11" i="9"/>
  <c r="U9" i="9"/>
  <c r="R9" i="9"/>
  <c r="O9" i="9"/>
  <c r="M11" i="9"/>
  <c r="K11" i="9"/>
  <c r="L9" i="9"/>
  <c r="J11" i="9"/>
  <c r="I9" i="9"/>
  <c r="F9" i="9"/>
  <c r="D11" i="9"/>
  <c r="AG8" i="9"/>
  <c r="AE11" i="9"/>
  <c r="AA8" i="9"/>
  <c r="Y11" i="9"/>
  <c r="W11" i="9"/>
  <c r="X8" i="9"/>
  <c r="Q11" i="9"/>
  <c r="I8" i="9"/>
  <c r="G11" i="9"/>
  <c r="AL7" i="9"/>
  <c r="AI7" i="9"/>
  <c r="AJ6" i="9"/>
  <c r="AH7" i="9"/>
  <c r="AG6" i="9"/>
  <c r="AC7" i="9"/>
  <c r="AD6" i="9"/>
  <c r="AB7" i="9"/>
  <c r="Z7" i="9"/>
  <c r="AA6" i="9"/>
  <c r="Y7" i="9"/>
  <c r="W7" i="9"/>
  <c r="X6" i="9"/>
  <c r="V7" i="9"/>
  <c r="T7" i="9"/>
  <c r="U6" i="9"/>
  <c r="S7" i="9"/>
  <c r="Q7" i="9"/>
  <c r="R6" i="9"/>
  <c r="N7" i="9"/>
  <c r="O6" i="9"/>
  <c r="M7" i="9"/>
  <c r="K7" i="9"/>
  <c r="J7" i="9"/>
  <c r="L6" i="9"/>
  <c r="G7" i="9"/>
  <c r="I6" i="9"/>
  <c r="E7" i="9"/>
  <c r="F6" i="9"/>
  <c r="D7" i="9"/>
  <c r="AL57" i="9"/>
  <c r="AF57" i="9"/>
  <c r="AC57" i="9"/>
  <c r="W57" i="9"/>
  <c r="AF54" i="9"/>
  <c r="T54" i="9"/>
  <c r="R52" i="9"/>
  <c r="AD48" i="9"/>
  <c r="X46" i="9"/>
  <c r="AD45" i="9"/>
  <c r="X45" i="9"/>
  <c r="X43" i="9"/>
  <c r="O41" i="9"/>
  <c r="L39" i="9"/>
  <c r="AL40" i="9"/>
  <c r="AG38" i="9"/>
  <c r="AF40" i="9"/>
  <c r="Z40" i="9"/>
  <c r="AA38" i="9"/>
  <c r="N40" i="9"/>
  <c r="Y40" i="9"/>
  <c r="I38" i="9"/>
  <c r="P40" i="9"/>
  <c r="AM56" i="9"/>
  <c r="AI57" i="9"/>
  <c r="AJ56" i="9"/>
  <c r="AG56" i="9"/>
  <c r="AE57" i="9"/>
  <c r="AD56" i="9"/>
  <c r="Z57" i="9"/>
  <c r="AA56" i="9"/>
  <c r="X56" i="9"/>
  <c r="U56" i="9"/>
  <c r="S57" i="9"/>
  <c r="Q57" i="9"/>
  <c r="R56" i="9"/>
  <c r="N57" i="9"/>
  <c r="O56" i="9"/>
  <c r="K57" i="9"/>
  <c r="L56" i="9"/>
  <c r="I56" i="9"/>
  <c r="H57" i="9"/>
  <c r="G57" i="9"/>
  <c r="E57" i="9"/>
  <c r="F56" i="9"/>
  <c r="AM55" i="9"/>
  <c r="AJ55" i="9"/>
  <c r="AD55" i="9"/>
  <c r="AA55" i="9"/>
  <c r="X55" i="9"/>
  <c r="V57" i="9"/>
  <c r="U55" i="9"/>
  <c r="R55" i="9"/>
  <c r="O55" i="9"/>
  <c r="L55" i="9"/>
  <c r="F55" i="9"/>
  <c r="AM53" i="9"/>
  <c r="AJ53" i="9"/>
  <c r="AG53" i="9"/>
  <c r="AD53" i="9"/>
  <c r="AA53" i="9"/>
  <c r="X53" i="9"/>
  <c r="U53" i="9"/>
  <c r="R53" i="9"/>
  <c r="P54" i="9"/>
  <c r="O53" i="9"/>
  <c r="L53" i="9"/>
  <c r="I53" i="9"/>
  <c r="F53" i="9"/>
  <c r="AL54" i="9"/>
  <c r="AM52" i="9"/>
  <c r="AK54" i="9"/>
  <c r="AI54" i="9"/>
  <c r="AJ52" i="9"/>
  <c r="AH54" i="9"/>
  <c r="AG52" i="9"/>
  <c r="AE54" i="9"/>
  <c r="Z54" i="9"/>
  <c r="AA52" i="9"/>
  <c r="Y54" i="9"/>
  <c r="W54" i="9"/>
  <c r="X52" i="9"/>
  <c r="V54" i="9"/>
  <c r="U52" i="9"/>
  <c r="Q54" i="9"/>
  <c r="N54" i="9"/>
  <c r="O52" i="9"/>
  <c r="K54" i="9"/>
  <c r="J54" i="9"/>
  <c r="L52" i="9"/>
  <c r="H54" i="9"/>
  <c r="I52" i="9"/>
  <c r="G54" i="9"/>
  <c r="AM51" i="9"/>
  <c r="AB54" i="9"/>
  <c r="AD51" i="9"/>
  <c r="U51" i="9"/>
  <c r="S54" i="9"/>
  <c r="O51" i="9"/>
  <c r="M54" i="9"/>
  <c r="F51" i="9"/>
  <c r="D54" i="9"/>
  <c r="AM49" i="9"/>
  <c r="AJ49" i="9"/>
  <c r="AG49" i="9"/>
  <c r="AD49" i="9"/>
  <c r="AA49" i="9"/>
  <c r="X49" i="9"/>
  <c r="U49" i="9"/>
  <c r="R49" i="9"/>
  <c r="O49" i="9"/>
  <c r="L49" i="9"/>
  <c r="I49" i="9"/>
  <c r="F49" i="9"/>
  <c r="AM48" i="9"/>
  <c r="AJ48" i="9"/>
  <c r="AG48" i="9"/>
  <c r="AA48" i="9"/>
  <c r="X48" i="9"/>
  <c r="U48" i="9"/>
  <c r="R48" i="9"/>
  <c r="O48" i="9"/>
  <c r="L48" i="9"/>
  <c r="I48" i="9"/>
  <c r="F48" i="9"/>
  <c r="AM47" i="9"/>
  <c r="AJ47" i="9"/>
  <c r="AG47" i="9"/>
  <c r="AD47" i="9"/>
  <c r="AA47" i="9"/>
  <c r="X47" i="9"/>
  <c r="U47" i="9"/>
  <c r="R47" i="9"/>
  <c r="N50" i="9"/>
  <c r="O47" i="9"/>
  <c r="L47" i="9"/>
  <c r="I47" i="9"/>
  <c r="F47" i="9"/>
  <c r="AL50" i="9"/>
  <c r="AM46" i="9"/>
  <c r="AH50" i="9"/>
  <c r="AJ46" i="9"/>
  <c r="AG46" i="9"/>
  <c r="AE50" i="9"/>
  <c r="AD46" i="9"/>
  <c r="AA46" i="9"/>
  <c r="U46" i="9"/>
  <c r="R46" i="9"/>
  <c r="O46" i="9"/>
  <c r="L46" i="9"/>
  <c r="F46" i="9"/>
  <c r="AM45" i="9"/>
  <c r="AJ45" i="9"/>
  <c r="AF50" i="9"/>
  <c r="AG45" i="9"/>
  <c r="AA45" i="9"/>
  <c r="U45" i="9"/>
  <c r="Q50" i="9"/>
  <c r="R45" i="9"/>
  <c r="P50" i="9"/>
  <c r="O45" i="9"/>
  <c r="L45" i="9"/>
  <c r="I45" i="9"/>
  <c r="F45" i="9"/>
  <c r="AM44" i="9"/>
  <c r="AK50" i="9"/>
  <c r="AG44" i="9"/>
  <c r="Z50" i="9"/>
  <c r="AA44" i="9"/>
  <c r="Y50" i="9"/>
  <c r="X44" i="9"/>
  <c r="V50" i="9"/>
  <c r="R44" i="9"/>
  <c r="O44" i="9"/>
  <c r="M50" i="9"/>
  <c r="J50" i="9"/>
  <c r="H50" i="9"/>
  <c r="I44" i="9"/>
  <c r="G50" i="9"/>
  <c r="AM43" i="9"/>
  <c r="AI50" i="9"/>
  <c r="AB50" i="9"/>
  <c r="AD43" i="9"/>
  <c r="T50" i="9"/>
  <c r="U43" i="9"/>
  <c r="S50" i="9"/>
  <c r="O43" i="9"/>
  <c r="K50" i="9"/>
  <c r="D50" i="9"/>
  <c r="AM41" i="9"/>
  <c r="AK42" i="9"/>
  <c r="AM42" i="9" s="1"/>
  <c r="AJ42" i="9"/>
  <c r="AG42" i="9"/>
  <c r="AD41" i="9"/>
  <c r="AA41" i="9"/>
  <c r="Y42" i="9"/>
  <c r="AA42" i="9" s="1"/>
  <c r="X42" i="9"/>
  <c r="U41" i="9"/>
  <c r="S42" i="9"/>
  <c r="U42" i="9" s="1"/>
  <c r="R42" i="9"/>
  <c r="N42" i="9"/>
  <c r="O42" i="9" s="1"/>
  <c r="L42" i="9"/>
  <c r="F41" i="9"/>
  <c r="AM39" i="9"/>
  <c r="AJ39" i="9"/>
  <c r="AG39" i="9"/>
  <c r="AD39" i="9"/>
  <c r="AA39" i="9"/>
  <c r="X39" i="9"/>
  <c r="U39" i="9"/>
  <c r="R39" i="9"/>
  <c r="O39" i="9"/>
  <c r="I39" i="9"/>
  <c r="G40" i="9"/>
  <c r="F39" i="9"/>
  <c r="AM38" i="9"/>
  <c r="AH40" i="9"/>
  <c r="AJ38" i="9"/>
  <c r="AE40" i="9"/>
  <c r="AD38" i="9"/>
  <c r="X38" i="9"/>
  <c r="V40" i="9"/>
  <c r="U38" i="9"/>
  <c r="Q40" i="9"/>
  <c r="R38" i="9"/>
  <c r="O38" i="9"/>
  <c r="J40" i="9"/>
  <c r="H40" i="9"/>
  <c r="F38" i="9"/>
  <c r="AM37" i="9"/>
  <c r="AK40" i="9"/>
  <c r="AD37" i="9"/>
  <c r="X37" i="9"/>
  <c r="T40" i="9"/>
  <c r="U37" i="9"/>
  <c r="O37" i="9"/>
  <c r="M40" i="9"/>
  <c r="K40" i="9"/>
  <c r="F37" i="9"/>
  <c r="AA34" i="9"/>
  <c r="AM35" i="9"/>
  <c r="AJ35" i="9"/>
  <c r="AF36" i="9"/>
  <c r="AG35" i="9"/>
  <c r="AA35" i="9"/>
  <c r="W36" i="9"/>
  <c r="T36" i="9"/>
  <c r="U35" i="9"/>
  <c r="R35" i="9"/>
  <c r="O35" i="9"/>
  <c r="L35" i="9"/>
  <c r="I35" i="9"/>
  <c r="V36" i="9"/>
  <c r="F35" i="9"/>
  <c r="AH36" i="9"/>
  <c r="AD35" i="9"/>
  <c r="Y36" i="9"/>
  <c r="X35" i="9"/>
  <c r="P36" i="9"/>
  <c r="AM34" i="9"/>
  <c r="AL36" i="9"/>
  <c r="AG34" i="9"/>
  <c r="Z36" i="9"/>
  <c r="X34" i="9"/>
  <c r="Q36" i="9"/>
  <c r="N36" i="9"/>
  <c r="O34" i="9"/>
  <c r="H36" i="9"/>
  <c r="I34" i="9"/>
  <c r="AK36" i="9"/>
  <c r="AE36" i="9"/>
  <c r="R34" i="9"/>
  <c r="L34" i="9"/>
  <c r="J36" i="9"/>
  <c r="G36" i="9"/>
  <c r="AI36" i="9"/>
  <c r="AB36" i="9"/>
  <c r="S36" i="9"/>
  <c r="M36" i="9"/>
  <c r="D36" i="9"/>
  <c r="I42" i="9"/>
  <c r="S40" i="9"/>
  <c r="AI40" i="9"/>
  <c r="AJ34" i="9"/>
  <c r="D40" i="9"/>
  <c r="AB40" i="9"/>
  <c r="X51" i="9"/>
  <c r="U34" i="9"/>
  <c r="E36" i="9"/>
  <c r="AC36" i="9"/>
  <c r="I37" i="9"/>
  <c r="AG37" i="9"/>
  <c r="E40" i="9"/>
  <c r="AC40" i="9"/>
  <c r="I41" i="9"/>
  <c r="AG41" i="9"/>
  <c r="E42" i="9"/>
  <c r="F42" i="9" s="1"/>
  <c r="AC42" i="9"/>
  <c r="AD42" i="9" s="1"/>
  <c r="I43" i="9"/>
  <c r="AG43" i="9"/>
  <c r="U44" i="9"/>
  <c r="E50" i="9"/>
  <c r="AC50" i="9"/>
  <c r="I51" i="9"/>
  <c r="AG51" i="9"/>
  <c r="E54" i="9"/>
  <c r="AC54" i="9"/>
  <c r="I55" i="9"/>
  <c r="AG55" i="9"/>
  <c r="Y57" i="9"/>
  <c r="L38" i="9"/>
  <c r="L44" i="9"/>
  <c r="P57" i="9"/>
  <c r="AD34" i="9"/>
  <c r="R37" i="9"/>
  <c r="R41" i="9"/>
  <c r="R43" i="9"/>
  <c r="F44" i="9"/>
  <c r="AD44" i="9"/>
  <c r="R51" i="9"/>
  <c r="F52" i="9"/>
  <c r="AD52" i="9"/>
  <c r="J57" i="9"/>
  <c r="AH57" i="9"/>
  <c r="K36" i="9"/>
  <c r="X41" i="9"/>
  <c r="F34" i="9"/>
  <c r="AA37" i="9"/>
  <c r="W40" i="9"/>
  <c r="AA43" i="9"/>
  <c r="W50" i="9"/>
  <c r="AA51" i="9"/>
  <c r="AJ44" i="9"/>
  <c r="L37" i="9"/>
  <c r="AJ37" i="9"/>
  <c r="L41" i="9"/>
  <c r="AJ41" i="9"/>
  <c r="L43" i="9"/>
  <c r="AJ43" i="9"/>
  <c r="L51" i="9"/>
  <c r="AJ51" i="9"/>
  <c r="D57" i="9"/>
  <c r="T57" i="9"/>
  <c r="AB57" i="9"/>
  <c r="M57" i="9"/>
  <c r="AK57" i="9"/>
  <c r="F13" i="9"/>
  <c r="L13" i="9"/>
  <c r="O13" i="9"/>
  <c r="AA13" i="9"/>
  <c r="Y21" i="9"/>
  <c r="L4" i="9"/>
  <c r="AJ4" i="9"/>
  <c r="X5" i="9"/>
  <c r="H7" i="9"/>
  <c r="P7" i="9"/>
  <c r="AF7" i="9"/>
  <c r="L8" i="9"/>
  <c r="AJ8" i="9"/>
  <c r="H11" i="9"/>
  <c r="P11" i="9"/>
  <c r="AF11" i="9"/>
  <c r="L12" i="9"/>
  <c r="AJ12" i="9"/>
  <c r="H13" i="9"/>
  <c r="I13" i="9" s="1"/>
  <c r="P13" i="9"/>
  <c r="R13" i="9" s="1"/>
  <c r="AF13" i="9"/>
  <c r="AG13" i="9" s="1"/>
  <c r="L14" i="9"/>
  <c r="AJ14" i="9"/>
  <c r="H21" i="9"/>
  <c r="P21" i="9"/>
  <c r="AF21" i="9"/>
  <c r="L22" i="9"/>
  <c r="AJ22" i="9"/>
  <c r="H25" i="9"/>
  <c r="P25" i="9"/>
  <c r="L26" i="9"/>
  <c r="AJ26" i="9"/>
  <c r="D28" i="9"/>
  <c r="AB28" i="9"/>
  <c r="F8" i="9"/>
  <c r="AD8" i="9"/>
  <c r="F12" i="9"/>
  <c r="F14" i="9"/>
  <c r="AD14" i="9"/>
  <c r="F22" i="9"/>
  <c r="AD22" i="9"/>
  <c r="F4" i="9"/>
  <c r="AD4" i="9"/>
  <c r="O4" i="9"/>
  <c r="AM4" i="9"/>
  <c r="AA5" i="9"/>
  <c r="O8" i="9"/>
  <c r="AM8" i="9"/>
  <c r="AA9" i="9"/>
  <c r="O12" i="9"/>
  <c r="AM12" i="9"/>
  <c r="O14" i="9"/>
  <c r="AM14" i="9"/>
  <c r="O22" i="9"/>
  <c r="AM22" i="9"/>
  <c r="AA23" i="9"/>
  <c r="O26" i="9"/>
  <c r="AM26" i="9"/>
  <c r="P28" i="9"/>
  <c r="H28" i="5"/>
  <c r="G28" i="5"/>
  <c r="P11" i="5"/>
  <c r="E11" i="5"/>
  <c r="AF11" i="5"/>
  <c r="V11" i="5"/>
  <c r="X11" i="5" s="1"/>
  <c r="AL11" i="5"/>
  <c r="E21" i="5"/>
  <c r="AH11" i="5"/>
  <c r="Z11" i="5"/>
  <c r="AB21" i="5"/>
  <c r="Z21" i="5"/>
  <c r="S11" i="5"/>
  <c r="K11" i="5"/>
  <c r="M21" i="5"/>
  <c r="AD28" i="5"/>
  <c r="K21" i="5"/>
  <c r="T11" i="5"/>
  <c r="N21" i="5"/>
  <c r="AL21" i="5"/>
  <c r="AC11" i="5"/>
  <c r="D21" i="5"/>
  <c r="W21" i="5"/>
  <c r="G21" i="5"/>
  <c r="H21" i="5"/>
  <c r="G11" i="5"/>
  <c r="H11" i="5"/>
  <c r="X4" i="5"/>
  <c r="R4" i="5"/>
  <c r="AD4" i="5"/>
  <c r="AM4" i="5"/>
  <c r="BR119" i="3"/>
  <c r="Q21" i="5"/>
  <c r="BR120" i="3"/>
  <c r="AJ28" i="5"/>
  <c r="AA4" i="5"/>
  <c r="O13" i="5"/>
  <c r="AA13" i="5"/>
  <c r="BR100" i="3"/>
  <c r="U4" i="5"/>
  <c r="AG4" i="5"/>
  <c r="AJ13" i="5"/>
  <c r="BR113" i="3"/>
  <c r="AJ4" i="5"/>
  <c r="R12" i="5"/>
  <c r="BR117" i="3"/>
  <c r="BR32" i="3"/>
  <c r="BR36" i="3"/>
  <c r="BR78" i="3"/>
  <c r="BR90" i="3"/>
  <c r="BR94" i="3"/>
  <c r="BR98" i="3"/>
  <c r="BR106" i="3"/>
  <c r="BR110" i="3"/>
  <c r="BR114" i="3"/>
  <c r="BR118" i="3"/>
  <c r="U13" i="5"/>
  <c r="U28" i="5"/>
  <c r="BR40" i="3"/>
  <c r="BR123" i="3"/>
  <c r="BR33" i="3"/>
  <c r="BR46" i="3"/>
  <c r="BR60" i="3"/>
  <c r="BR79" i="3"/>
  <c r="BR87" i="3"/>
  <c r="BR103" i="3"/>
  <c r="BR91" i="3"/>
  <c r="BR107" i="3"/>
  <c r="BR30" i="3"/>
  <c r="BR34" i="3"/>
  <c r="BR22" i="3"/>
  <c r="BR26" i="3"/>
  <c r="BR50" i="3"/>
  <c r="BR54" i="3"/>
  <c r="BR58" i="3"/>
  <c r="BR72" i="3"/>
  <c r="BR84" i="3"/>
  <c r="BR88" i="3"/>
  <c r="BR92" i="3"/>
  <c r="BR96" i="3"/>
  <c r="BR112" i="3"/>
  <c r="BR97" i="3"/>
  <c r="BR101" i="3"/>
  <c r="BR105" i="3"/>
  <c r="BR116" i="3"/>
  <c r="BR122" i="3"/>
  <c r="AF21" i="5"/>
  <c r="K28" i="5"/>
  <c r="U14" i="5"/>
  <c r="U16" i="5"/>
  <c r="U17" i="5"/>
  <c r="U27" i="5"/>
  <c r="J11" i="5"/>
  <c r="Z7" i="5"/>
  <c r="AA14" i="5"/>
  <c r="AA26" i="5"/>
  <c r="AA27" i="5"/>
  <c r="AM26" i="5"/>
  <c r="AI11" i="5"/>
  <c r="AI21" i="5"/>
  <c r="AM6" i="5"/>
  <c r="X12" i="5"/>
  <c r="AG8" i="5"/>
  <c r="I9" i="5"/>
  <c r="AG9" i="5"/>
  <c r="U9" i="5"/>
  <c r="I10" i="5"/>
  <c r="AG10" i="5"/>
  <c r="U10" i="5"/>
  <c r="AD19" i="5"/>
  <c r="AC21" i="5"/>
  <c r="AH7" i="5"/>
  <c r="F6" i="5"/>
  <c r="AG6" i="5"/>
  <c r="M7" i="5"/>
  <c r="AA6" i="5"/>
  <c r="AG14" i="5"/>
  <c r="I15" i="5"/>
  <c r="AG15" i="5"/>
  <c r="I16" i="5"/>
  <c r="AG16" i="5"/>
  <c r="I17" i="5"/>
  <c r="AG17" i="5"/>
  <c r="I18" i="5"/>
  <c r="AG18" i="5"/>
  <c r="I19" i="5"/>
  <c r="AG19" i="5"/>
  <c r="I20" i="5"/>
  <c r="AG20" i="5"/>
  <c r="F27" i="5"/>
  <c r="Y7" i="5"/>
  <c r="AM12" i="5"/>
  <c r="L27" i="5"/>
  <c r="AJ27" i="5"/>
  <c r="N11" i="5"/>
  <c r="AJ6" i="5"/>
  <c r="R14" i="5"/>
  <c r="R15" i="5"/>
  <c r="R16" i="5"/>
  <c r="R17" i="5"/>
  <c r="F17" i="5"/>
  <c r="R18" i="5"/>
  <c r="AD18" i="5"/>
  <c r="R19" i="5"/>
  <c r="R20" i="5"/>
  <c r="AD20" i="5"/>
  <c r="AE11" i="5"/>
  <c r="O8" i="5"/>
  <c r="AM8" i="5"/>
  <c r="O9" i="5"/>
  <c r="AM9" i="5"/>
  <c r="AA9" i="5"/>
  <c r="O10" i="5"/>
  <c r="AM10" i="5"/>
  <c r="D7" i="5"/>
  <c r="AB7" i="5"/>
  <c r="I12" i="5"/>
  <c r="AG12" i="5"/>
  <c r="AE13" i="5"/>
  <c r="AG13" i="5" s="1"/>
  <c r="AA15" i="5"/>
  <c r="O15" i="5"/>
  <c r="AM15" i="5"/>
  <c r="AA16" i="5"/>
  <c r="AA17" i="5"/>
  <c r="AA18" i="5"/>
  <c r="AA19" i="5"/>
  <c r="AA20" i="5"/>
  <c r="O20" i="5"/>
  <c r="AM20" i="5"/>
  <c r="V13" i="5"/>
  <c r="X13" i="5" s="1"/>
  <c r="K7" i="5"/>
  <c r="X10" i="5"/>
  <c r="F15" i="5"/>
  <c r="R26" i="5"/>
  <c r="R27" i="5"/>
  <c r="AD27" i="5"/>
  <c r="G7" i="5"/>
  <c r="AE7" i="5"/>
  <c r="U19" i="5"/>
  <c r="Y21" i="5"/>
  <c r="T7" i="5"/>
  <c r="AD6" i="5"/>
  <c r="F8" i="5"/>
  <c r="AD8" i="5"/>
  <c r="F9" i="5"/>
  <c r="AD9" i="5"/>
  <c r="F10" i="5"/>
  <c r="AD10" i="5"/>
  <c r="R10" i="5"/>
  <c r="L14" i="5"/>
  <c r="AJ14" i="5"/>
  <c r="L16" i="5"/>
  <c r="AJ16" i="5"/>
  <c r="L18" i="5"/>
  <c r="AJ18" i="5"/>
  <c r="L19" i="5"/>
  <c r="AJ19" i="5"/>
  <c r="L20" i="5"/>
  <c r="AJ20" i="5"/>
  <c r="P7" i="5"/>
  <c r="I8" i="5"/>
  <c r="J21" i="5"/>
  <c r="AL28" i="5"/>
  <c r="J7" i="5"/>
  <c r="S7" i="5"/>
  <c r="E7" i="5"/>
  <c r="Q7" i="5"/>
  <c r="AC7" i="5"/>
  <c r="X6" i="5"/>
  <c r="L9" i="5"/>
  <c r="AJ9" i="5"/>
  <c r="X9" i="5"/>
  <c r="L10" i="5"/>
  <c r="AJ10" i="5"/>
  <c r="AM14" i="5"/>
  <c r="O16" i="5"/>
  <c r="AM16" i="5"/>
  <c r="O17" i="5"/>
  <c r="AM17" i="5"/>
  <c r="O18" i="5"/>
  <c r="AM18" i="5"/>
  <c r="O19" i="5"/>
  <c r="AM19" i="5"/>
  <c r="S21" i="5"/>
  <c r="X26" i="5"/>
  <c r="X27" i="5"/>
  <c r="AA12" i="5"/>
  <c r="U15" i="5"/>
  <c r="U18" i="5"/>
  <c r="U20" i="5"/>
  <c r="F26" i="5"/>
  <c r="P28" i="5"/>
  <c r="T21" i="5"/>
  <c r="H7" i="5"/>
  <c r="AI7" i="5"/>
  <c r="R9" i="5"/>
  <c r="F12" i="5"/>
  <c r="AD12" i="5"/>
  <c r="D13" i="5"/>
  <c r="F13" i="5" s="1"/>
  <c r="AK13" i="5"/>
  <c r="AM13" i="5" s="1"/>
  <c r="X14" i="5"/>
  <c r="X15" i="5"/>
  <c r="L15" i="5"/>
  <c r="AJ15" i="5"/>
  <c r="X16" i="5"/>
  <c r="X17" i="5"/>
  <c r="L17" i="5"/>
  <c r="AJ17" i="5"/>
  <c r="X18" i="5"/>
  <c r="X19" i="5"/>
  <c r="X20" i="5"/>
  <c r="AK21" i="5"/>
  <c r="I27" i="5"/>
  <c r="AG27" i="5"/>
  <c r="V28" i="5"/>
  <c r="AF7" i="5"/>
  <c r="V7" i="5"/>
  <c r="W7" i="5"/>
  <c r="I5" i="5"/>
  <c r="AH21" i="5"/>
  <c r="AJ21" i="5" s="1"/>
  <c r="Y28" i="5"/>
  <c r="O6" i="5"/>
  <c r="R6" i="5"/>
  <c r="AK7" i="5"/>
  <c r="N7" i="5"/>
  <c r="AL7" i="5"/>
  <c r="I6" i="5"/>
  <c r="AA8" i="5"/>
  <c r="AA10" i="5"/>
  <c r="L12" i="5"/>
  <c r="F14" i="5"/>
  <c r="AD15" i="5"/>
  <c r="F16" i="5"/>
  <c r="AD16" i="5"/>
  <c r="AD17" i="5"/>
  <c r="F18" i="5"/>
  <c r="F19" i="5"/>
  <c r="F20" i="5"/>
  <c r="O27" i="5"/>
  <c r="AM27" i="5"/>
  <c r="AD26" i="5"/>
  <c r="U12" i="5"/>
  <c r="P13" i="5"/>
  <c r="R13" i="5" s="1"/>
  <c r="R8" i="5"/>
  <c r="D11" i="5"/>
  <c r="Y11" i="5"/>
  <c r="AK11" i="5"/>
  <c r="AB13" i="5"/>
  <c r="AD13" i="5" s="1"/>
  <c r="P21" i="5"/>
  <c r="AE21" i="5"/>
  <c r="I14" i="5"/>
  <c r="I26" i="5"/>
  <c r="U26" i="5"/>
  <c r="AG26" i="5"/>
  <c r="X8" i="5"/>
  <c r="M11" i="5"/>
  <c r="AD14" i="5"/>
  <c r="U6" i="5"/>
  <c r="G13" i="5"/>
  <c r="I13" i="5" s="1"/>
  <c r="L6" i="5"/>
  <c r="L8" i="5"/>
  <c r="AJ8" i="5"/>
  <c r="AB11" i="5"/>
  <c r="V21" i="5"/>
  <c r="O14" i="5"/>
  <c r="L26" i="5"/>
  <c r="AJ26" i="5"/>
  <c r="U8" i="5"/>
  <c r="J13" i="5"/>
  <c r="L13" i="5" s="1"/>
  <c r="O26" i="5"/>
  <c r="AJ12" i="5"/>
  <c r="O12" i="5"/>
  <c r="AM24" i="5"/>
  <c r="AJ24" i="5"/>
  <c r="AG24" i="5"/>
  <c r="AD24" i="5"/>
  <c r="AA24" i="5"/>
  <c r="X24" i="5"/>
  <c r="U24" i="5"/>
  <c r="R24" i="5"/>
  <c r="O24" i="5"/>
  <c r="L24" i="5"/>
  <c r="I24" i="5"/>
  <c r="F24" i="5"/>
  <c r="AL25" i="5"/>
  <c r="AM23" i="5"/>
  <c r="AI25" i="5"/>
  <c r="AJ23" i="5"/>
  <c r="AF25" i="5"/>
  <c r="AG23" i="5"/>
  <c r="AC25" i="5"/>
  <c r="AD23" i="5"/>
  <c r="Z25" i="5"/>
  <c r="AA23" i="5"/>
  <c r="W25" i="5"/>
  <c r="X23" i="5"/>
  <c r="T25" i="5"/>
  <c r="U23" i="5"/>
  <c r="Q25" i="5"/>
  <c r="R23" i="5"/>
  <c r="N25" i="5"/>
  <c r="O23" i="5"/>
  <c r="L23" i="5"/>
  <c r="K25" i="5"/>
  <c r="H25" i="5"/>
  <c r="I23" i="5"/>
  <c r="E25" i="5"/>
  <c r="F23" i="5"/>
  <c r="AB25" i="5"/>
  <c r="Y25" i="5"/>
  <c r="V25" i="5"/>
  <c r="M25" i="5"/>
  <c r="D25" i="5"/>
  <c r="AM22" i="5"/>
  <c r="AJ22" i="5"/>
  <c r="AG22" i="5"/>
  <c r="U22" i="5"/>
  <c r="R22" i="5"/>
  <c r="L22" i="5"/>
  <c r="I22" i="5"/>
  <c r="AK25" i="5"/>
  <c r="AH25" i="5"/>
  <c r="AE25" i="5"/>
  <c r="AD22" i="5"/>
  <c r="AA22" i="5"/>
  <c r="X22" i="5"/>
  <c r="S25" i="5"/>
  <c r="P25" i="5"/>
  <c r="O22" i="5"/>
  <c r="J25" i="5"/>
  <c r="G25" i="5"/>
  <c r="F22" i="5"/>
  <c r="F5" i="5"/>
  <c r="AM5" i="5"/>
  <c r="AJ5" i="5"/>
  <c r="AG5" i="5"/>
  <c r="AD5" i="5"/>
  <c r="AA5" i="5"/>
  <c r="X5" i="5"/>
  <c r="U5" i="5"/>
  <c r="R5" i="5"/>
  <c r="O5" i="5"/>
  <c r="L5" i="5"/>
  <c r="F4" i="5"/>
  <c r="O4" i="5"/>
  <c r="L4" i="5"/>
  <c r="I4" i="5"/>
  <c r="BR62" i="3"/>
  <c r="BR66" i="3"/>
  <c r="BR23" i="3"/>
  <c r="BR27" i="3"/>
  <c r="BR51" i="3"/>
  <c r="BR55" i="3"/>
  <c r="BR73" i="3"/>
  <c r="BR77" i="3"/>
  <c r="BR89" i="3"/>
  <c r="BR93" i="3"/>
  <c r="BR104" i="3"/>
  <c r="BR111" i="3"/>
  <c r="BR52" i="3"/>
  <c r="BR56" i="3"/>
  <c r="BR108" i="3"/>
  <c r="BR115" i="3"/>
  <c r="BR95" i="3"/>
  <c r="BR102" i="3"/>
  <c r="BR109" i="3"/>
  <c r="BR25" i="3"/>
  <c r="BR43" i="3"/>
  <c r="BR80" i="3"/>
  <c r="BR99" i="3"/>
  <c r="BR67" i="3"/>
  <c r="BR20" i="3"/>
  <c r="BR24" i="3"/>
  <c r="BR69" i="3"/>
  <c r="BR81" i="3"/>
  <c r="BR85" i="3"/>
  <c r="BR42" i="3"/>
  <c r="BR38" i="3"/>
  <c r="BR53" i="3"/>
  <c r="BR57" i="3"/>
  <c r="BR71" i="3"/>
  <c r="BR74" i="3"/>
  <c r="BR82" i="3"/>
  <c r="BR86" i="3"/>
  <c r="BR75" i="3"/>
  <c r="BR44" i="3"/>
  <c r="BR48" i="3"/>
  <c r="BR76" i="3"/>
  <c r="BR83" i="3"/>
  <c r="BR41" i="3"/>
  <c r="BR61" i="3"/>
  <c r="BR65" i="3"/>
  <c r="BR70" i="3"/>
  <c r="BR45" i="3"/>
  <c r="BR49" i="3"/>
  <c r="BR19" i="3"/>
  <c r="BR63" i="3"/>
  <c r="BR31" i="3"/>
  <c r="BR35" i="3"/>
  <c r="BR47" i="3"/>
  <c r="BR64" i="3"/>
  <c r="BR68" i="3"/>
  <c r="BR21" i="3"/>
  <c r="BR28" i="3"/>
  <c r="BR59" i="3"/>
  <c r="BR37" i="3"/>
  <c r="BR29" i="3"/>
  <c r="BR39" i="3"/>
  <c r="BQ5" i="3"/>
  <c r="BQ6" i="3"/>
  <c r="BQ7" i="3"/>
  <c r="BQ8" i="3"/>
  <c r="BQ9" i="3"/>
  <c r="BQ10" i="3"/>
  <c r="BQ11" i="3"/>
  <c r="BQ12" i="3"/>
  <c r="BQ13" i="3"/>
  <c r="BQ14" i="3"/>
  <c r="BQ15" i="3"/>
  <c r="BQ16" i="3"/>
  <c r="BQ17" i="3"/>
  <c r="BQ18" i="3"/>
  <c r="BP6" i="3"/>
  <c r="BP7" i="3"/>
  <c r="BP8" i="3"/>
  <c r="BP9" i="3"/>
  <c r="BP10" i="3"/>
  <c r="BP11" i="3"/>
  <c r="BP12" i="3"/>
  <c r="BP13" i="3"/>
  <c r="BP14" i="3"/>
  <c r="BP15" i="3"/>
  <c r="BP16" i="3"/>
  <c r="BP17" i="3"/>
  <c r="BP18" i="3"/>
  <c r="BP5" i="3"/>
  <c r="AG28" i="5" l="1"/>
  <c r="L86" i="9"/>
  <c r="AJ86" i="9"/>
  <c r="L144" i="9"/>
  <c r="X86" i="9"/>
  <c r="R260" i="9"/>
  <c r="L115" i="9"/>
  <c r="X202" i="9"/>
  <c r="F144" i="9"/>
  <c r="X173" i="9"/>
  <c r="U260" i="9"/>
  <c r="AG202" i="9"/>
  <c r="I144" i="9"/>
  <c r="I260" i="9"/>
  <c r="R289" i="9"/>
  <c r="F260" i="9"/>
  <c r="R86" i="9"/>
  <c r="F231" i="9"/>
  <c r="R115" i="9"/>
  <c r="AD260" i="9"/>
  <c r="F115" i="9"/>
  <c r="AA202" i="9"/>
  <c r="AM260" i="9"/>
  <c r="AG268" i="9"/>
  <c r="L289" i="9"/>
  <c r="AG231" i="9"/>
  <c r="X260" i="9"/>
  <c r="AM202" i="9"/>
  <c r="AJ202" i="9"/>
  <c r="AD144" i="9"/>
  <c r="O202" i="9"/>
  <c r="I202" i="9"/>
  <c r="X170" i="9"/>
  <c r="AD231" i="9"/>
  <c r="AJ231" i="9"/>
  <c r="X115" i="9"/>
  <c r="R144" i="9"/>
  <c r="X286" i="9"/>
  <c r="O268" i="9"/>
  <c r="AD243" i="9"/>
  <c r="AJ181" i="9"/>
  <c r="AA115" i="9"/>
  <c r="L231" i="9"/>
  <c r="AA289" i="9"/>
  <c r="AJ173" i="9"/>
  <c r="AJ115" i="9"/>
  <c r="I86" i="9"/>
  <c r="AM144" i="9"/>
  <c r="AA260" i="9"/>
  <c r="AM86" i="9"/>
  <c r="L286" i="9"/>
  <c r="F289" i="9"/>
  <c r="O144" i="9"/>
  <c r="U86" i="9"/>
  <c r="AG54" i="9"/>
  <c r="AA86" i="9"/>
  <c r="L260" i="9"/>
  <c r="AM282" i="9"/>
  <c r="I83" i="9"/>
  <c r="AJ260" i="9"/>
  <c r="R202" i="9"/>
  <c r="AM231" i="9"/>
  <c r="U98" i="9"/>
  <c r="R228" i="9"/>
  <c r="U289" i="9"/>
  <c r="AG28" i="9"/>
  <c r="AJ112" i="9"/>
  <c r="U156" i="9"/>
  <c r="AA28" i="5"/>
  <c r="AA144" i="9"/>
  <c r="X28" i="5"/>
  <c r="F272" i="9"/>
  <c r="AM170" i="9"/>
  <c r="AJ286" i="9"/>
  <c r="R199" i="9"/>
  <c r="X228" i="9"/>
  <c r="AD257" i="9"/>
  <c r="L173" i="9"/>
  <c r="AA286" i="9"/>
  <c r="AG286" i="9"/>
  <c r="AJ144" i="9"/>
  <c r="U144" i="9"/>
  <c r="R257" i="9"/>
  <c r="U199" i="9"/>
  <c r="U170" i="9"/>
  <c r="AM272" i="9"/>
  <c r="R11" i="5"/>
  <c r="I98" i="9"/>
  <c r="AM286" i="9"/>
  <c r="AM28" i="5"/>
  <c r="AJ11" i="5"/>
  <c r="F21" i="5"/>
  <c r="X21" i="5"/>
  <c r="R28" i="5"/>
  <c r="L28" i="5"/>
  <c r="L187" i="9"/>
  <c r="I257" i="9"/>
  <c r="AA199" i="9"/>
  <c r="AD11" i="5"/>
  <c r="I28" i="5"/>
  <c r="X231" i="9"/>
  <c r="L243" i="9"/>
  <c r="O272" i="9"/>
  <c r="F28" i="5"/>
  <c r="AM268" i="9"/>
  <c r="AM289" i="9"/>
  <c r="F170" i="9"/>
  <c r="F181" i="9"/>
  <c r="AD173" i="9"/>
  <c r="U181" i="9"/>
  <c r="AG228" i="9"/>
  <c r="I228" i="9"/>
  <c r="I210" i="9"/>
  <c r="AD268" i="9"/>
  <c r="AJ272" i="9"/>
  <c r="X25" i="5"/>
  <c r="AM257" i="9"/>
  <c r="AD123" i="9"/>
  <c r="O257" i="9"/>
  <c r="AD199" i="9"/>
  <c r="AJ170" i="9"/>
  <c r="X214" i="9"/>
  <c r="L228" i="9"/>
  <c r="F253" i="9"/>
  <c r="I112" i="9"/>
  <c r="AD156" i="9"/>
  <c r="F199" i="9"/>
  <c r="AD185" i="9"/>
  <c r="AJ268" i="9"/>
  <c r="X268" i="9"/>
  <c r="R272" i="9"/>
  <c r="O231" i="9"/>
  <c r="F268" i="9"/>
  <c r="AA152" i="9"/>
  <c r="AJ243" i="9"/>
  <c r="O11" i="5"/>
  <c r="X112" i="9"/>
  <c r="AM173" i="9"/>
  <c r="L202" i="9"/>
  <c r="AG243" i="9"/>
  <c r="R286" i="9"/>
  <c r="U286" i="9"/>
  <c r="R214" i="9"/>
  <c r="I268" i="9"/>
  <c r="F274" i="9"/>
  <c r="AG199" i="9"/>
  <c r="L152" i="9"/>
  <c r="I199" i="9"/>
  <c r="AA257" i="9"/>
  <c r="F239" i="9"/>
  <c r="AD286" i="9"/>
  <c r="U231" i="9"/>
  <c r="X210" i="9"/>
  <c r="X272" i="9"/>
  <c r="F11" i="5"/>
  <c r="AA170" i="9"/>
  <c r="L185" i="9"/>
  <c r="I253" i="9"/>
  <c r="AJ257" i="9"/>
  <c r="AM11" i="5"/>
  <c r="O115" i="9"/>
  <c r="L268" i="9"/>
  <c r="U272" i="9"/>
  <c r="AG272" i="9"/>
  <c r="I272" i="9"/>
  <c r="O214" i="9"/>
  <c r="AD272" i="9"/>
  <c r="F243" i="9"/>
  <c r="U243" i="9"/>
  <c r="O286" i="9"/>
  <c r="I286" i="9"/>
  <c r="F286" i="9"/>
  <c r="F282" i="9"/>
  <c r="AJ282" i="9"/>
  <c r="R282" i="9"/>
  <c r="AG282" i="9"/>
  <c r="AD282" i="9"/>
  <c r="X282" i="9"/>
  <c r="O282" i="9"/>
  <c r="I282" i="9"/>
  <c r="AA282" i="9"/>
  <c r="U282" i="9"/>
  <c r="L282" i="9"/>
  <c r="L272" i="9"/>
  <c r="AA272" i="9"/>
  <c r="U268" i="9"/>
  <c r="AA268" i="9"/>
  <c r="R268" i="9"/>
  <c r="X199" i="9"/>
  <c r="AD210" i="9"/>
  <c r="AG257" i="9"/>
  <c r="AG214" i="9"/>
  <c r="R243" i="9"/>
  <c r="AM253" i="9"/>
  <c r="L257" i="9"/>
  <c r="I214" i="9"/>
  <c r="U257" i="9"/>
  <c r="F257" i="9"/>
  <c r="X257" i="9"/>
  <c r="U253" i="9"/>
  <c r="AJ253" i="9"/>
  <c r="AG253" i="9"/>
  <c r="R253" i="9"/>
  <c r="AD253" i="9"/>
  <c r="AA253" i="9"/>
  <c r="X253" i="9"/>
  <c r="O253" i="9"/>
  <c r="L253" i="9"/>
  <c r="AM243" i="9"/>
  <c r="AA243" i="9"/>
  <c r="X243" i="9"/>
  <c r="I243" i="9"/>
  <c r="O243" i="9"/>
  <c r="AJ239" i="9"/>
  <c r="AG239" i="9"/>
  <c r="AA239" i="9"/>
  <c r="X239" i="9"/>
  <c r="U239" i="9"/>
  <c r="R239" i="9"/>
  <c r="O239" i="9"/>
  <c r="L239" i="9"/>
  <c r="AM239" i="9"/>
  <c r="AD239" i="9"/>
  <c r="I239" i="9"/>
  <c r="R152" i="9"/>
  <c r="AA79" i="9"/>
  <c r="L181" i="9"/>
  <c r="R210" i="9"/>
  <c r="AD228" i="9"/>
  <c r="U214" i="9"/>
  <c r="O210" i="9"/>
  <c r="R173" i="9"/>
  <c r="AD181" i="9"/>
  <c r="U202" i="9"/>
  <c r="AG173" i="9"/>
  <c r="O228" i="9"/>
  <c r="X127" i="9"/>
  <c r="I170" i="9"/>
  <c r="F214" i="9"/>
  <c r="AM199" i="9"/>
  <c r="U228" i="9"/>
  <c r="AJ228" i="9"/>
  <c r="AM228" i="9"/>
  <c r="AA228" i="9"/>
  <c r="F228" i="9"/>
  <c r="F224" i="9"/>
  <c r="L224" i="9"/>
  <c r="AM224" i="9"/>
  <c r="AJ224" i="9"/>
  <c r="AG224" i="9"/>
  <c r="R224" i="9"/>
  <c r="AA224" i="9"/>
  <c r="AD224" i="9"/>
  <c r="X224" i="9"/>
  <c r="U224" i="9"/>
  <c r="I224" i="9"/>
  <c r="O224" i="9"/>
  <c r="AM214" i="9"/>
  <c r="AD214" i="9"/>
  <c r="AA214" i="9"/>
  <c r="L214" i="9"/>
  <c r="AJ214" i="9"/>
  <c r="AM210" i="9"/>
  <c r="AJ210" i="9"/>
  <c r="L210" i="9"/>
  <c r="F210" i="9"/>
  <c r="AG210" i="9"/>
  <c r="AA210" i="9"/>
  <c r="AD170" i="9"/>
  <c r="AM181" i="9"/>
  <c r="AA156" i="9"/>
  <c r="U152" i="9"/>
  <c r="U185" i="9"/>
  <c r="AG65" i="9"/>
  <c r="AG170" i="9"/>
  <c r="AD152" i="9"/>
  <c r="R156" i="9"/>
  <c r="AJ156" i="9"/>
  <c r="X98" i="9"/>
  <c r="O83" i="9"/>
  <c r="AJ199" i="9"/>
  <c r="L199" i="9"/>
  <c r="O199" i="9"/>
  <c r="AJ195" i="9"/>
  <c r="F195" i="9"/>
  <c r="AG195" i="9"/>
  <c r="U195" i="9"/>
  <c r="O195" i="9"/>
  <c r="AD195" i="9"/>
  <c r="X195" i="9"/>
  <c r="R195" i="9"/>
  <c r="AM195" i="9"/>
  <c r="AA195" i="9"/>
  <c r="L195" i="9"/>
  <c r="I195" i="9"/>
  <c r="AM185" i="9"/>
  <c r="AJ185" i="9"/>
  <c r="X185" i="9"/>
  <c r="O185" i="9"/>
  <c r="I185" i="9"/>
  <c r="AG185" i="9"/>
  <c r="AA185" i="9"/>
  <c r="R185" i="9"/>
  <c r="F185" i="9"/>
  <c r="AA181" i="9"/>
  <c r="X181" i="9"/>
  <c r="I181" i="9"/>
  <c r="AG181" i="9"/>
  <c r="R181" i="9"/>
  <c r="O181" i="9"/>
  <c r="O152" i="9"/>
  <c r="AG69" i="9"/>
  <c r="AJ127" i="9"/>
  <c r="I152" i="9"/>
  <c r="O173" i="9"/>
  <c r="AA173" i="9"/>
  <c r="O156" i="9"/>
  <c r="L170" i="9"/>
  <c r="U112" i="9"/>
  <c r="F156" i="9"/>
  <c r="U173" i="9"/>
  <c r="R170" i="9"/>
  <c r="O170" i="9"/>
  <c r="AJ166" i="9"/>
  <c r="O166" i="9"/>
  <c r="AG166" i="9"/>
  <c r="AD166" i="9"/>
  <c r="AA166" i="9"/>
  <c r="U166" i="9"/>
  <c r="R166" i="9"/>
  <c r="AM166" i="9"/>
  <c r="X166" i="9"/>
  <c r="L166" i="9"/>
  <c r="I166" i="9"/>
  <c r="F166" i="9"/>
  <c r="X156" i="9"/>
  <c r="I156" i="9"/>
  <c r="AM156" i="9"/>
  <c r="AG156" i="9"/>
  <c r="L156" i="9"/>
  <c r="AJ152" i="9"/>
  <c r="AG152" i="9"/>
  <c r="X152" i="9"/>
  <c r="F152" i="9"/>
  <c r="AM152" i="9"/>
  <c r="AA127" i="9"/>
  <c r="AG86" i="9"/>
  <c r="AM141" i="9"/>
  <c r="AD127" i="9"/>
  <c r="F98" i="9"/>
  <c r="O127" i="9"/>
  <c r="O98" i="9"/>
  <c r="AM112" i="9"/>
  <c r="F123" i="9"/>
  <c r="X123" i="9"/>
  <c r="O141" i="9"/>
  <c r="U123" i="9"/>
  <c r="AG112" i="9"/>
  <c r="AD112" i="9"/>
  <c r="O112" i="9"/>
  <c r="L83" i="9"/>
  <c r="F83" i="9"/>
  <c r="AA112" i="9"/>
  <c r="AD86" i="9"/>
  <c r="U69" i="9"/>
  <c r="AJ69" i="9"/>
  <c r="AM123" i="9"/>
  <c r="U127" i="9"/>
  <c r="AG127" i="9"/>
  <c r="AJ141" i="9"/>
  <c r="AG144" i="9"/>
  <c r="AM127" i="9"/>
  <c r="AA141" i="9"/>
  <c r="R98" i="9"/>
  <c r="AM115" i="9"/>
  <c r="U94" i="9"/>
  <c r="R112" i="9"/>
  <c r="R137" i="9"/>
  <c r="AA123" i="9"/>
  <c r="L69" i="9"/>
  <c r="F94" i="9"/>
  <c r="X65" i="9"/>
  <c r="F127" i="9"/>
  <c r="U141" i="9"/>
  <c r="AA69" i="9"/>
  <c r="L112" i="9"/>
  <c r="X141" i="9"/>
  <c r="R141" i="9"/>
  <c r="AG141" i="9"/>
  <c r="AD141" i="9"/>
  <c r="L141" i="9"/>
  <c r="I141" i="9"/>
  <c r="F141" i="9"/>
  <c r="AD137" i="9"/>
  <c r="I137" i="9"/>
  <c r="AA137" i="9"/>
  <c r="U137" i="9"/>
  <c r="AJ137" i="9"/>
  <c r="X137" i="9"/>
  <c r="AG137" i="9"/>
  <c r="O137" i="9"/>
  <c r="L137" i="9"/>
  <c r="F137" i="9"/>
  <c r="AM137" i="9"/>
  <c r="R127" i="9"/>
  <c r="L127" i="9"/>
  <c r="I127" i="9"/>
  <c r="R123" i="9"/>
  <c r="O123" i="9"/>
  <c r="L123" i="9"/>
  <c r="I123" i="9"/>
  <c r="AJ123" i="9"/>
  <c r="AG123" i="9"/>
  <c r="L65" i="9"/>
  <c r="R79" i="9"/>
  <c r="AD69" i="9"/>
  <c r="R69" i="9"/>
  <c r="I69" i="9"/>
  <c r="AG94" i="9"/>
  <c r="AD94" i="9"/>
  <c r="AA94" i="9"/>
  <c r="AJ94" i="9"/>
  <c r="L94" i="9"/>
  <c r="AM94" i="9"/>
  <c r="F112" i="9"/>
  <c r="R108" i="9"/>
  <c r="F108" i="9"/>
  <c r="AM108" i="9"/>
  <c r="AJ108" i="9"/>
  <c r="AG108" i="9"/>
  <c r="AD108" i="9"/>
  <c r="AA108" i="9"/>
  <c r="U108" i="9"/>
  <c r="O108" i="9"/>
  <c r="L108" i="9"/>
  <c r="I108" i="9"/>
  <c r="X108" i="9"/>
  <c r="AJ98" i="9"/>
  <c r="L98" i="9"/>
  <c r="AM98" i="9"/>
  <c r="AG98" i="9"/>
  <c r="AD98" i="9"/>
  <c r="AA98" i="9"/>
  <c r="X94" i="9"/>
  <c r="O94" i="9"/>
  <c r="I94" i="9"/>
  <c r="R94" i="9"/>
  <c r="F86" i="9"/>
  <c r="AM83" i="9"/>
  <c r="AJ83" i="9"/>
  <c r="AG83" i="9"/>
  <c r="AD83" i="9"/>
  <c r="AA83" i="9"/>
  <c r="X83" i="9"/>
  <c r="U83" i="9"/>
  <c r="R83" i="9"/>
  <c r="O79" i="9"/>
  <c r="AG79" i="9"/>
  <c r="I79" i="9"/>
  <c r="AM79" i="9"/>
  <c r="AD79" i="9"/>
  <c r="L79" i="9"/>
  <c r="F79" i="9"/>
  <c r="AJ79" i="9"/>
  <c r="X79" i="9"/>
  <c r="U79" i="9"/>
  <c r="X69" i="9"/>
  <c r="O69" i="9"/>
  <c r="F69" i="9"/>
  <c r="AM69" i="9"/>
  <c r="AM65" i="9"/>
  <c r="AJ65" i="9"/>
  <c r="AD65" i="9"/>
  <c r="U65" i="9"/>
  <c r="R65" i="9"/>
  <c r="I65" i="9"/>
  <c r="F65" i="9"/>
  <c r="AA65" i="9"/>
  <c r="O65" i="9"/>
  <c r="AD57" i="9"/>
  <c r="U28" i="9"/>
  <c r="AM28" i="9"/>
  <c r="I28" i="9"/>
  <c r="AD28" i="9"/>
  <c r="R11" i="9"/>
  <c r="O11" i="9"/>
  <c r="F28" i="9"/>
  <c r="AJ28" i="9"/>
  <c r="F25" i="9"/>
  <c r="O57" i="9"/>
  <c r="O28" i="9"/>
  <c r="AG25" i="9"/>
  <c r="O25" i="9"/>
  <c r="AA11" i="9"/>
  <c r="U11" i="9"/>
  <c r="F11" i="9"/>
  <c r="AM7" i="9"/>
  <c r="AA28" i="9"/>
  <c r="R28" i="9"/>
  <c r="L28" i="9"/>
  <c r="X25" i="9"/>
  <c r="AM11" i="9"/>
  <c r="O7" i="9"/>
  <c r="L7" i="9"/>
  <c r="AG7" i="9"/>
  <c r="AD7" i="9"/>
  <c r="AA7" i="9"/>
  <c r="I7" i="9"/>
  <c r="F7" i="9"/>
  <c r="AJ7" i="9"/>
  <c r="X7" i="9"/>
  <c r="U7" i="9"/>
  <c r="AM57" i="9"/>
  <c r="AG57" i="9"/>
  <c r="F57" i="9"/>
  <c r="AJ54" i="9"/>
  <c r="AM40" i="9"/>
  <c r="X28" i="9"/>
  <c r="AJ25" i="9"/>
  <c r="AD25" i="9"/>
  <c r="R25" i="9"/>
  <c r="L25" i="9"/>
  <c r="I25" i="9"/>
  <c r="AM25" i="9"/>
  <c r="AA25" i="9"/>
  <c r="U25" i="9"/>
  <c r="I21" i="9"/>
  <c r="AD21" i="9"/>
  <c r="X21" i="9"/>
  <c r="U21" i="9"/>
  <c r="AM21" i="9"/>
  <c r="AJ21" i="9"/>
  <c r="R21" i="9"/>
  <c r="AG21" i="9"/>
  <c r="AA21" i="9"/>
  <c r="O21" i="9"/>
  <c r="L21" i="9"/>
  <c r="F21" i="9"/>
  <c r="AD11" i="9"/>
  <c r="AJ11" i="9"/>
  <c r="AG11" i="9"/>
  <c r="X11" i="9"/>
  <c r="L11" i="9"/>
  <c r="I11" i="9"/>
  <c r="R7" i="9"/>
  <c r="X57" i="9"/>
  <c r="U57" i="9"/>
  <c r="AA57" i="9"/>
  <c r="R57" i="9"/>
  <c r="L57" i="9"/>
  <c r="I57" i="9"/>
  <c r="U54" i="9"/>
  <c r="I54" i="9"/>
  <c r="X54" i="9"/>
  <c r="O54" i="9"/>
  <c r="F54" i="9"/>
  <c r="AD54" i="9"/>
  <c r="R54" i="9"/>
  <c r="R50" i="9"/>
  <c r="AA40" i="9"/>
  <c r="O40" i="9"/>
  <c r="AG40" i="9"/>
  <c r="R40" i="9"/>
  <c r="AJ57" i="9"/>
  <c r="AM54" i="9"/>
  <c r="AA54" i="9"/>
  <c r="L54" i="9"/>
  <c r="AJ50" i="9"/>
  <c r="AG50" i="9"/>
  <c r="O50" i="9"/>
  <c r="F50" i="9"/>
  <c r="AM50" i="9"/>
  <c r="I50" i="9"/>
  <c r="AA50" i="9"/>
  <c r="X50" i="9"/>
  <c r="U50" i="9"/>
  <c r="L50" i="9"/>
  <c r="AD50" i="9"/>
  <c r="L40" i="9"/>
  <c r="I40" i="9"/>
  <c r="AJ40" i="9"/>
  <c r="X40" i="9"/>
  <c r="AD40" i="9"/>
  <c r="U40" i="9"/>
  <c r="F40" i="9"/>
  <c r="AA36" i="9"/>
  <c r="X36" i="9"/>
  <c r="AG36" i="9"/>
  <c r="U36" i="9"/>
  <c r="I36" i="9"/>
  <c r="AM36" i="9"/>
  <c r="AJ36" i="9"/>
  <c r="R36" i="9"/>
  <c r="O36" i="9"/>
  <c r="L36" i="9"/>
  <c r="F36" i="9"/>
  <c r="AD36" i="9"/>
  <c r="L11" i="5"/>
  <c r="U11" i="5"/>
  <c r="AM21" i="5"/>
  <c r="AA21" i="5"/>
  <c r="AG11" i="5"/>
  <c r="AG21" i="5"/>
  <c r="R21" i="5"/>
  <c r="L21" i="5"/>
  <c r="R7" i="5"/>
  <c r="AD21" i="5"/>
  <c r="AA11" i="5"/>
  <c r="O21" i="5"/>
  <c r="AD25" i="5"/>
  <c r="L25" i="5"/>
  <c r="I21" i="5"/>
  <c r="I11" i="5"/>
  <c r="U7" i="5"/>
  <c r="U21" i="5"/>
  <c r="AM25" i="5"/>
  <c r="R25" i="5"/>
  <c r="O25" i="5"/>
  <c r="BR13" i="3"/>
  <c r="O7" i="5"/>
  <c r="AA25" i="5"/>
  <c r="AM7" i="5"/>
  <c r="AJ25" i="5"/>
  <c r="F25" i="5"/>
  <c r="I25" i="5"/>
  <c r="AG25" i="5"/>
  <c r="L7" i="5"/>
  <c r="AD7" i="5"/>
  <c r="U25" i="5"/>
  <c r="F7" i="5"/>
  <c r="AA7" i="5"/>
  <c r="AG7" i="5"/>
  <c r="X7" i="5"/>
  <c r="I7" i="5"/>
  <c r="AJ7" i="5"/>
  <c r="BR18" i="3"/>
  <c r="BR12" i="3"/>
  <c r="BR17" i="3"/>
  <c r="BR15" i="3"/>
  <c r="BR10" i="3"/>
  <c r="BR9" i="3"/>
  <c r="BR7" i="3"/>
  <c r="BR5" i="3"/>
  <c r="BR11" i="3"/>
  <c r="BR16" i="3"/>
  <c r="BR8" i="3"/>
  <c r="BR14" i="3"/>
  <c r="BR6" i="3"/>
  <c r="BQ4" i="3"/>
  <c r="BP4" i="3"/>
  <c r="BR4" i="3" l="1"/>
</calcChain>
</file>

<file path=xl/sharedStrings.xml><?xml version="1.0" encoding="utf-8"?>
<sst xmlns="http://schemas.openxmlformats.org/spreadsheetml/2006/main" count="1514" uniqueCount="132">
  <si>
    <t>Hand Hygiene</t>
  </si>
  <si>
    <t>Perform hand hygiene (HH)</t>
  </si>
  <si>
    <t>Check and replace soap, alcohol based hand rub (ABHR), and batteries for automatic dispensers, as needed and per facility policy</t>
  </si>
  <si>
    <t>Remove gloves and perform HH</t>
  </si>
  <si>
    <t>Waste Management</t>
  </si>
  <si>
    <t>Remove trash</t>
  </si>
  <si>
    <t>Discard unused supplies such as toilet paper and tissues</t>
  </si>
  <si>
    <t>Check and remove sharps container as needed</t>
  </si>
  <si>
    <t>PPE</t>
  </si>
  <si>
    <t>Don personal protective equipment (PPE) such as gloves and gown, per facility policy</t>
  </si>
  <si>
    <t>Cleaning and Disinfection</t>
  </si>
  <si>
    <t>High dust vertical and horizontal surfaces</t>
  </si>
  <si>
    <t>Dust vents</t>
  </si>
  <si>
    <t>Clean and disinfect high touch surfaces, ensuring proper dwell time is achieved</t>
  </si>
  <si>
    <t>Clean and disinfect the patient/resident area, ensuring proper dwell time is achieved</t>
  </si>
  <si>
    <t>Damp disinfect all vertical surfaces, ensuring proper dwell time is achieved</t>
  </si>
  <si>
    <t>Clean and disinfect the bathroom with fresh cloth(s)</t>
  </si>
  <si>
    <t>Dust mop the floor, then damp mop the floor with cleaner and/or disinfectant, per facility policy</t>
  </si>
  <si>
    <t>Linen Management</t>
  </si>
  <si>
    <t>Remove linens</t>
  </si>
  <si>
    <t>Place cloth into soiled bag</t>
  </si>
  <si>
    <t>Place cloth(s) into soiled bag</t>
  </si>
  <si>
    <t>Put on fresh linens and restock supplies, per facility policy</t>
  </si>
  <si>
    <t>Care Equipment Management</t>
  </si>
  <si>
    <t>Move soiled equipment to soiled utility room, per facility policy</t>
  </si>
  <si>
    <t>Inspect mattress and other furniture for cracks and tears; remove as needed</t>
  </si>
  <si>
    <t xml:space="preserve">Note: This template contains sample data and information to demonstrate how the template may be used. Please remove pre-populated data prior to utilizing at your facility. </t>
  </si>
  <si>
    <t>Environmental Services Process Audit Workbook</t>
  </si>
  <si>
    <t>Purpose:</t>
  </si>
  <si>
    <t xml:space="preserve">This Environmental Services (EVS) Process Audit Workbook is intended to be used as a tool to record and analyze data from completed EVS audits.This data can then be shared to demonstrate compliance with EVS practices and easily identify areas that may need improvement. Audit data entered into this workbook can be auto-generated into easy to read charts that illustrate compliance over time facility wide, location specific, or with specific steps of EVS practices. </t>
  </si>
  <si>
    <t>Assessment process:</t>
  </si>
  <si>
    <t xml:space="preserve">1. Print out the "Environmental Services Audit Process Form." </t>
  </si>
  <si>
    <t>a. Select the "Audit Form" tab.</t>
  </si>
  <si>
    <t>b. Select "File." Select "Print."</t>
  </si>
  <si>
    <t xml:space="preserve">2. Perform EVS audits in your facility and record on the audit tool. </t>
  </si>
  <si>
    <t>a. Fill in the date of the observation.</t>
  </si>
  <si>
    <t>b. Fill in the name of the unit.</t>
  </si>
  <si>
    <t>c. Fill in the room number where the audit was performed.</t>
  </si>
  <si>
    <t>d. Fill in the name of the staff member being observed.</t>
  </si>
  <si>
    <t>e. Complete the EVS process audit from the top down. The steps should be completed in chronological order. If the staff member met expectations for that task, place a checkmark in the "Meets Expectations" columns. If the staff member did not meet expectations for that task, place a checkmark in the "Needs Improvement" column.</t>
  </si>
  <si>
    <t>3. Fill in the "Audit Form Data" tab with the observation data collected using the audit form.</t>
  </si>
  <si>
    <t>e. Fill in the data from the audit form into the audit form data table. If the staff member met expectations for that task, place a checkmark in the "M" colum meaning meets expectations. If the staff member did not meet expectations for that task, place a checkmark in the "N" column meaning needs improvement.</t>
  </si>
  <si>
    <t xml:space="preserve">f. In the last column of this form, there will be a compliance percentage that is calculated automatically. </t>
  </si>
  <si>
    <t xml:space="preserve">g. Charts are located on susequent tabs. The data tables on each tab and will automatically populate with the inputted data. </t>
  </si>
  <si>
    <t>4. Share environmental services audit data and/or charts with leaders, staff members, and/or at quality assurance and performance improvement (QAPI) meetings.</t>
  </si>
  <si>
    <t>Notes:</t>
  </si>
  <si>
    <t xml:space="preserve">The Environmental Services Process Auduit Workbook is a template and all components can be modified to meet the needs of the facility.  </t>
  </si>
  <si>
    <t>To personalize the Unit names:</t>
  </si>
  <si>
    <t xml:space="preserve">   a. Click on the "Dropdown Lists" tab.</t>
  </si>
  <si>
    <t xml:space="preserve">   b. Change each generic unit name to your facility's specific unit names.</t>
  </si>
  <si>
    <t xml:space="preserve">   c. Click on each generic unit name charts tab - right click - choose rename.</t>
  </si>
  <si>
    <t xml:space="preserve">   d. Change that generic unit name to match your facilities specific unit names.</t>
  </si>
  <si>
    <t>Example: If I change "Unit A" in the dropdown list tab to "North Unit", I would right click on the "Unit A Charts" tab and rename to "North Unit Charts"</t>
  </si>
  <si>
    <t>Steps included in each category:</t>
  </si>
  <si>
    <t>Hand hygiene (HH)</t>
  </si>
  <si>
    <r>
      <t xml:space="preserve">  </t>
    </r>
    <r>
      <rPr>
        <sz val="11"/>
        <color theme="1"/>
        <rFont val="Arial"/>
        <family val="2"/>
      </rPr>
      <t>Remove gloves and perform HH</t>
    </r>
  </si>
  <si>
    <r>
      <t xml:space="preserve">  </t>
    </r>
    <r>
      <rPr>
        <sz val="11"/>
        <color theme="1"/>
        <rFont val="Arial"/>
        <family val="2"/>
      </rPr>
      <t>Check and replace soap, alcohol based hand rub (ABHR), and batteries for automatic dispensers, as needed and per facility policy</t>
    </r>
  </si>
  <si>
    <r>
      <t xml:space="preserve">  </t>
    </r>
    <r>
      <rPr>
        <sz val="11"/>
        <color theme="1"/>
        <rFont val="Arial"/>
        <family val="2"/>
      </rPr>
      <t>Perform HH</t>
    </r>
  </si>
  <si>
    <t>Waste management</t>
  </si>
  <si>
    <r>
      <t xml:space="preserve">  </t>
    </r>
    <r>
      <rPr>
        <sz val="11"/>
        <color theme="1"/>
        <rFont val="Arial"/>
        <family val="2"/>
      </rPr>
      <t>Check and remove sharps container as needed</t>
    </r>
  </si>
  <si>
    <r>
      <t xml:space="preserve">  </t>
    </r>
    <r>
      <rPr>
        <sz val="11"/>
        <color theme="1"/>
        <rFont val="Arial"/>
        <family val="2"/>
      </rPr>
      <t>Discard unused supplies such as toilet paper and tissues</t>
    </r>
  </si>
  <si>
    <r>
      <t xml:space="preserve">  </t>
    </r>
    <r>
      <rPr>
        <sz val="11"/>
        <color theme="1"/>
        <rFont val="Arial"/>
        <family val="2"/>
      </rPr>
      <t>Remove trash</t>
    </r>
  </si>
  <si>
    <t>Personal protective equipment (PPE)</t>
  </si>
  <si>
    <r>
      <t xml:space="preserve">  </t>
    </r>
    <r>
      <rPr>
        <sz val="11"/>
        <color theme="1"/>
        <rFont val="Arial"/>
        <family val="2"/>
      </rPr>
      <t>Don PPE such as gloves and gown, per facility policy</t>
    </r>
  </si>
  <si>
    <t>Cleaning and disinfection</t>
  </si>
  <si>
    <r>
      <t xml:space="preserve">  </t>
    </r>
    <r>
      <rPr>
        <sz val="11"/>
        <color theme="1"/>
        <rFont val="Arial"/>
        <family val="2"/>
      </rPr>
      <t>High dust vertical and horizontal surfaces</t>
    </r>
  </si>
  <si>
    <r>
      <t xml:space="preserve">  </t>
    </r>
    <r>
      <rPr>
        <sz val="11"/>
        <color theme="1"/>
        <rFont val="Arial"/>
        <family val="2"/>
      </rPr>
      <t>Dust vents</t>
    </r>
  </si>
  <si>
    <r>
      <t xml:space="preserve">  </t>
    </r>
    <r>
      <rPr>
        <sz val="11"/>
        <color theme="1"/>
        <rFont val="Arial"/>
        <family val="2"/>
      </rPr>
      <t>Clean and disinfect high touch surfaces, ensuring proper dwell time is achieved</t>
    </r>
  </si>
  <si>
    <r>
      <t xml:space="preserve">  </t>
    </r>
    <r>
      <rPr>
        <sz val="11"/>
        <color theme="1"/>
        <rFont val="Arial"/>
        <family val="2"/>
      </rPr>
      <t>Clean and disinfect the patient/resident area, ensuring proper dwell time is achieved</t>
    </r>
  </si>
  <si>
    <r>
      <t xml:space="preserve">  </t>
    </r>
    <r>
      <rPr>
        <sz val="11"/>
        <color theme="1"/>
        <rFont val="Arial"/>
        <family val="2"/>
      </rPr>
      <t>Damp disinfect all vertical surfaces, ensuring proper dwell time is achieved</t>
    </r>
  </si>
  <si>
    <r>
      <t xml:space="preserve">  </t>
    </r>
    <r>
      <rPr>
        <sz val="11"/>
        <color theme="1"/>
        <rFont val="Arial"/>
        <family val="2"/>
      </rPr>
      <t>Clean and disinfect the bathroom with fresh cloth(s)</t>
    </r>
  </si>
  <si>
    <r>
      <t xml:space="preserve">  </t>
    </r>
    <r>
      <rPr>
        <sz val="11"/>
        <color theme="1"/>
        <rFont val="Arial"/>
        <family val="2"/>
      </rPr>
      <t>Dust mop the floor, then damp mop the floor with cleaner and/or disinfectant, per facility policy</t>
    </r>
  </si>
  <si>
    <t>Linen management</t>
  </si>
  <si>
    <r>
      <t xml:space="preserve">  </t>
    </r>
    <r>
      <rPr>
        <sz val="11"/>
        <color theme="1"/>
        <rFont val="Arial"/>
        <family val="2"/>
      </rPr>
      <t>Put on fresh linens and restock supplies, per facility policy</t>
    </r>
  </si>
  <si>
    <r>
      <t xml:space="preserve">  </t>
    </r>
    <r>
      <rPr>
        <sz val="11"/>
        <color theme="1"/>
        <rFont val="Arial"/>
        <family val="2"/>
      </rPr>
      <t>Place cloth(s) into soiled bag</t>
    </r>
  </si>
  <si>
    <r>
      <t xml:space="preserve">  </t>
    </r>
    <r>
      <rPr>
        <sz val="11"/>
        <color theme="1"/>
        <rFont val="Arial"/>
        <family val="2"/>
      </rPr>
      <t>Remove linens</t>
    </r>
  </si>
  <si>
    <t>Care equipment management</t>
  </si>
  <si>
    <r>
      <t xml:space="preserve">  </t>
    </r>
    <r>
      <rPr>
        <sz val="11"/>
        <color theme="1"/>
        <rFont val="Arial"/>
        <family val="2"/>
      </rPr>
      <t>Inspect mattress and other furniture for cracks and tears; remove as needed</t>
    </r>
  </si>
  <si>
    <r>
      <t xml:space="preserve">  </t>
    </r>
    <r>
      <rPr>
        <sz val="11"/>
        <color theme="1"/>
        <rFont val="Arial"/>
        <family val="2"/>
      </rPr>
      <t>Move soiled equipment to soiled utility room, per facility policy</t>
    </r>
  </si>
  <si>
    <t>Environmental Services (EVS) Process Audit Form</t>
  </si>
  <si>
    <t>Date: _______________________________</t>
  </si>
  <si>
    <t>Unit: ________________________________</t>
  </si>
  <si>
    <t>Room Number: _______________________________________</t>
  </si>
  <si>
    <t>Staff Name:_____________________________________________________________________</t>
  </si>
  <si>
    <t>Step</t>
  </si>
  <si>
    <t>Meets Expectations</t>
  </si>
  <si>
    <t>Needs Improvement</t>
  </si>
  <si>
    <t>Not applicable</t>
  </si>
  <si>
    <t>Comments</t>
  </si>
  <si>
    <t>Date</t>
  </si>
  <si>
    <t>Unit Name</t>
  </si>
  <si>
    <t>Room Number</t>
  </si>
  <si>
    <t>Staff Name</t>
  </si>
  <si>
    <t>Remove  linens</t>
  </si>
  <si>
    <t>Total Meets Expectations</t>
  </si>
  <si>
    <t>Total Needs Improvement</t>
  </si>
  <si>
    <t>Percent Compliance</t>
  </si>
  <si>
    <t>M</t>
  </si>
  <si>
    <t>N</t>
  </si>
  <si>
    <t>NA</t>
  </si>
  <si>
    <t>Unit A</t>
  </si>
  <si>
    <t>Unit B</t>
  </si>
  <si>
    <t>EVS Observations Chart</t>
  </si>
  <si>
    <t>January</t>
  </si>
  <si>
    <t>Febuary</t>
  </si>
  <si>
    <t>March</t>
  </si>
  <si>
    <t>April</t>
  </si>
  <si>
    <t>May</t>
  </si>
  <si>
    <t>June</t>
  </si>
  <si>
    <t>July</t>
  </si>
  <si>
    <t>August</t>
  </si>
  <si>
    <t>September</t>
  </si>
  <si>
    <t>October</t>
  </si>
  <si>
    <t>November</t>
  </si>
  <si>
    <t>December</t>
  </si>
  <si>
    <t>D</t>
  </si>
  <si>
    <t>%</t>
  </si>
  <si>
    <t>Perform hand hygiene</t>
  </si>
  <si>
    <t>TOTAL</t>
  </si>
  <si>
    <t>Misses</t>
  </si>
  <si>
    <t>Unit C</t>
  </si>
  <si>
    <t>Unit D</t>
  </si>
  <si>
    <t>Unit E</t>
  </si>
  <si>
    <t>Unit F</t>
  </si>
  <si>
    <t>Unit G</t>
  </si>
  <si>
    <t>Unit H</t>
  </si>
  <si>
    <t>Unit I</t>
  </si>
  <si>
    <t>Unit J</t>
  </si>
  <si>
    <t>Audit Data Form</t>
  </si>
  <si>
    <t>Facility Charts</t>
  </si>
  <si>
    <t>Unit Charts</t>
  </si>
  <si>
    <t>Dropdown 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</si>
</sst>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Aptos Narrow"/>
      <family val="2"/>
      <scheme val="minor"/>
    </font>
    <font>
      <b/>
      <sz val="14"/>
      <color theme="1"/>
      <name val="Aptos Narrow"/>
      <family val="2"/>
      <scheme val="minor"/>
    </font>
    <font>
      <sz val="9"/>
      <color theme="1"/>
      <name val="Aptos Narrow"/>
      <family val="2"/>
      <scheme val="minor"/>
    </font>
    <font>
      <sz val="9"/>
      <color theme="5" tint="0.59999389629810485"/>
      <name val="Aptos Narrow"/>
      <family val="2"/>
      <scheme val="minor"/>
    </font>
    <font>
      <sz val="9"/>
      <color theme="6" tint="0.59999389629810485"/>
      <name val="Aptos Narrow"/>
      <family val="2"/>
      <scheme val="minor"/>
    </font>
    <font>
      <sz val="9"/>
      <color theme="5" tint="-0.249977111117893"/>
      <name val="Aptos Narrow"/>
      <family val="2"/>
      <scheme val="minor"/>
    </font>
    <font>
      <sz val="9"/>
      <color theme="3" tint="0.89999084444715716"/>
      <name val="Aptos Narrow"/>
      <family val="2"/>
      <scheme val="minor"/>
    </font>
    <font>
      <sz val="9"/>
      <color theme="8" tint="0.39997558519241921"/>
      <name val="Aptos Narrow"/>
      <family val="2"/>
      <scheme val="minor"/>
    </font>
    <font>
      <sz val="8"/>
      <color theme="1"/>
      <name val="Aptos Narrow"/>
      <family val="2"/>
      <scheme val="minor"/>
    </font>
    <font>
      <sz val="9"/>
      <name val="Aptos Narrow"/>
      <family val="2"/>
      <scheme val="minor"/>
    </font>
    <font>
      <b/>
      <sz val="9"/>
      <color theme="1"/>
      <name val="Aptos Narrow"/>
      <family val="2"/>
      <scheme val="minor"/>
    </font>
    <font>
      <b/>
      <sz val="11"/>
      <color theme="1"/>
      <name val="Aptos Narrow"/>
      <family val="2"/>
      <scheme val="minor"/>
    </font>
    <font>
      <sz val="8"/>
      <name val="Aptos Narrow"/>
      <family val="2"/>
      <scheme val="minor"/>
    </font>
    <font>
      <b/>
      <sz val="11"/>
      <color theme="0"/>
      <name val="Aptos Narrow"/>
      <family val="2"/>
      <scheme val="minor"/>
    </font>
    <font>
      <sz val="16"/>
      <color theme="1"/>
      <name val="Aptos Narrow"/>
      <family val="2"/>
      <scheme val="minor"/>
    </font>
    <font>
      <sz val="11"/>
      <color theme="1"/>
      <name val="Arial"/>
      <family val="2"/>
    </font>
    <font>
      <b/>
      <sz val="14"/>
      <name val="Arial"/>
      <family val="2"/>
    </font>
    <font>
      <b/>
      <sz val="11"/>
      <name val="Arial"/>
      <family val="2"/>
    </font>
    <font>
      <b/>
      <sz val="12"/>
      <name val="Arial"/>
      <family val="2"/>
    </font>
    <font>
      <sz val="10"/>
      <name val="Arial"/>
      <family val="2"/>
    </font>
    <font>
      <sz val="11"/>
      <name val="Arial"/>
      <family val="2"/>
    </font>
    <font>
      <b/>
      <sz val="11"/>
      <color theme="1"/>
      <name val="Arial"/>
      <family val="2"/>
    </font>
    <font>
      <sz val="11"/>
      <name val="Aptos Narrow"/>
      <family val="2"/>
      <scheme val="minor"/>
    </font>
    <font>
      <b/>
      <sz val="12"/>
      <color theme="1"/>
      <name val="Arial"/>
      <family val="2"/>
    </font>
    <font>
      <sz val="11"/>
      <color rgb="FF000000"/>
      <name val="Arial"/>
      <family val="2"/>
    </font>
    <font>
      <sz val="11"/>
      <color theme="1"/>
      <name val="Wingdings"/>
      <charset val="2"/>
    </font>
    <font>
      <b/>
      <sz val="20"/>
      <color rgb="FF065B66"/>
      <name val="Aptos Narrow"/>
      <family val="2"/>
      <scheme val="minor"/>
    </font>
    <font>
      <b/>
      <sz val="12"/>
      <color theme="1"/>
      <name val="Aptos Narrow"/>
      <family val="2"/>
      <scheme val="minor"/>
    </font>
    <font>
      <sz val="14"/>
      <color theme="1"/>
      <name val="Aptos Narrow"/>
      <family val="2"/>
      <scheme val="minor"/>
    </font>
  </fonts>
  <fills count="15">
    <fill>
      <patternFill patternType="none"/>
    </fill>
    <fill>
      <patternFill patternType="gray125"/>
    </fill>
    <fill>
      <patternFill patternType="solid">
        <fgColor theme="5" tint="0.59999389629810485"/>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8" tint="0.39997558519241921"/>
        <bgColor indexed="64"/>
      </patternFill>
    </fill>
    <fill>
      <patternFill patternType="solid">
        <fgColor theme="5"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1" tint="0.499984740745262"/>
        <bgColor indexed="64"/>
      </patternFill>
    </fill>
    <fill>
      <patternFill patternType="solid">
        <fgColor rgb="FFFFFFCC"/>
        <bgColor rgb="FF000000"/>
      </patternFill>
    </fill>
    <fill>
      <patternFill patternType="solid">
        <fgColor rgb="FF065B66"/>
        <bgColor indexed="64"/>
      </patternFill>
    </fill>
    <fill>
      <patternFill patternType="solid">
        <fgColor rgb="FFB8D5D9"/>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thin">
        <color theme="0" tint="-4.9989318521683403E-2"/>
      </top>
      <bottom/>
      <diagonal/>
    </border>
    <border>
      <left/>
      <right/>
      <top/>
      <bottom style="thin">
        <color theme="0" tint="-4.9989318521683403E-2"/>
      </bottom>
      <diagonal/>
    </border>
  </borders>
  <cellStyleXfs count="1">
    <xf numFmtId="0" fontId="0" fillId="0" borderId="0"/>
  </cellStyleXfs>
  <cellXfs count="167">
    <xf numFmtId="0" fontId="0" fillId="0" borderId="0" xfId="0"/>
    <xf numFmtId="0" fontId="1" fillId="2" borderId="1" xfId="0" applyFont="1" applyFill="1" applyBorder="1"/>
    <xf numFmtId="0" fontId="0" fillId="2" borderId="1" xfId="0" applyFill="1" applyBorder="1" applyAlignment="1">
      <alignment wrapText="1"/>
    </xf>
    <xf numFmtId="0" fontId="1" fillId="3" borderId="1" xfId="0" applyFont="1" applyFill="1" applyBorder="1"/>
    <xf numFmtId="0" fontId="0" fillId="3" borderId="1" xfId="0" applyFill="1" applyBorder="1" applyAlignment="1">
      <alignment wrapText="1"/>
    </xf>
    <xf numFmtId="0" fontId="1" fillId="4" borderId="1" xfId="0" applyFont="1" applyFill="1" applyBorder="1"/>
    <xf numFmtId="0" fontId="0" fillId="4" borderId="1" xfId="0" applyFill="1" applyBorder="1" applyAlignment="1">
      <alignment wrapText="1"/>
    </xf>
    <xf numFmtId="0" fontId="1" fillId="5" borderId="1" xfId="0" applyFont="1" applyFill="1" applyBorder="1"/>
    <xf numFmtId="0" fontId="0" fillId="5" borderId="1" xfId="0" applyFill="1" applyBorder="1" applyAlignment="1">
      <alignment wrapText="1"/>
    </xf>
    <xf numFmtId="0" fontId="1" fillId="6" borderId="1" xfId="0" applyFont="1" applyFill="1" applyBorder="1"/>
    <xf numFmtId="0" fontId="0" fillId="6" borderId="1" xfId="0" applyFill="1" applyBorder="1" applyAlignment="1">
      <alignment wrapText="1"/>
    </xf>
    <xf numFmtId="0" fontId="0" fillId="7" borderId="1" xfId="0" applyFill="1" applyBorder="1" applyAlignment="1">
      <alignment wrapText="1"/>
    </xf>
    <xf numFmtId="0" fontId="1" fillId="7" borderId="1" xfId="0" applyFont="1" applyFill="1" applyBorder="1"/>
    <xf numFmtId="0" fontId="0" fillId="0" borderId="1" xfId="0" applyBorder="1"/>
    <xf numFmtId="0" fontId="0" fillId="0" borderId="0" xfId="0" applyAlignment="1">
      <alignment wrapText="1"/>
    </xf>
    <xf numFmtId="0" fontId="2" fillId="0" borderId="1" xfId="0" applyFont="1" applyBorder="1" applyAlignment="1">
      <alignment horizontal="center"/>
    </xf>
    <xf numFmtId="0" fontId="8" fillId="0" borderId="0" xfId="0" applyFont="1" applyAlignment="1">
      <alignment textRotation="45"/>
    </xf>
    <xf numFmtId="0" fontId="2" fillId="0" borderId="1" xfId="0" applyFont="1" applyBorder="1" applyAlignment="1">
      <alignment horizontal="center"/>
      <extLst>
        <ext xmlns:xfpb="http://schemas.microsoft.com/office/spreadsheetml/2022/featurepropertybag" uri="{C7286773-470A-42A8-94C5-96B5CB345126}">
          <xfpb:xfComplement i="0"/>
        </ext>
      </extLst>
    </xf>
    <xf numFmtId="0" fontId="2" fillId="8" borderId="5" xfId="0" applyFont="1" applyFill="1" applyBorder="1"/>
    <xf numFmtId="0" fontId="0" fillId="8" borderId="1" xfId="0" applyFill="1" applyBorder="1"/>
    <xf numFmtId="0" fontId="9" fillId="0" borderId="2" xfId="0" applyFont="1" applyFill="1" applyBorder="1" applyAlignment="1">
      <alignment horizontal="centerContinuous" wrapText="1"/>
    </xf>
    <xf numFmtId="0" fontId="2" fillId="0" borderId="3" xfId="0" applyFont="1" applyFill="1" applyBorder="1" applyAlignment="1">
      <alignment horizontal="centerContinuous"/>
    </xf>
    <xf numFmtId="0" fontId="9" fillId="0" borderId="4" xfId="0" applyFont="1" applyFill="1" applyBorder="1" applyAlignment="1">
      <alignment horizontal="centerContinuous"/>
    </xf>
    <xf numFmtId="0" fontId="9" fillId="8" borderId="2" xfId="0" applyFont="1" applyFill="1" applyBorder="1" applyAlignment="1">
      <alignment horizontal="centerContinuous" wrapText="1"/>
    </xf>
    <xf numFmtId="0" fontId="2" fillId="8" borderId="3" xfId="0" applyFont="1" applyFill="1" applyBorder="1" applyAlignment="1">
      <alignment horizontal="centerContinuous" wrapText="1"/>
    </xf>
    <xf numFmtId="0" fontId="9" fillId="8" borderId="4" xfId="0" applyFont="1" applyFill="1" applyBorder="1" applyAlignment="1">
      <alignment horizontal="centerContinuous" wrapText="1"/>
    </xf>
    <xf numFmtId="0" fontId="2" fillId="8" borderId="1" xfId="0" applyFont="1" applyFill="1" applyBorder="1" applyAlignment="1">
      <alignment horizontal="center"/>
    </xf>
    <xf numFmtId="0" fontId="2" fillId="8" borderId="1" xfId="0" applyFont="1" applyFill="1" applyBorder="1" applyAlignment="1">
      <alignment horizontal="center"/>
      <extLst>
        <ext xmlns:xfpb="http://schemas.microsoft.com/office/spreadsheetml/2022/featurepropertybag" uri="{C7286773-470A-42A8-94C5-96B5CB345126}">
          <xfpb:xfComplement i="0"/>
        </ext>
      </extLst>
    </xf>
    <xf numFmtId="0" fontId="2" fillId="0" borderId="3" xfId="0" applyFont="1" applyFill="1" applyBorder="1" applyAlignment="1">
      <alignment horizontal="centerContinuous" wrapText="1"/>
    </xf>
    <xf numFmtId="0" fontId="4" fillId="0" borderId="4" xfId="0" applyFont="1" applyFill="1" applyBorder="1" applyAlignment="1">
      <alignment horizontal="centerContinuous" wrapText="1"/>
    </xf>
    <xf numFmtId="0" fontId="6" fillId="0" borderId="4" xfId="0" applyFont="1" applyFill="1" applyBorder="1" applyAlignment="1">
      <alignment horizontal="centerContinuous" wrapText="1"/>
    </xf>
    <xf numFmtId="0" fontId="7" fillId="0" borderId="4" xfId="0" applyFont="1" applyFill="1" applyBorder="1" applyAlignment="1">
      <alignment horizontal="centerContinuous" wrapText="1"/>
    </xf>
    <xf numFmtId="0" fontId="5" fillId="0" borderId="4" xfId="0" applyFont="1" applyFill="1" applyBorder="1" applyAlignment="1">
      <alignment horizontal="centerContinuous" wrapText="1"/>
    </xf>
    <xf numFmtId="0" fontId="3" fillId="0" borderId="4" xfId="0" applyFont="1" applyFill="1" applyBorder="1" applyAlignment="1">
      <alignment horizontal="centerContinuous" wrapText="1"/>
    </xf>
    <xf numFmtId="0" fontId="2" fillId="8" borderId="1" xfId="0" applyFont="1" applyFill="1" applyBorder="1" applyAlignment="1">
      <alignment wrapText="1"/>
    </xf>
    <xf numFmtId="9" fontId="0" fillId="8" borderId="1" xfId="0" applyNumberFormat="1" applyFill="1" applyBorder="1"/>
    <xf numFmtId="0" fontId="7" fillId="8" borderId="4" xfId="0" applyFont="1" applyFill="1" applyBorder="1" applyAlignment="1">
      <alignment horizontal="centerContinuous" wrapText="1"/>
    </xf>
    <xf numFmtId="0" fontId="3" fillId="8" borderId="4" xfId="0" applyFont="1" applyFill="1" applyBorder="1" applyAlignment="1">
      <alignment horizontal="centerContinuous" wrapText="1"/>
    </xf>
    <xf numFmtId="0" fontId="4" fillId="8" borderId="4" xfId="0" applyFont="1" applyFill="1" applyBorder="1" applyAlignment="1">
      <alignment horizontal="centerContinuous" wrapText="1"/>
    </xf>
    <xf numFmtId="0" fontId="5" fillId="8" borderId="4" xfId="0" applyFont="1" applyFill="1" applyBorder="1" applyAlignment="1">
      <alignment horizontal="centerContinuous" wrapText="1"/>
    </xf>
    <xf numFmtId="0" fontId="0" fillId="0" borderId="0" xfId="0" applyFont="1"/>
    <xf numFmtId="0" fontId="9" fillId="8" borderId="3" xfId="0" applyFont="1" applyFill="1" applyBorder="1" applyAlignment="1">
      <alignment horizontal="centerContinuous" wrapText="1"/>
    </xf>
    <xf numFmtId="0" fontId="9" fillId="8" borderId="1" xfId="0" applyFont="1" applyFill="1" applyBorder="1" applyAlignment="1">
      <alignment horizontal="center"/>
    </xf>
    <xf numFmtId="0" fontId="9" fillId="8" borderId="1" xfId="0" applyFont="1" applyFill="1" applyBorder="1" applyAlignment="1">
      <alignment horizontal="center"/>
      <extLst>
        <ext xmlns:xfpb="http://schemas.microsoft.com/office/spreadsheetml/2022/featurepropertybag" uri="{C7286773-470A-42A8-94C5-96B5CB345126}">
          <xfpb:xfComplement i="0"/>
        </ext>
      </extLst>
    </xf>
    <xf numFmtId="14" fontId="0" fillId="8" borderId="1" xfId="0" applyNumberFormat="1" applyFill="1" applyBorder="1"/>
    <xf numFmtId="0" fontId="2" fillId="2" borderId="1" xfId="0" applyFont="1" applyFill="1" applyBorder="1" applyAlignment="1">
      <alignment wrapText="1"/>
    </xf>
    <xf numFmtId="0" fontId="2" fillId="2" borderId="1" xfId="0" applyFont="1" applyFill="1" applyBorder="1" applyAlignment="1">
      <alignment horizontal="left" wrapText="1"/>
    </xf>
    <xf numFmtId="0" fontId="2" fillId="3" borderId="1" xfId="0" applyFont="1" applyFill="1" applyBorder="1" applyAlignment="1">
      <alignment wrapText="1"/>
    </xf>
    <xf numFmtId="0" fontId="2" fillId="4" borderId="1" xfId="0" applyFont="1" applyFill="1" applyBorder="1" applyAlignment="1">
      <alignment wrapText="1"/>
    </xf>
    <xf numFmtId="0" fontId="2" fillId="5" borderId="1" xfId="0" applyFont="1" applyFill="1" applyBorder="1"/>
    <xf numFmtId="0" fontId="2" fillId="5" borderId="1" xfId="0" applyFont="1" applyFill="1" applyBorder="1" applyAlignment="1">
      <alignment wrapText="1"/>
    </xf>
    <xf numFmtId="0" fontId="2" fillId="6" borderId="1" xfId="0" applyFont="1" applyFill="1" applyBorder="1"/>
    <xf numFmtId="0" fontId="2" fillId="6" borderId="1" xfId="0" applyFont="1" applyFill="1" applyBorder="1" applyAlignment="1">
      <alignment wrapText="1"/>
    </xf>
    <xf numFmtId="0" fontId="2" fillId="9" borderId="1" xfId="0" applyFont="1" applyFill="1" applyBorder="1" applyAlignment="1">
      <alignment wrapText="1"/>
    </xf>
    <xf numFmtId="0" fontId="2" fillId="2" borderId="1" xfId="0" applyNumberFormat="1"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3" borderId="6" xfId="0" applyFont="1" applyFill="1" applyBorder="1" applyAlignment="1">
      <alignment wrapText="1"/>
    </xf>
    <xf numFmtId="0" fontId="2" fillId="4" borderId="6" xfId="0" applyFont="1" applyFill="1" applyBorder="1" applyAlignment="1">
      <alignment wrapText="1"/>
    </xf>
    <xf numFmtId="0" fontId="2" fillId="5" borderId="6" xfId="0" applyFont="1" applyFill="1" applyBorder="1" applyAlignment="1">
      <alignment wrapText="1"/>
    </xf>
    <xf numFmtId="0" fontId="2" fillId="5" borderId="6" xfId="0" applyFont="1" applyFill="1" applyBorder="1"/>
    <xf numFmtId="0" fontId="2" fillId="6" borderId="6" xfId="0" applyFont="1" applyFill="1" applyBorder="1"/>
    <xf numFmtId="0" fontId="2" fillId="6" borderId="6" xfId="0" applyFont="1" applyFill="1" applyBorder="1" applyAlignment="1">
      <alignment wrapText="1"/>
    </xf>
    <xf numFmtId="0" fontId="2" fillId="9" borderId="6" xfId="0" applyFont="1" applyFill="1" applyBorder="1" applyAlignment="1">
      <alignment wrapText="1"/>
    </xf>
    <xf numFmtId="0" fontId="2" fillId="2" borderId="9" xfId="0" applyNumberFormat="1" applyFont="1" applyFill="1" applyBorder="1"/>
    <xf numFmtId="0" fontId="2" fillId="2" borderId="13" xfId="0" applyNumberFormat="1" applyFont="1" applyFill="1" applyBorder="1"/>
    <xf numFmtId="0" fontId="2" fillId="2" borderId="8" xfId="0" applyNumberFormat="1" applyFont="1" applyFill="1" applyBorder="1"/>
    <xf numFmtId="9" fontId="2" fillId="2" borderId="14" xfId="0" applyNumberFormat="1" applyFont="1" applyFill="1" applyBorder="1"/>
    <xf numFmtId="0" fontId="2" fillId="0" borderId="15" xfId="0" applyFont="1" applyBorder="1" applyAlignment="1">
      <alignment horizontal="center"/>
    </xf>
    <xf numFmtId="0" fontId="2" fillId="0" borderId="16" xfId="0" applyFont="1" applyBorder="1" applyAlignment="1">
      <alignment horizontal="center"/>
    </xf>
    <xf numFmtId="0" fontId="2" fillId="0" borderId="17" xfId="0" applyFont="1" applyBorder="1" applyAlignment="1">
      <alignment horizontal="center"/>
    </xf>
    <xf numFmtId="0" fontId="2" fillId="3" borderId="9" xfId="0" applyNumberFormat="1" applyFont="1" applyFill="1" applyBorder="1"/>
    <xf numFmtId="0" fontId="2" fillId="3" borderId="1" xfId="0" applyNumberFormat="1" applyFont="1" applyFill="1" applyBorder="1"/>
    <xf numFmtId="0" fontId="2" fillId="4" borderId="9" xfId="0" applyNumberFormat="1" applyFont="1" applyFill="1" applyBorder="1"/>
    <xf numFmtId="0" fontId="2" fillId="4" borderId="1" xfId="0" applyNumberFormat="1" applyFont="1" applyFill="1" applyBorder="1"/>
    <xf numFmtId="0" fontId="2" fillId="5" borderId="9" xfId="0" applyNumberFormat="1" applyFont="1" applyFill="1" applyBorder="1"/>
    <xf numFmtId="0" fontId="2" fillId="5" borderId="1" xfId="0" applyNumberFormat="1" applyFont="1" applyFill="1" applyBorder="1"/>
    <xf numFmtId="0" fontId="2" fillId="6" borderId="9" xfId="0" applyNumberFormat="1" applyFont="1" applyFill="1" applyBorder="1"/>
    <xf numFmtId="0" fontId="2" fillId="6" borderId="1" xfId="0" applyNumberFormat="1" applyFont="1" applyFill="1" applyBorder="1"/>
    <xf numFmtId="0" fontId="2" fillId="9" borderId="9" xfId="0" applyNumberFormat="1" applyFont="1" applyFill="1" applyBorder="1"/>
    <xf numFmtId="0" fontId="2" fillId="9" borderId="1" xfId="0" applyNumberFormat="1" applyFont="1" applyFill="1" applyBorder="1"/>
    <xf numFmtId="0" fontId="2" fillId="9" borderId="18" xfId="0" applyNumberFormat="1" applyFont="1" applyFill="1" applyBorder="1"/>
    <xf numFmtId="0" fontId="2" fillId="9" borderId="5" xfId="0" applyNumberFormat="1" applyFont="1" applyFill="1" applyBorder="1"/>
    <xf numFmtId="14" fontId="0" fillId="10" borderId="1" xfId="0" applyNumberFormat="1" applyFill="1" applyBorder="1"/>
    <xf numFmtId="0" fontId="0" fillId="10" borderId="1" xfId="0" applyFill="1" applyBorder="1"/>
    <xf numFmtId="0" fontId="10" fillId="2" borderId="6" xfId="0" applyFont="1" applyFill="1" applyBorder="1" applyAlignment="1">
      <alignment horizontal="left" wrapText="1"/>
    </xf>
    <xf numFmtId="0" fontId="10" fillId="2" borderId="9" xfId="0" applyNumberFormat="1" applyFont="1" applyFill="1" applyBorder="1"/>
    <xf numFmtId="0" fontId="10" fillId="3" borderId="6" xfId="0" applyFont="1" applyFill="1" applyBorder="1" applyAlignment="1">
      <alignment wrapText="1"/>
    </xf>
    <xf numFmtId="0" fontId="10" fillId="3" borderId="9" xfId="0" applyNumberFormat="1" applyFont="1" applyFill="1" applyBorder="1"/>
    <xf numFmtId="0" fontId="10" fillId="4" borderId="6" xfId="0" applyFont="1" applyFill="1" applyBorder="1" applyAlignment="1">
      <alignment wrapText="1"/>
    </xf>
    <xf numFmtId="0" fontId="10" fillId="4" borderId="9" xfId="0" applyNumberFormat="1" applyFont="1" applyFill="1" applyBorder="1"/>
    <xf numFmtId="0" fontId="10" fillId="5" borderId="6" xfId="0" applyFont="1" applyFill="1" applyBorder="1" applyAlignment="1">
      <alignment wrapText="1"/>
    </xf>
    <xf numFmtId="0" fontId="10" fillId="5" borderId="9" xfId="0" applyNumberFormat="1" applyFont="1" applyFill="1" applyBorder="1"/>
    <xf numFmtId="0" fontId="10" fillId="6" borderId="6" xfId="0" applyFont="1" applyFill="1" applyBorder="1" applyAlignment="1">
      <alignment wrapText="1"/>
    </xf>
    <xf numFmtId="0" fontId="10" fillId="6" borderId="9" xfId="0" applyNumberFormat="1" applyFont="1" applyFill="1" applyBorder="1"/>
    <xf numFmtId="0" fontId="10" fillId="9" borderId="6" xfId="0" applyFont="1" applyFill="1" applyBorder="1" applyAlignment="1">
      <alignment wrapText="1"/>
    </xf>
    <xf numFmtId="9" fontId="10" fillId="2" borderId="14" xfId="0" applyNumberFormat="1" applyFont="1" applyFill="1" applyBorder="1"/>
    <xf numFmtId="9" fontId="2" fillId="3" borderId="14" xfId="0" applyNumberFormat="1" applyFont="1" applyFill="1" applyBorder="1"/>
    <xf numFmtId="9" fontId="10" fillId="3" borderId="14" xfId="0" applyNumberFormat="1" applyFont="1" applyFill="1" applyBorder="1"/>
    <xf numFmtId="9" fontId="2" fillId="4" borderId="14" xfId="0" applyNumberFormat="1" applyFont="1" applyFill="1" applyBorder="1"/>
    <xf numFmtId="9" fontId="10" fillId="4" borderId="14" xfId="0" applyNumberFormat="1" applyFont="1" applyFill="1" applyBorder="1"/>
    <xf numFmtId="9" fontId="2" fillId="5" borderId="14" xfId="0" applyNumberFormat="1" applyFont="1" applyFill="1" applyBorder="1"/>
    <xf numFmtId="9" fontId="2" fillId="6" borderId="14" xfId="0" applyNumberFormat="1" applyFont="1" applyFill="1" applyBorder="1"/>
    <xf numFmtId="9" fontId="10" fillId="6" borderId="14" xfId="0" applyNumberFormat="1" applyFont="1" applyFill="1" applyBorder="1"/>
    <xf numFmtId="9" fontId="2" fillId="9" borderId="14" xfId="0" applyNumberFormat="1" applyFont="1" applyFill="1" applyBorder="1"/>
    <xf numFmtId="0" fontId="10" fillId="9" borderId="10" xfId="0" applyNumberFormat="1" applyFont="1" applyFill="1" applyBorder="1"/>
    <xf numFmtId="0" fontId="10" fillId="9" borderId="11" xfId="0" applyNumberFormat="1" applyFont="1" applyFill="1" applyBorder="1"/>
    <xf numFmtId="9" fontId="10" fillId="9" borderId="12" xfId="0" applyNumberFormat="1" applyFont="1" applyFill="1" applyBorder="1"/>
    <xf numFmtId="0" fontId="0" fillId="0" borderId="19" xfId="0" applyBorder="1" applyAlignment="1">
      <alignment horizontal="centerContinuous"/>
    </xf>
    <xf numFmtId="0" fontId="0" fillId="0" borderId="20" xfId="0" applyBorder="1" applyAlignment="1">
      <alignment horizontal="centerContinuous"/>
    </xf>
    <xf numFmtId="0" fontId="0" fillId="0" borderId="21" xfId="0" applyBorder="1" applyAlignment="1">
      <alignment horizontal="centerContinuous"/>
    </xf>
    <xf numFmtId="0" fontId="1" fillId="0" borderId="0" xfId="0" applyFont="1" applyAlignment="1">
      <alignment horizontal="centerContinuous"/>
    </xf>
    <xf numFmtId="0" fontId="1" fillId="0" borderId="0" xfId="0" applyFont="1" applyAlignment="1"/>
    <xf numFmtId="0" fontId="2" fillId="0" borderId="1" xfId="0" applyFont="1" applyBorder="1" applyAlignment="1">
      <alignment horizontal="centerContinuous"/>
    </xf>
    <xf numFmtId="9" fontId="10" fillId="5" borderId="14" xfId="0" applyNumberFormat="1" applyFont="1" applyFill="1" applyBorder="1"/>
    <xf numFmtId="0" fontId="0" fillId="0" borderId="0" xfId="0" applyBorder="1"/>
    <xf numFmtId="0" fontId="11" fillId="0" borderId="0" xfId="0" applyFont="1" applyBorder="1" applyAlignment="1">
      <alignment horizontal="center"/>
    </xf>
    <xf numFmtId="0" fontId="2" fillId="4" borderId="1" xfId="0" applyFont="1" applyFill="1" applyBorder="1" applyAlignment="1">
      <alignment horizontal="center"/>
    </xf>
    <xf numFmtId="0" fontId="14" fillId="0" borderId="0" xfId="0" applyFont="1" applyAlignment="1">
      <alignment horizontal="centerContinuous"/>
    </xf>
    <xf numFmtId="0" fontId="15" fillId="0" borderId="0" xfId="0" applyFont="1"/>
    <xf numFmtId="0" fontId="18" fillId="0" borderId="0" xfId="0" applyFont="1"/>
    <xf numFmtId="0" fontId="19" fillId="0" borderId="0" xfId="0" applyFont="1"/>
    <xf numFmtId="0" fontId="20" fillId="0" borderId="0" xfId="0" applyFont="1" applyAlignment="1">
      <alignment vertical="top" wrapText="1"/>
    </xf>
    <xf numFmtId="0" fontId="20" fillId="0" borderId="0" xfId="0" applyFont="1" applyAlignment="1">
      <alignment vertical="center"/>
    </xf>
    <xf numFmtId="0" fontId="18" fillId="0" borderId="0" xfId="0" applyFont="1" applyAlignment="1">
      <alignment vertical="center"/>
    </xf>
    <xf numFmtId="0" fontId="17" fillId="0" borderId="0" xfId="0" applyFont="1" applyAlignment="1">
      <alignment vertical="top" wrapText="1"/>
    </xf>
    <xf numFmtId="0" fontId="20" fillId="0" borderId="0" xfId="0" applyFont="1" applyAlignment="1">
      <alignment horizontal="left" vertical="center" wrapText="1" indent="2"/>
    </xf>
    <xf numFmtId="0" fontId="17" fillId="0" borderId="0" xfId="0" applyFont="1" applyAlignment="1">
      <alignment horizontal="left" vertical="top" wrapText="1"/>
    </xf>
    <xf numFmtId="0" fontId="21" fillId="0" borderId="0" xfId="0" applyFont="1"/>
    <xf numFmtId="0" fontId="22" fillId="0" borderId="0" xfId="0" applyFont="1" applyBorder="1" applyAlignment="1">
      <alignment horizontal="left"/>
    </xf>
    <xf numFmtId="0" fontId="22" fillId="0" borderId="0" xfId="0" applyFont="1" applyBorder="1" applyAlignment="1">
      <alignment horizontal="centerContinuous"/>
    </xf>
    <xf numFmtId="0" fontId="23" fillId="0" borderId="0" xfId="0" applyFont="1"/>
    <xf numFmtId="0" fontId="24" fillId="11" borderId="22" xfId="0" applyFont="1" applyFill="1" applyBorder="1"/>
    <xf numFmtId="0" fontId="24" fillId="0" borderId="0" xfId="0" applyFont="1"/>
    <xf numFmtId="0" fontId="25" fillId="0" borderId="0" xfId="0" applyFont="1"/>
    <xf numFmtId="0" fontId="21" fillId="0" borderId="23" xfId="0" applyFont="1" applyBorder="1"/>
    <xf numFmtId="0" fontId="17" fillId="0" borderId="24" xfId="0" applyFont="1" applyBorder="1" applyAlignment="1">
      <alignment horizontal="left" vertical="top" wrapText="1"/>
    </xf>
    <xf numFmtId="0" fontId="20" fillId="0" borderId="0" xfId="0" applyFont="1" applyFill="1" applyBorder="1" applyAlignment="1">
      <alignment horizontal="left" vertical="center" wrapText="1" indent="2"/>
    </xf>
    <xf numFmtId="0" fontId="19" fillId="0" borderId="0" xfId="0" applyFont="1" applyFill="1" applyBorder="1"/>
    <xf numFmtId="0" fontId="15" fillId="0" borderId="0" xfId="0" applyFont="1" applyFill="1" applyBorder="1"/>
    <xf numFmtId="0" fontId="0" fillId="0" borderId="0" xfId="0" applyFill="1" applyBorder="1"/>
    <xf numFmtId="0" fontId="26" fillId="0" borderId="0" xfId="0" applyFont="1" applyAlignment="1">
      <alignment horizontal="centerContinuous"/>
    </xf>
    <xf numFmtId="0" fontId="13" fillId="12" borderId="1" xfId="0" applyFont="1" applyFill="1" applyBorder="1" applyAlignment="1">
      <alignment wrapText="1"/>
    </xf>
    <xf numFmtId="0" fontId="0" fillId="13" borderId="1" xfId="0" applyFill="1" applyBorder="1" applyAlignment="1">
      <alignment wrapText="1"/>
    </xf>
    <xf numFmtId="0" fontId="16" fillId="0" borderId="0" xfId="0" applyFont="1" applyAlignment="1">
      <alignment horizontal="left" vertical="center" wrapText="1"/>
    </xf>
    <xf numFmtId="0" fontId="16" fillId="0" borderId="0" xfId="0" applyFont="1" applyAlignment="1">
      <alignment horizontal="left" vertical="center" wrapText="1"/>
    </xf>
    <xf numFmtId="0" fontId="2" fillId="5" borderId="5" xfId="0" applyFont="1" applyFill="1" applyBorder="1" applyAlignment="1">
      <alignment horizontal="center"/>
    </xf>
    <xf numFmtId="0" fontId="2" fillId="5" borderId="7" xfId="0" applyFont="1" applyFill="1" applyBorder="1" applyAlignment="1">
      <alignment horizontal="center"/>
    </xf>
    <xf numFmtId="0" fontId="2" fillId="5" borderId="8" xfId="0" applyFont="1" applyFill="1" applyBorder="1" applyAlignment="1">
      <alignment horizontal="center"/>
    </xf>
    <xf numFmtId="0" fontId="2" fillId="6" borderId="5" xfId="0" applyFont="1" applyFill="1" applyBorder="1" applyAlignment="1">
      <alignment horizontal="center"/>
    </xf>
    <xf numFmtId="0" fontId="2" fillId="6" borderId="7" xfId="0" applyFont="1" applyFill="1" applyBorder="1" applyAlignment="1">
      <alignment horizontal="center"/>
    </xf>
    <xf numFmtId="0" fontId="2" fillId="6" borderId="8" xfId="0" applyFont="1" applyFill="1" applyBorder="1" applyAlignment="1">
      <alignment horizontal="center"/>
    </xf>
    <xf numFmtId="0" fontId="2" fillId="9" borderId="5" xfId="0" applyFont="1" applyFill="1" applyBorder="1" applyAlignment="1">
      <alignment horizontal="center"/>
    </xf>
    <xf numFmtId="0" fontId="2" fillId="9" borderId="8" xfId="0" applyFont="1" applyFill="1" applyBorder="1" applyAlignment="1">
      <alignment horizontal="center"/>
    </xf>
    <xf numFmtId="0" fontId="2" fillId="3" borderId="5"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2" borderId="5" xfId="0" applyFont="1" applyFill="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9" borderId="7" xfId="0" applyFont="1" applyFill="1" applyBorder="1" applyAlignment="1">
      <alignment horizontal="center"/>
    </xf>
    <xf numFmtId="0" fontId="2" fillId="4" borderId="5" xfId="0" applyFont="1" applyFill="1" applyBorder="1" applyAlignment="1">
      <alignment horizontal="center"/>
    </xf>
    <xf numFmtId="0" fontId="2" fillId="4" borderId="8" xfId="0" applyFont="1" applyFill="1" applyBorder="1" applyAlignment="1">
      <alignment horizontal="center"/>
    </xf>
    <xf numFmtId="0" fontId="27" fillId="0" borderId="0" xfId="0" applyFont="1"/>
    <xf numFmtId="0" fontId="28" fillId="0" borderId="0" xfId="0" applyFont="1"/>
    <xf numFmtId="0" fontId="27" fillId="14" borderId="0" xfId="0" applyFont="1" applyFill="1" applyBorder="1"/>
    <xf numFmtId="0" fontId="0" fillId="14" borderId="0" xfId="0" applyFill="1" applyBorder="1"/>
  </cellXfs>
  <cellStyles count="1">
    <cellStyle name="Normal" xfId="0" builtinId="0"/>
  </cellStyles>
  <dxfs count="2">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542D72"/>
      <color rgb="FF548235"/>
      <color rgb="FF003D78"/>
      <color rgb="FFB8D5D9"/>
      <color rgb="FF70AFBC"/>
      <color rgb="FF065B66"/>
      <color rgb="FFE6ADEC"/>
      <color rgb="FF72AEB6"/>
      <color rgb="FFB9D7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21.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26.xml"/><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3" Type="http://schemas.openxmlformats.org/officeDocument/2006/relationships/chartUserShapes" Target="../drawings/drawing30.xml"/><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3" Type="http://schemas.openxmlformats.org/officeDocument/2006/relationships/chartUserShapes" Target="../drawings/drawing32.xml"/><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3" Type="http://schemas.openxmlformats.org/officeDocument/2006/relationships/chartUserShapes" Target="../drawings/drawing33.xml"/><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3" Type="http://schemas.openxmlformats.org/officeDocument/2006/relationships/chartUserShapes" Target="../drawings/drawing37.xml"/><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3" Type="http://schemas.openxmlformats.org/officeDocument/2006/relationships/chartUserShapes" Target="../drawings/drawing41.xml"/><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3" Type="http://schemas.openxmlformats.org/officeDocument/2006/relationships/chartUserShapes" Target="../drawings/drawing42.xml"/><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3" Type="http://schemas.openxmlformats.org/officeDocument/2006/relationships/chartUserShapes" Target="../drawings/drawing45.xml"/><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3" Type="http://schemas.openxmlformats.org/officeDocument/2006/relationships/chartUserShapes" Target="../drawings/drawing47.xml"/><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3" Type="http://schemas.openxmlformats.org/officeDocument/2006/relationships/chartUserShapes" Target="../drawings/drawing48.xml"/><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3" Type="http://schemas.openxmlformats.org/officeDocument/2006/relationships/chartUserShapes" Target="../drawings/drawing49.xml"/><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3" Type="http://schemas.openxmlformats.org/officeDocument/2006/relationships/chartUserShapes" Target="../drawings/drawing50.xml"/><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3" Type="http://schemas.openxmlformats.org/officeDocument/2006/relationships/chartUserShapes" Target="../drawings/drawing51.xml"/><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3" Type="http://schemas.openxmlformats.org/officeDocument/2006/relationships/chartUserShapes" Target="../drawings/drawing53.xml"/><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3" Type="http://schemas.openxmlformats.org/officeDocument/2006/relationships/chartUserShapes" Target="../drawings/drawing54.xml"/><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3" Type="http://schemas.openxmlformats.org/officeDocument/2006/relationships/chartUserShapes" Target="../drawings/drawing55.xml"/><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3" Type="http://schemas.openxmlformats.org/officeDocument/2006/relationships/chartUserShapes" Target="../drawings/drawing56.xml"/><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3" Type="http://schemas.openxmlformats.org/officeDocument/2006/relationships/chartUserShapes" Target="../drawings/drawing57.xml"/><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3" Type="http://schemas.openxmlformats.org/officeDocument/2006/relationships/chartUserShapes" Target="../drawings/drawing58.xml"/><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3" Type="http://schemas.openxmlformats.org/officeDocument/2006/relationships/chartUserShapes" Target="../drawings/drawing59.xml"/><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3" Type="http://schemas.openxmlformats.org/officeDocument/2006/relationships/chartUserShapes" Target="../drawings/drawing61.xml"/><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3" Type="http://schemas.openxmlformats.org/officeDocument/2006/relationships/chartUserShapes" Target="../drawings/drawing62.xml"/><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3" Type="http://schemas.openxmlformats.org/officeDocument/2006/relationships/chartUserShapes" Target="../drawings/drawing63.xml"/><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3" Type="http://schemas.openxmlformats.org/officeDocument/2006/relationships/chartUserShapes" Target="../drawings/drawing64.xml"/><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3" Type="http://schemas.openxmlformats.org/officeDocument/2006/relationships/chartUserShapes" Target="../drawings/drawing65.xml"/><Relationship Id="rId2" Type="http://schemas.microsoft.com/office/2011/relationships/chartColorStyle" Target="colors68.xml"/><Relationship Id="rId1" Type="http://schemas.microsoft.com/office/2011/relationships/chartStyle" Target="style68.xml"/></Relationships>
</file>

<file path=xl/charts/_rels/chart69.xml.rels><?xml version="1.0" encoding="UTF-8" standalone="yes"?>
<Relationships xmlns="http://schemas.openxmlformats.org/package/2006/relationships"><Relationship Id="rId3" Type="http://schemas.openxmlformats.org/officeDocument/2006/relationships/chartUserShapes" Target="../drawings/drawing66.xml"/><Relationship Id="rId2" Type="http://schemas.microsoft.com/office/2011/relationships/chartColorStyle" Target="colors69.xml"/><Relationship Id="rId1" Type="http://schemas.microsoft.com/office/2011/relationships/chartStyle" Target="style69.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0.xml.rels><?xml version="1.0" encoding="UTF-8" standalone="yes"?>
<Relationships xmlns="http://schemas.openxmlformats.org/package/2006/relationships"><Relationship Id="rId3" Type="http://schemas.openxmlformats.org/officeDocument/2006/relationships/chartUserShapes" Target="../drawings/drawing67.xml"/><Relationship Id="rId2" Type="http://schemas.microsoft.com/office/2011/relationships/chartColorStyle" Target="colors70.xml"/><Relationship Id="rId1" Type="http://schemas.microsoft.com/office/2011/relationships/chartStyle" Target="style70.xml"/></Relationships>
</file>

<file path=xl/charts/_rels/chart71.xml.rels><?xml version="1.0" encoding="UTF-8" standalone="yes"?>
<Relationships xmlns="http://schemas.openxmlformats.org/package/2006/relationships"><Relationship Id="rId3" Type="http://schemas.openxmlformats.org/officeDocument/2006/relationships/chartUserShapes" Target="../drawings/drawing69.xml"/><Relationship Id="rId2" Type="http://schemas.microsoft.com/office/2011/relationships/chartColorStyle" Target="colors71.xml"/><Relationship Id="rId1" Type="http://schemas.microsoft.com/office/2011/relationships/chartStyle" Target="style71.xml"/></Relationships>
</file>

<file path=xl/charts/_rels/chart72.xml.rels><?xml version="1.0" encoding="UTF-8" standalone="yes"?>
<Relationships xmlns="http://schemas.openxmlformats.org/package/2006/relationships"><Relationship Id="rId3" Type="http://schemas.openxmlformats.org/officeDocument/2006/relationships/chartUserShapes" Target="../drawings/drawing70.xml"/><Relationship Id="rId2" Type="http://schemas.microsoft.com/office/2011/relationships/chartColorStyle" Target="colors72.xml"/><Relationship Id="rId1" Type="http://schemas.microsoft.com/office/2011/relationships/chartStyle" Target="style72.xml"/></Relationships>
</file>

<file path=xl/charts/_rels/chart73.xml.rels><?xml version="1.0" encoding="UTF-8" standalone="yes"?>
<Relationships xmlns="http://schemas.openxmlformats.org/package/2006/relationships"><Relationship Id="rId3" Type="http://schemas.openxmlformats.org/officeDocument/2006/relationships/chartUserShapes" Target="../drawings/drawing71.xml"/><Relationship Id="rId2" Type="http://schemas.microsoft.com/office/2011/relationships/chartColorStyle" Target="colors73.xml"/><Relationship Id="rId1" Type="http://schemas.microsoft.com/office/2011/relationships/chartStyle" Target="style73.xml"/></Relationships>
</file>

<file path=xl/charts/_rels/chart74.xml.rels><?xml version="1.0" encoding="UTF-8" standalone="yes"?>
<Relationships xmlns="http://schemas.openxmlformats.org/package/2006/relationships"><Relationship Id="rId3" Type="http://schemas.openxmlformats.org/officeDocument/2006/relationships/chartUserShapes" Target="../drawings/drawing72.xml"/><Relationship Id="rId2" Type="http://schemas.microsoft.com/office/2011/relationships/chartColorStyle" Target="colors74.xml"/><Relationship Id="rId1" Type="http://schemas.microsoft.com/office/2011/relationships/chartStyle" Target="style74.xml"/></Relationships>
</file>

<file path=xl/charts/_rels/chart75.xml.rels><?xml version="1.0" encoding="UTF-8" standalone="yes"?>
<Relationships xmlns="http://schemas.openxmlformats.org/package/2006/relationships"><Relationship Id="rId3" Type="http://schemas.openxmlformats.org/officeDocument/2006/relationships/chartUserShapes" Target="../drawings/drawing73.xml"/><Relationship Id="rId2" Type="http://schemas.microsoft.com/office/2011/relationships/chartColorStyle" Target="colors75.xml"/><Relationship Id="rId1" Type="http://schemas.microsoft.com/office/2011/relationships/chartStyle" Target="style75.xml"/></Relationships>
</file>

<file path=xl/charts/_rels/chart76.xml.rels><?xml version="1.0" encoding="UTF-8" standalone="yes"?>
<Relationships xmlns="http://schemas.openxmlformats.org/package/2006/relationships"><Relationship Id="rId3" Type="http://schemas.openxmlformats.org/officeDocument/2006/relationships/chartUserShapes" Target="../drawings/drawing74.xml"/><Relationship Id="rId2" Type="http://schemas.microsoft.com/office/2011/relationships/chartColorStyle" Target="colors76.xml"/><Relationship Id="rId1" Type="http://schemas.microsoft.com/office/2011/relationships/chartStyle" Target="style76.xml"/></Relationships>
</file>

<file path=xl/charts/_rels/chart77.xml.rels><?xml version="1.0" encoding="UTF-8" standalone="yes"?>
<Relationships xmlns="http://schemas.openxmlformats.org/package/2006/relationships"><Relationship Id="rId3" Type="http://schemas.openxmlformats.org/officeDocument/2006/relationships/chartUserShapes" Target="../drawings/drawing75.xml"/><Relationship Id="rId2" Type="http://schemas.microsoft.com/office/2011/relationships/chartColorStyle" Target="colors77.xml"/><Relationship Id="rId1" Type="http://schemas.microsoft.com/office/2011/relationships/chartStyle" Target="style7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r>
              <a:rPr lang="en-US">
                <a:solidFill>
                  <a:sysClr val="windowText" lastClr="000000"/>
                </a:solidFill>
              </a:rPr>
              <a:t>EVS Observations</a:t>
            </a:r>
          </a:p>
        </c:rich>
      </c:tx>
      <c:layout>
        <c:manualLayout>
          <c:xMode val="edge"/>
          <c:yMode val="edge"/>
          <c:x val="0.46902559241423614"/>
          <c:y val="1.8315018315018316E-2"/>
        </c:manualLayout>
      </c:layout>
      <c:overlay val="0"/>
      <c:spPr>
        <a:noFill/>
        <a:ln>
          <a:noFill/>
        </a:ln>
        <a:effectLst/>
      </c:spPr>
      <c:txPr>
        <a:bodyPr rot="0" spcFirstLastPara="1" vertOverflow="ellipsis" vert="horz" wrap="square" anchor="ctr" anchorCtr="1"/>
        <a:lstStyle/>
        <a:p>
          <a:pPr>
            <a:defRPr sz="1800" b="1" i="0" u="none" strike="noStrike" kern="120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tx>
            <c:strRef>
              <c:f>'Facility Data'!$B$4</c:f>
              <c:strCache>
                <c:ptCount val="1"/>
                <c:pt idx="0">
                  <c:v>Hand Hygiene</c:v>
                </c:pt>
              </c:strCache>
            </c:strRef>
          </c:tx>
          <c:spPr>
            <a:solidFill>
              <a:srgbClr val="065B66">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Data'!$F$7,'Facility Data'!$I$7,'Facility Data'!$L$7,'Facility Data'!$O$7,'Facility Data'!$R$7,'Facility Data'!$U$7,'Facility Data'!$X$7,'Facility Data'!$AA$7,'Facility Data'!$AD$7,'Facility Data'!$AG$7,'Facility Data'!$AJ$7,'Facility Data'!$AM$7)</c:f>
              <c:numCache>
                <c:formatCode>0%</c:formatCode>
                <c:ptCount val="12"/>
                <c:pt idx="0">
                  <c:v>0.375</c:v>
                </c:pt>
                <c:pt idx="1">
                  <c:v>0.25</c:v>
                </c:pt>
                <c:pt idx="2">
                  <c:v>0.5</c:v>
                </c:pt>
                <c:pt idx="3">
                  <c:v>1</c:v>
                </c:pt>
                <c:pt idx="4">
                  <c:v>0.5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6260-4611-B314-E908D32E3A31}"/>
            </c:ext>
          </c:extLst>
        </c:ser>
        <c:ser>
          <c:idx val="1"/>
          <c:order val="1"/>
          <c:tx>
            <c:strRef>
              <c:f>'Facility Data'!$B$8</c:f>
              <c:strCache>
                <c:ptCount val="1"/>
                <c:pt idx="0">
                  <c:v>Waste Management</c:v>
                </c:pt>
              </c:strCache>
            </c:strRef>
          </c:tx>
          <c:spPr>
            <a:solidFill>
              <a:srgbClr val="70AFBC">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Data'!$F$11,'Facility Data'!$I$11,'Facility Data'!$L$11,'Facility Data'!$O$11,'Facility Data'!$R$11,'Facility Data'!$U$11,'Facility Data'!$X$11,'Facility Data'!$AA$11,'Facility Data'!$AD$11,'Facility Data'!$AG$11,'Facility Data'!$AJ$11,'Facility Data'!$AM$11)</c:f>
              <c:numCache>
                <c:formatCode>0%</c:formatCode>
                <c:ptCount val="12"/>
                <c:pt idx="0">
                  <c:v>0.66666666666666663</c:v>
                </c:pt>
                <c:pt idx="1">
                  <c:v>0.33333333333333331</c:v>
                </c:pt>
                <c:pt idx="2">
                  <c:v>0.33333333333333331</c:v>
                </c:pt>
                <c:pt idx="3">
                  <c:v>0</c:v>
                </c:pt>
                <c:pt idx="4">
                  <c:v>0.33333333333333331</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6260-4611-B314-E908D32E3A31}"/>
            </c:ext>
          </c:extLst>
        </c:ser>
        <c:ser>
          <c:idx val="2"/>
          <c:order val="2"/>
          <c:tx>
            <c:strRef>
              <c:f>'Facility Data'!$B$12</c:f>
              <c:strCache>
                <c:ptCount val="1"/>
                <c:pt idx="0">
                  <c:v>PPE</c:v>
                </c:pt>
              </c:strCache>
            </c:strRef>
          </c:tx>
          <c:spPr>
            <a:solidFill>
              <a:srgbClr val="B8D5D9">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Data'!$F$13,'Facility Data'!$I$13,'Facility Data'!$L$13,'Facility Data'!$O$13,'Facility Data'!$R$13,'Facility Data'!$U$13,'Facility Data'!$X$13,'Facility Data'!$AA$13,'Facility Data'!$AD$13,'Facility Data'!$AG$13,'Facility Data'!$AJ$13,'Facility Data'!$AM$13)</c:f>
              <c:numCache>
                <c:formatCode>0%</c:formatCode>
                <c:ptCount val="12"/>
                <c:pt idx="0">
                  <c:v>0</c:v>
                </c:pt>
                <c:pt idx="1">
                  <c:v>1</c:v>
                </c:pt>
                <c:pt idx="2">
                  <c:v>0</c:v>
                </c:pt>
                <c:pt idx="3">
                  <c:v>1</c:v>
                </c:pt>
                <c:pt idx="4">
                  <c:v>0</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6260-4611-B314-E908D32E3A31}"/>
            </c:ext>
          </c:extLst>
        </c:ser>
        <c:ser>
          <c:idx val="3"/>
          <c:order val="3"/>
          <c:tx>
            <c:strRef>
              <c:f>'Facility Data'!$B$14</c:f>
              <c:strCache>
                <c:ptCount val="1"/>
                <c:pt idx="0">
                  <c:v>Cleaning and Disinfection</c:v>
                </c:pt>
              </c:strCache>
            </c:strRef>
          </c:tx>
          <c:spPr>
            <a:solidFill>
              <a:srgbClr val="003D78">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Data'!$F$21,'Facility Data'!$I$21,'Facility Data'!$L$21,'Facility Data'!$O$21,'Facility Data'!$R$21,'Facility Data'!$U$21,'Facility Data'!$X$21,'Facility Data'!$AA$21,'Facility Data'!$AD$21,'Facility Data'!$AG$21,'Facility Data'!$AJ$21,'Facility Data'!$AM$21)</c:f>
              <c:numCache>
                <c:formatCode>0%</c:formatCode>
                <c:ptCount val="12"/>
                <c:pt idx="0">
                  <c:v>0.2857142857142857</c:v>
                </c:pt>
                <c:pt idx="1">
                  <c:v>0.42857142857142855</c:v>
                </c:pt>
                <c:pt idx="2">
                  <c:v>0.14285714285714285</c:v>
                </c:pt>
                <c:pt idx="3">
                  <c:v>0.7142857142857143</c:v>
                </c:pt>
                <c:pt idx="4">
                  <c:v>0.42857142857142855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6260-4611-B314-E908D32E3A31}"/>
            </c:ext>
          </c:extLst>
        </c:ser>
        <c:ser>
          <c:idx val="4"/>
          <c:order val="4"/>
          <c:tx>
            <c:strRef>
              <c:f>'Facility Data'!$B$22</c:f>
              <c:strCache>
                <c:ptCount val="1"/>
                <c:pt idx="0">
                  <c:v>Linen Management</c:v>
                </c:pt>
              </c:strCache>
            </c:strRef>
          </c:tx>
          <c:spPr>
            <a:solidFill>
              <a:srgbClr val="548235">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Data'!$F$25,'Facility Data'!$I$25,'Facility Data'!$L$25,'Facility Data'!$O$25,'Facility Data'!$R$25,'Facility Data'!$U$25,'Facility Data'!$X$25,'Facility Data'!$AA$25,'Facility Data'!$AD$25,'Facility Data'!$AG$25,'Facility Data'!$AJ$25,'Facility Data'!$AM$25)</c:f>
              <c:numCache>
                <c:formatCode>0%</c:formatCode>
                <c:ptCount val="12"/>
                <c:pt idx="0">
                  <c:v>0.5</c:v>
                </c:pt>
                <c:pt idx="1">
                  <c:v>0</c:v>
                </c:pt>
                <c:pt idx="2">
                  <c:v>0.25</c:v>
                </c:pt>
                <c:pt idx="3">
                  <c:v>0.25</c:v>
                </c:pt>
                <c:pt idx="4">
                  <c:v>0.75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6260-4611-B314-E908D32E3A31}"/>
            </c:ext>
          </c:extLst>
        </c:ser>
        <c:ser>
          <c:idx val="5"/>
          <c:order val="5"/>
          <c:tx>
            <c:strRef>
              <c:f>'Facility Data'!$B$26</c:f>
              <c:strCache>
                <c:ptCount val="1"/>
                <c:pt idx="0">
                  <c:v>Care Equipment Management</c:v>
                </c:pt>
              </c:strCache>
            </c:strRef>
          </c:tx>
          <c:spPr>
            <a:solidFill>
              <a:srgbClr val="542D72">
                <a:alpha val="84706"/>
              </a:srgbClr>
            </a:solidFill>
            <a:ln w="9525" cap="flat" cmpd="sng" algn="ctr">
              <a:solidFill>
                <a:schemeClr val="lt1">
                  <a:alpha val="50000"/>
                </a:schemeClr>
              </a:solidFill>
              <a:round/>
            </a:ln>
            <a:effectLst/>
          </c:spPr>
          <c:invertIfNegative val="0"/>
          <c:cat>
            <c:strRef>
              <c:f>('Facility Data'!$D$2,'Facility Data'!$G$2,'Facility Data'!$J$2,'Facility Data'!$M$2,'Facility Data'!$P$2,'Facility Data'!$S$2,'Facility Data'!$V$2,'Facility Data'!$Y$2,'Facility Data'!$AB$2,'Facility Data'!$AE$2,'Facility Data'!$AH$2,'Facility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Data'!$F$28,'Facility Data'!$I$28,'Facility Data'!$L$28,'Facility Data'!$O$28,'Facility Data'!$R$28,'Facility Data'!$U$28,'Facility Data'!$X$28,'Facility Data'!$AA$28,'Facility Data'!$AD$28,'Facility Data'!$AG$28,'Facility Data'!$AJ$28,'Facility Data'!$AM$28)</c:f>
              <c:numCache>
                <c:formatCode>0%</c:formatCode>
                <c:ptCount val="12"/>
                <c:pt idx="0">
                  <c:v>0</c:v>
                </c:pt>
                <c:pt idx="1">
                  <c:v>0.5</c:v>
                </c:pt>
                <c:pt idx="2">
                  <c:v>0.5</c:v>
                </c:pt>
                <c:pt idx="3">
                  <c:v>0.5</c:v>
                </c:pt>
                <c:pt idx="4">
                  <c:v>0.5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6260-4611-B314-E908D32E3A31}"/>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 A Waste Management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Data'!$AP$7</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Data'!$AQ$7:$BB$7</c:f>
              <c:numCache>
                <c:formatCode>General</c:formatCode>
                <c:ptCount val="12"/>
                <c:pt idx="0">
                  <c:v>0</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8A0-411F-88FA-92FB9EFBB7D2}"/>
            </c:ext>
          </c:extLst>
        </c:ser>
        <c:ser>
          <c:idx val="1"/>
          <c:order val="1"/>
          <c:tx>
            <c:strRef>
              <c:f>'Unit Data'!$AP$8</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Data'!$AQ$8:$BB$8</c:f>
              <c:numCache>
                <c:formatCode>General</c:formatCode>
                <c:ptCount val="12"/>
                <c:pt idx="0">
                  <c:v>0</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8A0-411F-88FA-92FB9EFBB7D2}"/>
            </c:ext>
          </c:extLst>
        </c:ser>
        <c:ser>
          <c:idx val="2"/>
          <c:order val="2"/>
          <c:tx>
            <c:strRef>
              <c:f>'Unit Data'!$AP$9</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Data'!$AQ$9:$BB$9</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8A0-411F-88FA-92FB9EFBB7D2}"/>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a:t>
            </a:r>
            <a:r>
              <a:rPr lang="en-US" baseline="0"/>
              <a:t> A </a:t>
            </a:r>
            <a:r>
              <a:rPr lang="en-US"/>
              <a:t>PPE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Data'!$AP$10</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Data'!$AQ$10:$BB$10</c:f>
              <c:numCache>
                <c:formatCode>General</c:formatCode>
                <c:ptCount val="12"/>
                <c:pt idx="0">
                  <c:v>1</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65D-4A22-9225-5B7DBD69A352}"/>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solidFill>
          <a:schemeClr val="bg1"/>
        </a:solid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 A Cleaning and Disinfection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Data'!$AP$11</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Data'!$AQ$11:$BB$11</c:f>
              <c:numCache>
                <c:formatCode>General</c:formatCode>
                <c:ptCount val="12"/>
                <c:pt idx="0">
                  <c:v>0</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92D-4B53-A25E-6480FA1A36A7}"/>
            </c:ext>
          </c:extLst>
        </c:ser>
        <c:ser>
          <c:idx val="1"/>
          <c:order val="1"/>
          <c:tx>
            <c:strRef>
              <c:f>'Unit Data'!$AP$12</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Data'!$AQ$12:$BB$12</c:f>
              <c:numCache>
                <c:formatCode>General</c:formatCode>
                <c:ptCount val="12"/>
                <c:pt idx="0">
                  <c:v>1</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92D-4B53-A25E-6480FA1A36A7}"/>
            </c:ext>
          </c:extLst>
        </c:ser>
        <c:ser>
          <c:idx val="2"/>
          <c:order val="2"/>
          <c:tx>
            <c:strRef>
              <c:f>'Unit Data'!$AP$13</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Data'!$AQ$13:$BB$13</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692D-4B53-A25E-6480FA1A36A7}"/>
            </c:ext>
          </c:extLst>
        </c:ser>
        <c:ser>
          <c:idx val="3"/>
          <c:order val="3"/>
          <c:tx>
            <c:strRef>
              <c:f>'Unit Data'!$AP$14</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Data'!$AQ$14:$BB$14</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692D-4B53-A25E-6480FA1A36A7}"/>
            </c:ext>
          </c:extLst>
        </c:ser>
        <c:ser>
          <c:idx val="4"/>
          <c:order val="4"/>
          <c:tx>
            <c:strRef>
              <c:f>'Unit Data'!$AP$15</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Data'!$AQ$15:$BB$15</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692D-4B53-A25E-6480FA1A36A7}"/>
            </c:ext>
          </c:extLst>
        </c:ser>
        <c:ser>
          <c:idx val="5"/>
          <c:order val="5"/>
          <c:tx>
            <c:strRef>
              <c:f>'Unit Data'!$AP$16</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Data'!$AQ$16:$BB$16</c:f>
              <c:numCache>
                <c:formatCode>General</c:formatCode>
                <c:ptCount val="12"/>
                <c:pt idx="0">
                  <c:v>0</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692D-4B53-A25E-6480FA1A36A7}"/>
            </c:ext>
          </c:extLst>
        </c:ser>
        <c:ser>
          <c:idx val="6"/>
          <c:order val="6"/>
          <c:tx>
            <c:strRef>
              <c:f>'Unit Data'!$AP$17</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Data'!$AQ$17:$BB$17</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692D-4B53-A25E-6480FA1A36A7}"/>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 A Linen</a:t>
            </a:r>
            <a:r>
              <a:rPr lang="en-US" baseline="0"/>
              <a:t> Management </a:t>
            </a:r>
            <a:r>
              <a:rPr lang="en-US"/>
              <a:t>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Data'!$AP$18</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Data'!$AQ$18:$BB$18</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7AF-4D5D-B4B5-5722BAD73DEF}"/>
            </c:ext>
          </c:extLst>
        </c:ser>
        <c:ser>
          <c:idx val="1"/>
          <c:order val="1"/>
          <c:tx>
            <c:strRef>
              <c:f>'Unit Data'!$AP$19</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Data'!$AQ$19:$BB$19</c:f>
              <c:numCache>
                <c:formatCode>General</c:formatCode>
                <c:ptCount val="12"/>
                <c:pt idx="0">
                  <c:v>1</c:v>
                </c:pt>
                <c:pt idx="1">
                  <c:v>2</c:v>
                </c:pt>
                <c:pt idx="2">
                  <c:v>2</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7AF-4D5D-B4B5-5722BAD73DEF}"/>
            </c:ext>
          </c:extLst>
        </c:ser>
        <c:ser>
          <c:idx val="3"/>
          <c:order val="2"/>
          <c:tx>
            <c:strRef>
              <c:f>'Unit Data'!$AP$20</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Data'!$AQ$20:$BB$20</c:f>
              <c:numCache>
                <c:formatCode>General</c:formatCode>
                <c:ptCount val="12"/>
                <c:pt idx="0">
                  <c:v>1</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7AF-4D5D-B4B5-5722BAD73DE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 A Care Equipment</a:t>
            </a:r>
            <a:r>
              <a:rPr lang="en-US" baseline="0"/>
              <a:t> Management </a:t>
            </a:r>
            <a:r>
              <a:rPr lang="en-US"/>
              <a:t>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Data'!$AP$21</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Data'!$AQ$21:$BB$21</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B78-44E9-B472-6C6E040246C6}"/>
            </c:ext>
          </c:extLst>
        </c:ser>
        <c:ser>
          <c:idx val="1"/>
          <c:order val="1"/>
          <c:tx>
            <c:strRef>
              <c:f>'Unit Data'!$AP$22</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Data'!$AQ$22:$BB$22</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B78-44E9-B472-6C6E040246C6}"/>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solidFill>
          <a:schemeClr val="bg1"/>
        </a:solid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Data'!$B$33:$B$36</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Data'!$F$36,'Unit Data'!$I$36,'Unit Data'!$L$36,'Unit Data'!$O$36,'Unit Data'!$R$36,'Unit Data'!$U$36,'Unit Data'!$X$36,'Unit Data'!$AA$36,'Unit Data'!$AD$36,'Unit Data'!$AG$36,'Unit Data'!$AJ$36)</c:f>
              <c:numCache>
                <c:formatCode>0%</c:formatCode>
                <c:ptCount val="11"/>
                <c:pt idx="0">
                  <c:v>0.25</c:v>
                </c:pt>
                <c:pt idx="1">
                  <c:v>#N/A</c:v>
                </c:pt>
                <c:pt idx="2">
                  <c:v>#N/A</c:v>
                </c:pt>
                <c:pt idx="3">
                  <c:v>1</c:v>
                </c:pt>
                <c:pt idx="4">
                  <c:v>0.5</c:v>
                </c:pt>
                <c:pt idx="5">
                  <c:v>#N/A</c:v>
                </c:pt>
                <c:pt idx="6">
                  <c:v>#N/A</c:v>
                </c:pt>
                <c:pt idx="7">
                  <c:v>#N/A</c:v>
                </c:pt>
                <c:pt idx="8">
                  <c:v>#N/A</c:v>
                </c:pt>
                <c:pt idx="9">
                  <c:v>#N/A</c:v>
                </c:pt>
                <c:pt idx="10">
                  <c:v>#N/A</c:v>
                </c:pt>
              </c:numCache>
            </c:numRef>
          </c:val>
          <c:extLst>
            <c:ext xmlns:c16="http://schemas.microsoft.com/office/drawing/2014/chart" uri="{C3380CC4-5D6E-409C-BE32-E72D297353CC}">
              <c16:uniqueId val="{00000000-940B-4755-8B9E-A09BDB78A181}"/>
            </c:ext>
          </c:extLst>
        </c:ser>
        <c:ser>
          <c:idx val="1"/>
          <c:order val="1"/>
          <c:tx>
            <c:strRef>
              <c:f>'Unit Data'!$B$37:$B$40</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Data'!$F$40,'Unit Data'!$I$40,'Unit Data'!$L$40,'Unit Data'!$O$40,'Unit Data'!$R$40,'Unit Data'!$U$40,'Unit Data'!$X$40,'Unit Data'!$AA$40,'Unit Data'!$AD$40,'Unit Data'!$AG$40,'Unit Data'!$AJ$40,'Unit Data'!$AM$40)</c:f>
              <c:numCache>
                <c:formatCode>0%</c:formatCode>
                <c:ptCount val="12"/>
                <c:pt idx="0">
                  <c:v>0.66666666666666663</c:v>
                </c:pt>
                <c:pt idx="1">
                  <c:v>#N/A</c:v>
                </c:pt>
                <c:pt idx="2">
                  <c:v>#N/A</c:v>
                </c:pt>
                <c:pt idx="3">
                  <c:v>0</c:v>
                </c:pt>
                <c:pt idx="4">
                  <c:v>0.33333333333333331</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940B-4755-8B9E-A09BDB78A181}"/>
            </c:ext>
          </c:extLst>
        </c:ser>
        <c:ser>
          <c:idx val="2"/>
          <c:order val="2"/>
          <c:tx>
            <c:strRef>
              <c:f>'Unit Data'!$B$41:$B$42</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Data'!$F$42,'Unit Data'!$I$42,'Unit Data'!$L$42,'Unit Data'!$O$42,'Unit Data'!$R$42,'Unit Data'!$U$42,'Unit Data'!$X$42,'Unit Data'!$AA$42,'Unit Data'!$AD$42,'Unit Data'!$AG$42,'Unit Data'!$AJ$42,'Unit Data'!$AM$42)</c:f>
              <c:numCache>
                <c:formatCode>0%</c:formatCode>
                <c:ptCount val="12"/>
                <c:pt idx="0">
                  <c:v>0</c:v>
                </c:pt>
                <c:pt idx="1">
                  <c:v>#N/A</c:v>
                </c:pt>
                <c:pt idx="2">
                  <c:v>#N/A</c:v>
                </c:pt>
                <c:pt idx="3">
                  <c:v>1</c:v>
                </c:pt>
                <c:pt idx="4">
                  <c:v>0</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940B-4755-8B9E-A09BDB78A181}"/>
            </c:ext>
          </c:extLst>
        </c:ser>
        <c:ser>
          <c:idx val="3"/>
          <c:order val="3"/>
          <c:tx>
            <c:strRef>
              <c:f>'Unit Data'!$B$43:$B$50</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Data'!$F$50,'Unit Data'!$I$50,'Unit Data'!$L$50,'Unit Data'!$O$50,'Unit Data'!$R$50,'Unit Data'!$U$50,'Unit Data'!$X$50,'Unit Data'!$AA$50,'Unit Data'!$AD$50,'Unit Data'!$AG$50,'Unit Data'!$AJ$50,'Unit Data'!$AM$50)</c:f>
              <c:numCache>
                <c:formatCode>0%</c:formatCode>
                <c:ptCount val="12"/>
                <c:pt idx="0">
                  <c:v>0.2857142857142857</c:v>
                </c:pt>
                <c:pt idx="1">
                  <c:v>#N/A</c:v>
                </c:pt>
                <c:pt idx="2">
                  <c:v>#N/A</c:v>
                </c:pt>
                <c:pt idx="3">
                  <c:v>0.7142857142857143</c:v>
                </c:pt>
                <c:pt idx="4">
                  <c:v>0.42857142857142855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940B-4755-8B9E-A09BDB78A181}"/>
            </c:ext>
          </c:extLst>
        </c:ser>
        <c:ser>
          <c:idx val="4"/>
          <c:order val="4"/>
          <c:tx>
            <c:strRef>
              <c:f>'Unit Data'!$B$51:$B$54</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Data'!$F$54,'Unit Data'!$I$54,'Unit Data'!$L$54,'Unit Data'!$O$54,'Unit Data'!$R$54,'Unit Data'!$U$54,'Unit Data'!$X$54,'Unit Data'!$AA$54,'Unit Data'!$AD$54,'Unit Data'!$AG$54,'Unit Data'!$AJ$54,'Unit Data'!$AM$54)</c:f>
              <c:numCache>
                <c:formatCode>0%</c:formatCode>
                <c:ptCount val="12"/>
                <c:pt idx="0">
                  <c:v>0.75</c:v>
                </c:pt>
                <c:pt idx="1">
                  <c:v>#N/A</c:v>
                </c:pt>
                <c:pt idx="2">
                  <c:v>#N/A</c:v>
                </c:pt>
                <c:pt idx="3">
                  <c:v>0.25</c:v>
                </c:pt>
                <c:pt idx="4">
                  <c:v>0.75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940B-4755-8B9E-A09BDB78A181}"/>
            </c:ext>
          </c:extLst>
        </c:ser>
        <c:ser>
          <c:idx val="5"/>
          <c:order val="5"/>
          <c:tx>
            <c:strRef>
              <c:f>'Unit Data'!$B$55:$B$57</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Data'!$D$31,'Unit Data'!$G$31,'Unit Data'!$J$31,'Unit Data'!$M$31,'Unit Data'!$P$31,'Unit Data'!$S$31,'Unit Data'!$V$31,'Unit Data'!$Y$31,'Unit Data'!$AB$31,'Unit Data'!$AE$31,'Unit Data'!$AH$31,'Unit Data'!$AK$31)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Data'!$F$57,'Unit Data'!$I$57,'Unit Data'!$L$57,'Unit Data'!$O$57,'Unit Data'!$R$57,'Unit Data'!$U$57,'Unit Data'!$X$57,'Unit Data'!$AA$57,'Unit Data'!$AD$57,'Unit Data'!$AG$57,'Unit Data'!$AJ$57,'Unit Data'!$AM$57)</c:f>
              <c:numCache>
                <c:formatCode>0%</c:formatCode>
                <c:ptCount val="12"/>
                <c:pt idx="0">
                  <c:v>0</c:v>
                </c:pt>
                <c:pt idx="1">
                  <c:v>#N/A</c:v>
                </c:pt>
                <c:pt idx="2">
                  <c:v>#N/A</c:v>
                </c:pt>
                <c:pt idx="3">
                  <c:v>0.5</c:v>
                </c:pt>
                <c:pt idx="4">
                  <c:v>0.5</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940B-4755-8B9E-A09BDB78A181}"/>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Data'!$AP$33</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Data'!$AQ$33:$BB$33</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7DF-4949-87A2-B5EE5E31497F}"/>
            </c:ext>
          </c:extLst>
        </c:ser>
        <c:ser>
          <c:idx val="1"/>
          <c:order val="1"/>
          <c:tx>
            <c:strRef>
              <c:f>'Unit Data'!$AP$34</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Data'!$AQ$34:$BB$34</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7DF-4949-87A2-B5EE5E31497F}"/>
            </c:ext>
          </c:extLst>
        </c:ser>
        <c:ser>
          <c:idx val="2"/>
          <c:order val="2"/>
          <c:tx>
            <c:strRef>
              <c:f>'Unit Data'!$AP$35</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Data'!$AQ$35:$BB$35</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7DF-4949-87A2-B5EE5E31497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Data'!$AP$36</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Data'!$AQ$36:$BB$36</c:f>
              <c:numCache>
                <c:formatCode>General</c:formatCode>
                <c:ptCount val="12"/>
                <c:pt idx="0">
                  <c:v>1</c:v>
                </c:pt>
                <c:pt idx="1">
                  <c:v>0</c:v>
                </c:pt>
                <c:pt idx="2">
                  <c:v>0</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831-455B-B54D-C3FD7AA1E770}"/>
            </c:ext>
          </c:extLst>
        </c:ser>
        <c:ser>
          <c:idx val="1"/>
          <c:order val="1"/>
          <c:tx>
            <c:strRef>
              <c:f>'Unit Data'!$AP$37</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Data'!$AQ$37:$BB$37</c:f>
              <c:numCache>
                <c:formatCode>General</c:formatCode>
                <c:ptCount val="12"/>
                <c:pt idx="0">
                  <c:v>0</c:v>
                </c:pt>
                <c:pt idx="1">
                  <c:v>0</c:v>
                </c:pt>
                <c:pt idx="2">
                  <c:v>0</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831-455B-B54D-C3FD7AA1E770}"/>
            </c:ext>
          </c:extLst>
        </c:ser>
        <c:ser>
          <c:idx val="2"/>
          <c:order val="2"/>
          <c:tx>
            <c:strRef>
              <c:f>'Unit Data'!$AP$38</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Data'!$AQ$38:$BB$38</c:f>
              <c:numCache>
                <c:formatCode>General</c:formatCode>
                <c:ptCount val="12"/>
                <c:pt idx="0">
                  <c:v>0</c:v>
                </c:pt>
                <c:pt idx="1">
                  <c:v>0</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831-455B-B54D-C3FD7AA1E770}"/>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Data'!$AP$39</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Data'!$AQ$39:$BB$39</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46-4E70-B944-A189429F60A5}"/>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Data'!$AP$40</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Data'!$AQ$40:$BB$40</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A34-42C0-A15A-2709798792F4}"/>
            </c:ext>
          </c:extLst>
        </c:ser>
        <c:ser>
          <c:idx val="1"/>
          <c:order val="1"/>
          <c:tx>
            <c:strRef>
              <c:f>'Unit Data'!$AP$41</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Data'!$AQ$41:$BB$41</c:f>
              <c:numCache>
                <c:formatCode>General</c:formatCode>
                <c:ptCount val="12"/>
                <c:pt idx="0">
                  <c:v>1</c:v>
                </c:pt>
                <c:pt idx="1">
                  <c:v>0</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A34-42C0-A15A-2709798792F4}"/>
            </c:ext>
          </c:extLst>
        </c:ser>
        <c:ser>
          <c:idx val="2"/>
          <c:order val="2"/>
          <c:tx>
            <c:strRef>
              <c:f>'Unit Data'!$AP$42</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Data'!$AQ$42:$BB$42</c:f>
              <c:numCache>
                <c:formatCode>General</c:formatCode>
                <c:ptCount val="12"/>
                <c:pt idx="0">
                  <c:v>1</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DA34-42C0-A15A-2709798792F4}"/>
            </c:ext>
          </c:extLst>
        </c:ser>
        <c:ser>
          <c:idx val="3"/>
          <c:order val="3"/>
          <c:tx>
            <c:strRef>
              <c:f>'Unit Data'!$AP$43</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Data'!$AQ$43:$BB$43</c:f>
              <c:numCache>
                <c:formatCode>General</c:formatCode>
                <c:ptCount val="12"/>
                <c:pt idx="0">
                  <c:v>0</c:v>
                </c:pt>
                <c:pt idx="1">
                  <c:v>0</c:v>
                </c:pt>
                <c:pt idx="2">
                  <c:v>0</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A34-42C0-A15A-2709798792F4}"/>
            </c:ext>
          </c:extLst>
        </c:ser>
        <c:ser>
          <c:idx val="4"/>
          <c:order val="4"/>
          <c:tx>
            <c:strRef>
              <c:f>'Unit Data'!$AP$44</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Data'!$AQ$44:$BB$44</c:f>
              <c:numCache>
                <c:formatCode>General</c:formatCode>
                <c:ptCount val="12"/>
                <c:pt idx="0">
                  <c:v>0</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DA34-42C0-A15A-2709798792F4}"/>
            </c:ext>
          </c:extLst>
        </c:ser>
        <c:ser>
          <c:idx val="5"/>
          <c:order val="5"/>
          <c:tx>
            <c:strRef>
              <c:f>'Unit Data'!$AP$45</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Data'!$AQ$45:$BB$45</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DA34-42C0-A15A-2709798792F4}"/>
            </c:ext>
          </c:extLst>
        </c:ser>
        <c:ser>
          <c:idx val="6"/>
          <c:order val="6"/>
          <c:tx>
            <c:strRef>
              <c:f>'Unit Data'!$AP$46</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Data'!$AQ$46:$BB$46</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DA34-42C0-A15A-2709798792F4}"/>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Hand Hygiene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'Facility Data'!$C$33</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Data'!$D$33:$O$33</c:f>
              <c:numCache>
                <c:formatCode>General</c:formatCode>
                <c:ptCount val="12"/>
                <c:pt idx="0">
                  <c:v>2</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46-A2B3-408A-8585-3CF54D9FFDA4}"/>
            </c:ext>
          </c:extLst>
        </c:ser>
        <c:ser>
          <c:idx val="1"/>
          <c:order val="1"/>
          <c:tx>
            <c:strRef>
              <c:f>'Facility Data'!$C$34</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Data'!$D$34:$O$34</c:f>
              <c:numCache>
                <c:formatCode>General</c:formatCode>
                <c:ptCount val="12"/>
                <c:pt idx="0">
                  <c:v>1</c:v>
                </c:pt>
                <c:pt idx="1">
                  <c:v>0</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47-A2B3-408A-8585-3CF54D9FFDA4}"/>
            </c:ext>
          </c:extLst>
        </c:ser>
        <c:ser>
          <c:idx val="2"/>
          <c:order val="2"/>
          <c:tx>
            <c:strRef>
              <c:f>'Facility Data'!$C$35</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Data'!$D$35:$O$35</c:f>
              <c:numCache>
                <c:formatCode>General</c:formatCode>
                <c:ptCount val="12"/>
                <c:pt idx="0">
                  <c:v>2</c:v>
                </c:pt>
                <c:pt idx="1">
                  <c:v>2</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48-A2B3-408A-8585-3CF54D9FFDA4}"/>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ysClr val="window" lastClr="FFFFFF"/>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Data'!$AP$47</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Data'!$AQ$47:$BB$47</c:f>
              <c:numCache>
                <c:formatCode>General</c:formatCode>
                <c:ptCount val="12"/>
                <c:pt idx="0">
                  <c:v>0</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8C9-4B92-9135-7B2BEBDE4F03}"/>
            </c:ext>
          </c:extLst>
        </c:ser>
        <c:ser>
          <c:idx val="1"/>
          <c:order val="1"/>
          <c:tx>
            <c:strRef>
              <c:f>'Unit Data'!$AP$48</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Data'!$AQ$48:$BB$48</c:f>
              <c:numCache>
                <c:formatCode>General</c:formatCode>
                <c:ptCount val="12"/>
                <c:pt idx="0">
                  <c:v>1</c:v>
                </c:pt>
                <c:pt idx="1">
                  <c:v>0</c:v>
                </c:pt>
                <c:pt idx="2">
                  <c:v>0</c:v>
                </c:pt>
                <c:pt idx="3">
                  <c:v>2</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8C9-4B92-9135-7B2BEBDE4F03}"/>
            </c:ext>
          </c:extLst>
        </c:ser>
        <c:ser>
          <c:idx val="3"/>
          <c:order val="2"/>
          <c:tx>
            <c:strRef>
              <c:f>'Unit Data'!$AP$49</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Data'!$AQ$49:$BB$49</c:f>
              <c:numCache>
                <c:formatCode>General</c:formatCode>
                <c:ptCount val="12"/>
                <c:pt idx="0">
                  <c:v>0</c:v>
                </c:pt>
                <c:pt idx="1">
                  <c:v>0</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C8C9-4B92-9135-7B2BEBDE4F03}"/>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Lists'!$A$4</c:f>
          <c:strCache>
            <c:ptCount val="1"/>
            <c:pt idx="0">
              <c:v>Unit B</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Data'!$AP$50</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Data'!$AQ$50:$BB$50</c:f>
              <c:numCache>
                <c:formatCode>General</c:formatCode>
                <c:ptCount val="12"/>
                <c:pt idx="0">
                  <c:v>1</c:v>
                </c:pt>
                <c:pt idx="1">
                  <c:v>0</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1968-4B7A-B526-1B8B44BA51BA}"/>
            </c:ext>
          </c:extLst>
        </c:ser>
        <c:ser>
          <c:idx val="1"/>
          <c:order val="1"/>
          <c:tx>
            <c:strRef>
              <c:f>'Unit Data'!$AP$51</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Data'!$AQ$32:$BB$32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Data'!$AQ$51:$BB$51</c:f>
              <c:numCache>
                <c:formatCode>General</c:formatCode>
                <c:ptCount val="12"/>
                <c:pt idx="0">
                  <c:v>1</c:v>
                </c:pt>
                <c:pt idx="1">
                  <c:v>0</c:v>
                </c:pt>
                <c:pt idx="2">
                  <c:v>0</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1968-4B7A-B526-1B8B44BA51BA}"/>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Data'!$B$62:$B$65</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Data'!$F$65,'Unit Data'!$I$65,'Unit Data'!$L$65,'Unit Data'!$O$65,'Unit Data'!$R$65,'Unit Data'!$U$65,'Unit Data'!$X$65,'Unit Data'!$AA$65,'Unit Data'!$AD$65,'Unit Data'!$AG$65,'Unit Data'!$AJ$65,'Unit Data'!$AM$65)</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6BF5-40C3-982F-5540FBD30D1A}"/>
            </c:ext>
          </c:extLst>
        </c:ser>
        <c:ser>
          <c:idx val="1"/>
          <c:order val="1"/>
          <c:tx>
            <c:strRef>
              <c:f>'Unit Data'!$B$66:$B$69</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Data'!$F$69,'Unit Data'!$I$69,'Unit Data'!$L$69,'Unit Data'!$O$69,'Unit Data'!$R$69,'Unit Data'!$U$69,'Unit Data'!$X$69,'Unit Data'!$AA$69,'Unit Data'!$AD$69,'Unit Data'!$AG$69,'Unit Data'!$AJ$69,'Unit Data'!$AM$69)</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6BF5-40C3-982F-5540FBD30D1A}"/>
            </c:ext>
          </c:extLst>
        </c:ser>
        <c:ser>
          <c:idx val="2"/>
          <c:order val="2"/>
          <c:tx>
            <c:strRef>
              <c:f>'Unit Data'!$B$70:$B$71</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Data'!$F$71,'Unit Data'!$I$71,'Unit Data'!$L$71,'Unit Data'!$O$71,'Unit Data'!$R$71,'Unit Data'!$U$71,'Unit Data'!$X$71,'Unit Data'!$AA$71,'Unit Data'!$AD$71,'Unit Data'!$AG$71,'Unit Data'!$AJ$71,'Unit Data'!$AM$71)</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6BF5-40C3-982F-5540FBD30D1A}"/>
            </c:ext>
          </c:extLst>
        </c:ser>
        <c:ser>
          <c:idx val="3"/>
          <c:order val="3"/>
          <c:tx>
            <c:strRef>
              <c:f>'Unit Data'!$B$72:$B$79</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Data'!$F$79,'Unit Data'!$I$79,'Unit Data'!$L$79,'Unit Data'!$O$79,'Unit Data'!$R$79,'Unit Data'!$U$79,'Unit Data'!$X$79,'Unit Data'!$AA$79,'Unit Data'!$AD$79,'Unit Data'!$AG$79,'Unit Data'!$AJ$79,'Unit Data'!$AM$79)</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6BF5-40C3-982F-5540FBD30D1A}"/>
            </c:ext>
          </c:extLst>
        </c:ser>
        <c:ser>
          <c:idx val="4"/>
          <c:order val="4"/>
          <c:tx>
            <c:strRef>
              <c:f>'Unit Data'!$B$80:$B$83</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Data'!$F$83,'Unit Data'!$I$83,'Unit Data'!$L$83,'Unit Data'!$O$83,'Unit Data'!$R$83,'Unit Data'!$U$83,'Unit Data'!$X$83,'Unit Data'!$AA$83,'Unit Data'!$AD$83,'Unit Data'!$AG$83,'Unit Data'!$AJ$83,'Unit Data'!$AM$83)</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6BF5-40C3-982F-5540FBD30D1A}"/>
            </c:ext>
          </c:extLst>
        </c:ser>
        <c:ser>
          <c:idx val="5"/>
          <c:order val="5"/>
          <c:tx>
            <c:strRef>
              <c:f>'Unit Data'!$B$84:$B$86</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Data'!$D$60,'Unit Data'!$G$60,'Unit Data'!$J$60,'Unit Data'!$M$60,'Unit Data'!$P$60,'Unit Data'!$S$60,'Unit Data'!$V$60,'Unit Data'!$Y$60,'Unit Data'!$AB$60,'Unit Data'!$AE$60,'Unit Data'!$AH$60,'Unit Data'!$AK$60)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Data'!$F$86,'Unit Data'!$I$86,'Unit Data'!$L$86,'Unit Data'!$O$86,'Unit Data'!$R$86,'Unit Data'!$U$86,'Unit Data'!$X$86,'Unit Data'!$AA$86,'Unit Data'!$AD$86,'Unit Data'!$AG$86,'Unit Data'!$AJ$86,'Unit Data'!$AM$86)</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6BF5-40C3-982F-5540FBD30D1A}"/>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Data'!$AP$62</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Data'!$AQ$62:$BB$62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FB5-4813-A12E-75DF8E4F3E8A}"/>
            </c:ext>
          </c:extLst>
        </c:ser>
        <c:ser>
          <c:idx val="1"/>
          <c:order val="1"/>
          <c:tx>
            <c:strRef>
              <c:f>'Unit Data'!$AP$63</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Data'!$AQ$63:$BB$63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FB5-4813-A12E-75DF8E4F3E8A}"/>
            </c:ext>
          </c:extLst>
        </c:ser>
        <c:ser>
          <c:idx val="2"/>
          <c:order val="2"/>
          <c:tx>
            <c:strRef>
              <c:f>'Unit Data'!$AP$64</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Data'!$AQ$64:$BB$64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7FB5-4813-A12E-75DF8E4F3E8A}"/>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Data'!$AP$65</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Data'!$AQ$65:$BB$65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88D-47FF-B017-80DE096A73E6}"/>
            </c:ext>
          </c:extLst>
        </c:ser>
        <c:ser>
          <c:idx val="1"/>
          <c:order val="1"/>
          <c:tx>
            <c:strRef>
              <c:f>'Unit Data'!$AP$66</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Data'!$AQ$66:$BB$66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F88D-47FF-B017-80DE096A73E6}"/>
            </c:ext>
          </c:extLst>
        </c:ser>
        <c:ser>
          <c:idx val="2"/>
          <c:order val="2"/>
          <c:tx>
            <c:strRef>
              <c:f>'Unit Data'!$AP$67</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Data'!$AQ$67:$BB$67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88D-47FF-B017-80DE096A73E6}"/>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Data'!$AP$68</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Data'!$AQ$68:$BB$68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CDD-4878-9D3B-6F918A7DBBC0}"/>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solidFill>
          <a:schemeClr val="bg1"/>
        </a:solid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Data'!$AP$69</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Data'!$AQ$69:$BB$69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C5E-42F0-977A-861CB02023B5}"/>
            </c:ext>
          </c:extLst>
        </c:ser>
        <c:ser>
          <c:idx val="1"/>
          <c:order val="1"/>
          <c:tx>
            <c:strRef>
              <c:f>'Unit Data'!$AP$70</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Data'!$AQ$70:$BB$70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C5E-42F0-977A-861CB02023B5}"/>
            </c:ext>
          </c:extLst>
        </c:ser>
        <c:ser>
          <c:idx val="2"/>
          <c:order val="2"/>
          <c:tx>
            <c:strRef>
              <c:f>'Unit Data'!$AP$71</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Data'!$AQ$71:$BB$71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BC5E-42F0-977A-861CB02023B5}"/>
            </c:ext>
          </c:extLst>
        </c:ser>
        <c:ser>
          <c:idx val="3"/>
          <c:order val="3"/>
          <c:tx>
            <c:strRef>
              <c:f>'Unit Data'!$AP$72</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Data'!$AQ$72:$BB$72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BC5E-42F0-977A-861CB02023B5}"/>
            </c:ext>
          </c:extLst>
        </c:ser>
        <c:ser>
          <c:idx val="4"/>
          <c:order val="4"/>
          <c:tx>
            <c:strRef>
              <c:f>'Unit Data'!$AP$73</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Data'!$AQ$73:$BB$73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BC5E-42F0-977A-861CB02023B5}"/>
            </c:ext>
          </c:extLst>
        </c:ser>
        <c:ser>
          <c:idx val="5"/>
          <c:order val="5"/>
          <c:tx>
            <c:strRef>
              <c:f>'Unit Data'!$AP$74</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Data'!$AQ$74:$BB$74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BC5E-42F0-977A-861CB02023B5}"/>
            </c:ext>
          </c:extLst>
        </c:ser>
        <c:ser>
          <c:idx val="6"/>
          <c:order val="6"/>
          <c:tx>
            <c:strRef>
              <c:f>'Unit Data'!$AP$75</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Data'!$AQ$75:$BB$75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BC5E-42F0-977A-861CB02023B5}"/>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Data'!$AP$76</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Data'!$AQ$76:$BB$76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41F-40F7-94EF-905CF14C47AC}"/>
            </c:ext>
          </c:extLst>
        </c:ser>
        <c:ser>
          <c:idx val="1"/>
          <c:order val="1"/>
          <c:tx>
            <c:strRef>
              <c:f>'Unit Data'!$AP$77</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Data'!$AQ$77:$BB$77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41F-40F7-94EF-905CF14C47AC}"/>
            </c:ext>
          </c:extLst>
        </c:ser>
        <c:ser>
          <c:idx val="3"/>
          <c:order val="2"/>
          <c:tx>
            <c:strRef>
              <c:f>'Unit Data'!$AP$78</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Data'!$AQ$78:$BB$78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41F-40F7-94EF-905CF14C47AC}"/>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Lists'!$A$5</c:f>
          <c:strCache>
            <c:ptCount val="1"/>
            <c:pt idx="0">
              <c:v>Unit C</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Data'!$AP$79</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Data'!$AQ$79:$BB$79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9C5-4036-9E05-3037330AA24F}"/>
            </c:ext>
          </c:extLst>
        </c:ser>
        <c:ser>
          <c:idx val="1"/>
          <c:order val="1"/>
          <c:tx>
            <c:strRef>
              <c:f>'Unit Data'!$AP$80</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Data'!$AQ$61:$BB$61</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Data'!$AQ$80:$BB$80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9C5-4036-9E05-3037330AA24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Data'!$B$91:$B$94</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Data'!$F$94,'Unit Data'!$I$94,'Unit Data'!$L$94,'Unit Data'!$O$94,'Unit Data'!$R$94,'Unit Data'!$U$94,'Unit Data'!$X$94,'Unit Data'!$AA$94,'Unit Data'!$AD$94,'Unit Data'!$AG$94,'Unit Data'!$AJ$94,'Unit Data'!$AM$94)</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B066-463B-B734-508337E58DA7}"/>
            </c:ext>
          </c:extLst>
        </c:ser>
        <c:ser>
          <c:idx val="1"/>
          <c:order val="1"/>
          <c:tx>
            <c:strRef>
              <c:f>'Unit Data'!$B$95:$B$98</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Data'!$F$98,'Unit Data'!$I$98,'Unit Data'!$L$98,'Unit Data'!$O$98,'Unit Data'!$R$98,'Unit Data'!$U$98,'Unit Data'!$X$98,'Unit Data'!$AA$98,'Unit Data'!$AD$98,'Unit Data'!$AG$98,'Unit Data'!$AJ$98,'Unit Data'!$AM$98)</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B066-463B-B734-508337E58DA7}"/>
            </c:ext>
          </c:extLst>
        </c:ser>
        <c:ser>
          <c:idx val="2"/>
          <c:order val="2"/>
          <c:tx>
            <c:strRef>
              <c:f>'Unit Data'!$B$99:$B$100</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Data'!$F$100,'Unit Data'!$I$100,'Unit Data'!$L$100,'Unit Data'!$O$100,'Unit Data'!$R$100,'Unit Data'!$U$100,'Unit Data'!$X$100,'Unit Data'!$AA$100,'Unit Data'!$AD$100,'Unit Data'!$AG$100,'Unit Data'!$AJ$100,'Unit Data'!$AM$100)</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B066-463B-B734-508337E58DA7}"/>
            </c:ext>
          </c:extLst>
        </c:ser>
        <c:ser>
          <c:idx val="3"/>
          <c:order val="3"/>
          <c:tx>
            <c:strRef>
              <c:f>'Unit Data'!$B$101:$B$108</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Data'!$F$108,'Unit Data'!$I$108,'Unit Data'!$L$108,'Unit Data'!$O$108,'Unit Data'!$R$108,'Unit Data'!$U$108,'Unit Data'!$X$108,'Unit Data'!$AA$108,'Unit Data'!$AD$108,'Unit Data'!$AG$108,'Unit Data'!$AJ$108,'Unit Data'!$AM$108)</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B066-463B-B734-508337E58DA7}"/>
            </c:ext>
          </c:extLst>
        </c:ser>
        <c:ser>
          <c:idx val="4"/>
          <c:order val="4"/>
          <c:tx>
            <c:strRef>
              <c:f>'Unit Data'!$B$109:$B$112</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Data'!$F$112,'Unit Data'!$I$112,'Unit Data'!$L$112,'Unit Data'!$O$112,'Unit Data'!$R$112,'Unit Data'!$U$112,'Unit Data'!$X$112,'Unit Data'!$AA$112,'Unit Data'!$AD$112,'Unit Data'!$AG$112,'Unit Data'!$AJ$112,'Unit Data'!$AM$112)</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B066-463B-B734-508337E58DA7}"/>
            </c:ext>
          </c:extLst>
        </c:ser>
        <c:ser>
          <c:idx val="5"/>
          <c:order val="5"/>
          <c:tx>
            <c:strRef>
              <c:f>'Unit Data'!$B$113:$B$115</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Data'!$D$89,'Unit Data'!$G$89,'Unit Data'!$J$89,'Unit Data'!$M$89,'Unit Data'!$P$89,'Unit Data'!$S$89,'Unit Data'!$V$89,'Unit Data'!$Y$89,'Unit Data'!$AB$89,'Unit Data'!$AE$89,'Unit Data'!$AH$89,'Unit Data'!$AK$89)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Data'!$F$115,'Unit Data'!$I$115,'Unit Data'!$L$115,'Unit Data'!$O$115,'Unit Data'!$R$115,'Unit Data'!$U$115,'Unit Data'!$X$115,'Unit Data'!$AA$115,'Unit Data'!$AD$115,'Unit Data'!$AG$115,'Unit Data'!$AJ$115,'Unit Data'!$AM$115)</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B066-463B-B734-508337E58DA7}"/>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Waste Management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'Facility Data'!$C$36</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Data'!$D$36:$O$36</c:f>
              <c:numCache>
                <c:formatCode>General</c:formatCode>
                <c:ptCount val="12"/>
                <c:pt idx="0">
                  <c:v>1</c:v>
                </c:pt>
                <c:pt idx="1">
                  <c:v>0</c:v>
                </c:pt>
                <c:pt idx="2">
                  <c:v>1</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A34-4473-AE0D-9A7A7B7CF499}"/>
            </c:ext>
          </c:extLst>
        </c:ser>
        <c:ser>
          <c:idx val="1"/>
          <c:order val="1"/>
          <c:tx>
            <c:strRef>
              <c:f>'Facility Data'!$C$37</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Data'!$D$37:$O$37</c:f>
              <c:numCache>
                <c:formatCode>General</c:formatCode>
                <c:ptCount val="12"/>
                <c:pt idx="0">
                  <c:v>0</c:v>
                </c:pt>
                <c:pt idx="1">
                  <c:v>1</c:v>
                </c:pt>
                <c:pt idx="2">
                  <c:v>0</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A34-4473-AE0D-9A7A7B7CF499}"/>
            </c:ext>
          </c:extLst>
        </c:ser>
        <c:ser>
          <c:idx val="2"/>
          <c:order val="2"/>
          <c:tx>
            <c:strRef>
              <c:f>'Facility Data'!$C$38</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Data'!$D$38:$O$38</c:f>
              <c:numCache>
                <c:formatCode>General</c:formatCode>
                <c:ptCount val="12"/>
                <c:pt idx="0">
                  <c:v>1</c:v>
                </c:pt>
                <c:pt idx="1">
                  <c:v>1</c:v>
                </c:pt>
                <c:pt idx="2">
                  <c:v>1</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A34-4473-AE0D-9A7A7B7CF499}"/>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Data'!$AP$91</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Data'!$AQ$91:$BB$91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E2F-448F-956B-05E97AF125EF}"/>
            </c:ext>
          </c:extLst>
        </c:ser>
        <c:ser>
          <c:idx val="1"/>
          <c:order val="1"/>
          <c:tx>
            <c:strRef>
              <c:f>'Unit Data'!$AP$92</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Data'!$AQ$92:$BB$92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E2F-448F-956B-05E97AF125EF}"/>
            </c:ext>
          </c:extLst>
        </c:ser>
        <c:ser>
          <c:idx val="2"/>
          <c:order val="2"/>
          <c:tx>
            <c:strRef>
              <c:f>'Unit Data'!$AP$93</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Data'!$AQ$93:$BB$93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9E2F-448F-956B-05E97AF125E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Data'!$AP$94</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Data'!$AQ$94:$BB$94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5D6-4E1E-AF74-47C8DC0EDC54}"/>
            </c:ext>
          </c:extLst>
        </c:ser>
        <c:ser>
          <c:idx val="1"/>
          <c:order val="1"/>
          <c:tx>
            <c:strRef>
              <c:f>'Unit Data'!$AP$95</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Data'!$AQ$95:$BB$95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5D6-4E1E-AF74-47C8DC0EDC54}"/>
            </c:ext>
          </c:extLst>
        </c:ser>
        <c:ser>
          <c:idx val="2"/>
          <c:order val="2"/>
          <c:tx>
            <c:strRef>
              <c:f>'Unit Data'!$AP$96</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Data'!$AQ$96:$BB$96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B5D6-4E1E-AF74-47C8DC0EDC54}"/>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Data'!$AP$97</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Data'!$AQ$97:$BB$97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55C-4502-A92A-28A0EBF4A232}"/>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Data'!$AP$98</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Data'!$AQ$98:$BB$98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7B0-4F56-8215-D1F26EC25719}"/>
            </c:ext>
          </c:extLst>
        </c:ser>
        <c:ser>
          <c:idx val="1"/>
          <c:order val="1"/>
          <c:tx>
            <c:strRef>
              <c:f>'Unit Data'!$AP$99</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Data'!$AQ$99:$BB$99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7B0-4F56-8215-D1F26EC25719}"/>
            </c:ext>
          </c:extLst>
        </c:ser>
        <c:ser>
          <c:idx val="2"/>
          <c:order val="2"/>
          <c:tx>
            <c:strRef>
              <c:f>'Unit Data'!$AP$100</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Data'!$AQ$100:$BB$100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D7B0-4F56-8215-D1F26EC25719}"/>
            </c:ext>
          </c:extLst>
        </c:ser>
        <c:ser>
          <c:idx val="3"/>
          <c:order val="3"/>
          <c:tx>
            <c:strRef>
              <c:f>'Unit Data'!$AP$101</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Data'!$AQ$101:$BB$101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7B0-4F56-8215-D1F26EC25719}"/>
            </c:ext>
          </c:extLst>
        </c:ser>
        <c:ser>
          <c:idx val="4"/>
          <c:order val="4"/>
          <c:tx>
            <c:strRef>
              <c:f>'Unit Data'!$AP$102</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Data'!$AQ$102:$BB$102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D7B0-4F56-8215-D1F26EC25719}"/>
            </c:ext>
          </c:extLst>
        </c:ser>
        <c:ser>
          <c:idx val="5"/>
          <c:order val="5"/>
          <c:tx>
            <c:strRef>
              <c:f>'Unit Data'!$AP$103</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Data'!$AQ$103:$BB$103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D7B0-4F56-8215-D1F26EC25719}"/>
            </c:ext>
          </c:extLst>
        </c:ser>
        <c:ser>
          <c:idx val="6"/>
          <c:order val="6"/>
          <c:tx>
            <c:strRef>
              <c:f>'Unit Data'!$AP$104</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Data'!$AQ$104:$BB$104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D7B0-4F56-8215-D1F26EC25719}"/>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Data'!$AP$105</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Data'!$AQ$105:$BB$105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1AD-426A-9242-DEE53D034D48}"/>
            </c:ext>
          </c:extLst>
        </c:ser>
        <c:ser>
          <c:idx val="1"/>
          <c:order val="1"/>
          <c:tx>
            <c:strRef>
              <c:f>'Unit Data'!$AP$106</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Data'!$AQ$106:$BB$106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1AD-426A-9242-DEE53D034D48}"/>
            </c:ext>
          </c:extLst>
        </c:ser>
        <c:ser>
          <c:idx val="3"/>
          <c:order val="2"/>
          <c:tx>
            <c:strRef>
              <c:f>'Unit Data'!$AP$107</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Data'!$AQ$107:$BB$107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1AD-426A-9242-DEE53D034D48}"/>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Lists'!$A$6</c:f>
          <c:strCache>
            <c:ptCount val="1"/>
            <c:pt idx="0">
              <c:v>Unit D</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Data'!$AP$108</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Data'!$AQ$108:$BB$108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A5A-451A-BE11-FC89C14D36DA}"/>
            </c:ext>
          </c:extLst>
        </c:ser>
        <c:ser>
          <c:idx val="1"/>
          <c:order val="1"/>
          <c:tx>
            <c:strRef>
              <c:f>'Unit Data'!$AP$109</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Data'!$AQ$90:$BB$90</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Data'!$AQ$109:$BB$109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A5A-451A-BE11-FC89C14D36DA}"/>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Data'!$B$120:$B$123</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Data'!$F$123,'Unit Data'!$I$123,'Unit Data'!$L$123,'Unit Data'!$O$123,'Unit Data'!$R$123,'Unit Data'!$U$123,'Unit Data'!$X$123,'Unit Data'!$AA$123,'Unit Data'!$AD$123,'Unit Data'!$AG$123,'Unit Data'!$AJ$123,'Unit Data'!$AM$123)</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8C36-420B-927B-CB1CEE0E744B}"/>
            </c:ext>
          </c:extLst>
        </c:ser>
        <c:ser>
          <c:idx val="1"/>
          <c:order val="1"/>
          <c:tx>
            <c:strRef>
              <c:f>'Unit Data'!$B$124:$B$127</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Data'!$F$127,'Unit Data'!$I$127,'Unit Data'!$L$127,'Unit Data'!$O$127,'Unit Data'!$R$127,'Unit Data'!$U$127,'Unit Data'!$X$127,'Unit Data'!$AA$127,'Unit Data'!$AD$127,'Unit Data'!$AG$127,'Unit Data'!$AJ$127,'Unit Data'!$AM$127)</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8C36-420B-927B-CB1CEE0E744B}"/>
            </c:ext>
          </c:extLst>
        </c:ser>
        <c:ser>
          <c:idx val="2"/>
          <c:order val="2"/>
          <c:tx>
            <c:strRef>
              <c:f>'Unit Data'!$B$128:$B$129</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Data'!$F$129,'Unit Data'!$I$129,'Unit Data'!$L$129,'Unit Data'!$O$129,'Unit Data'!$R$129,'Unit Data'!$U$129,'Unit Data'!$X$129,'Unit Data'!$AA$129,'Unit Data'!$AD$129,'Unit Data'!$AG$129,'Unit Data'!$AJ$129,'Unit Data'!$AM$129)</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8C36-420B-927B-CB1CEE0E744B}"/>
            </c:ext>
          </c:extLst>
        </c:ser>
        <c:ser>
          <c:idx val="3"/>
          <c:order val="3"/>
          <c:tx>
            <c:strRef>
              <c:f>'Unit Data'!$B$130:$B$137</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Data'!$F$137,'Unit Data'!$I$137,'Unit Data'!$L$137,'Unit Data'!$O$137,'Unit Data'!$R$137,'Unit Data'!$U$137,'Unit Data'!$X$137,'Unit Data'!$AA$137,'Unit Data'!$AD$137,'Unit Data'!$AG$137,'Unit Data'!$AJ$137,'Unit Data'!$AM$137)</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8C36-420B-927B-CB1CEE0E744B}"/>
            </c:ext>
          </c:extLst>
        </c:ser>
        <c:ser>
          <c:idx val="4"/>
          <c:order val="4"/>
          <c:tx>
            <c:strRef>
              <c:f>'Unit Data'!$B$138:$B$141</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Data'!$F$141,'Unit Data'!$I$141,'Unit Data'!$L$141,'Unit Data'!$O$141,'Unit Data'!$R$141,'Unit Data'!$U$141,'Unit Data'!$X$141,'Unit Data'!$AA$141,'Unit Data'!$AD$141,'Unit Data'!$AG$141,'Unit Data'!$AJ$141,'Unit Data'!$AM$141)</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8C36-420B-927B-CB1CEE0E744B}"/>
            </c:ext>
          </c:extLst>
        </c:ser>
        <c:ser>
          <c:idx val="5"/>
          <c:order val="5"/>
          <c:tx>
            <c:strRef>
              <c:f>'Unit Data'!$B$142:$B$144</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Data'!$D$118,'Unit Data'!$G$118,'Unit Data'!$J$118,'Unit Data'!$M$118,'Unit Data'!$P$118,'Unit Data'!$S$118,'Unit Data'!$V$118,'Unit Data'!$Y$118,'Unit Data'!$AB$118,'Unit Data'!$AE$118,'Unit Data'!$AH$118,'Unit Data'!$AK$118)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Data'!$F$144,'Unit Data'!$I$144,'Unit Data'!$L$144,'Unit Data'!$O$144,'Unit Data'!$R$144,'Unit Data'!$U$144,'Unit Data'!$X$144,'Unit Data'!$AA$144,'Unit Data'!$AD$144,'Unit Data'!$AG$144,'Unit Data'!$AJ$144)</c:f>
              <c:numCache>
                <c:formatCode>0%</c:formatCode>
                <c:ptCount val="11"/>
                <c:pt idx="0">
                  <c:v>#N/A</c:v>
                </c:pt>
                <c:pt idx="1">
                  <c:v>#N/A</c:v>
                </c:pt>
                <c:pt idx="2">
                  <c:v>#N/A</c:v>
                </c:pt>
                <c:pt idx="3">
                  <c:v>#N/A</c:v>
                </c:pt>
                <c:pt idx="4">
                  <c:v>#N/A</c:v>
                </c:pt>
                <c:pt idx="5">
                  <c:v>#N/A</c:v>
                </c:pt>
                <c:pt idx="6">
                  <c:v>#N/A</c:v>
                </c:pt>
                <c:pt idx="7">
                  <c:v>#N/A</c:v>
                </c:pt>
                <c:pt idx="8">
                  <c:v>#N/A</c:v>
                </c:pt>
                <c:pt idx="9">
                  <c:v>#N/A</c:v>
                </c:pt>
                <c:pt idx="10">
                  <c:v>#N/A</c:v>
                </c:pt>
              </c:numCache>
            </c:numRef>
          </c:val>
          <c:extLst>
            <c:ext xmlns:c16="http://schemas.microsoft.com/office/drawing/2014/chart" uri="{C3380CC4-5D6E-409C-BE32-E72D297353CC}">
              <c16:uniqueId val="{00000005-8C36-420B-927B-CB1CEE0E744B}"/>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Data'!$AP$120</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Data'!$AQ$120:$BB$120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335-4163-A324-96ECF10166C0}"/>
            </c:ext>
          </c:extLst>
        </c:ser>
        <c:ser>
          <c:idx val="1"/>
          <c:order val="1"/>
          <c:tx>
            <c:strRef>
              <c:f>'Unit Data'!$AP$121</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Data'!$AQ$121:$BB$121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335-4163-A324-96ECF10166C0}"/>
            </c:ext>
          </c:extLst>
        </c:ser>
        <c:ser>
          <c:idx val="2"/>
          <c:order val="2"/>
          <c:tx>
            <c:strRef>
              <c:f>'Unit Data'!$AP$122</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Data'!$AQ$122:$BB$122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335-4163-A324-96ECF10166C0}"/>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Data'!$AP$123</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Data'!$AQ$123:$BB$123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3AB-46A8-AFBA-735BC1012579}"/>
            </c:ext>
          </c:extLst>
        </c:ser>
        <c:ser>
          <c:idx val="1"/>
          <c:order val="1"/>
          <c:tx>
            <c:strRef>
              <c:f>'Unit Data'!$AP$124</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Data'!$AQ$124:$BB$124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3AB-46A8-AFBA-735BC1012579}"/>
            </c:ext>
          </c:extLst>
        </c:ser>
        <c:ser>
          <c:idx val="2"/>
          <c:order val="2"/>
          <c:tx>
            <c:strRef>
              <c:f>'Unit Data'!$AP$125</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Data'!$AQ$125:$BB$125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3AB-46A8-AFBA-735BC1012579}"/>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Data'!$AP$126</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Data'!$AQ$126:$BB$126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A0-4E11-A066-EC2EF550A2C5}"/>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PPE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'Facility Data'!$C$39</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Data'!$D$39:$O$39</c:f>
              <c:numCache>
                <c:formatCode>General</c:formatCode>
                <c:ptCount val="12"/>
                <c:pt idx="0">
                  <c:v>2</c:v>
                </c:pt>
                <c:pt idx="1">
                  <c:v>0</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5A99-426C-A2E6-A97F540D68B0}"/>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ysClr val="window" lastClr="FFFFFF"/>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Data'!$AP$127</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Data'!$AQ$127:$BB$127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D6B-4AF5-8AC8-2DFD0CED0E26}"/>
            </c:ext>
          </c:extLst>
        </c:ser>
        <c:ser>
          <c:idx val="1"/>
          <c:order val="1"/>
          <c:tx>
            <c:strRef>
              <c:f>'Unit Data'!$AP$128</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Data'!$AQ$128:$BB$128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D6B-4AF5-8AC8-2DFD0CED0E26}"/>
            </c:ext>
          </c:extLst>
        </c:ser>
        <c:ser>
          <c:idx val="2"/>
          <c:order val="2"/>
          <c:tx>
            <c:strRef>
              <c:f>'Unit Data'!$AP$129</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Data'!$AQ$129:$BB$129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D6B-4AF5-8AC8-2DFD0CED0E26}"/>
            </c:ext>
          </c:extLst>
        </c:ser>
        <c:ser>
          <c:idx val="3"/>
          <c:order val="3"/>
          <c:tx>
            <c:strRef>
              <c:f>'Unit Data'!$AP$130</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Data'!$AQ$130:$BB$130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4D6B-4AF5-8AC8-2DFD0CED0E26}"/>
            </c:ext>
          </c:extLst>
        </c:ser>
        <c:ser>
          <c:idx val="4"/>
          <c:order val="4"/>
          <c:tx>
            <c:strRef>
              <c:f>'Unit Data'!$AP$131</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Data'!$AQ$131:$BB$131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4D6B-4AF5-8AC8-2DFD0CED0E26}"/>
            </c:ext>
          </c:extLst>
        </c:ser>
        <c:ser>
          <c:idx val="5"/>
          <c:order val="5"/>
          <c:tx>
            <c:strRef>
              <c:f>'Unit Data'!$AP$132</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Data'!$AQ$132:$BB$132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4D6B-4AF5-8AC8-2DFD0CED0E26}"/>
            </c:ext>
          </c:extLst>
        </c:ser>
        <c:ser>
          <c:idx val="6"/>
          <c:order val="6"/>
          <c:tx>
            <c:strRef>
              <c:f>'Unit Data'!$AP$133</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Data'!$AQ$133:$BB$133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4D6B-4AF5-8AC8-2DFD0CED0E26}"/>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Data'!$AP$134</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Data'!$AQ$134:$BB$134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19D-4E14-8DB3-E478254D75D8}"/>
            </c:ext>
          </c:extLst>
        </c:ser>
        <c:ser>
          <c:idx val="1"/>
          <c:order val="1"/>
          <c:tx>
            <c:strRef>
              <c:f>'Unit Data'!$AP$135</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Data'!$AQ$135:$BB$135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E19D-4E14-8DB3-E478254D75D8}"/>
            </c:ext>
          </c:extLst>
        </c:ser>
        <c:ser>
          <c:idx val="3"/>
          <c:order val="2"/>
          <c:tx>
            <c:strRef>
              <c:f>'Unit Data'!$AP$136</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Data'!$AQ$136:$BB$136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19D-4E14-8DB3-E478254D75D8}"/>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Lists'!$A$7</c:f>
          <c:strCache>
            <c:ptCount val="1"/>
            <c:pt idx="0">
              <c:v>Unit E</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Data'!$AP$137</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Data'!$AQ$137:$BB$137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D7D-467C-A728-70CA6B870519}"/>
            </c:ext>
          </c:extLst>
        </c:ser>
        <c:ser>
          <c:idx val="1"/>
          <c:order val="1"/>
          <c:tx>
            <c:strRef>
              <c:f>'Unit Data'!$AP$138</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Data'!$AQ$119:$BB$119</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Data'!$AQ$138:$BB$138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D7D-467C-A728-70CA6B870519}"/>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Data'!$B$149:$B$152</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Data'!$F$152,'Unit Data'!$I$152,'Unit Data'!$L$152,'Unit Data'!$O$152,'Unit Data'!$R$152,'Unit Data'!$U$152,'Unit Data'!$X$152,'Unit Data'!$AA$152,'Unit Data'!$AD$152,'Unit Data'!$AG$152,'Unit Data'!$AJ$152)</c:f>
              <c:numCache>
                <c:formatCode>0%</c:formatCode>
                <c:ptCount val="11"/>
                <c:pt idx="0">
                  <c:v>#N/A</c:v>
                </c:pt>
                <c:pt idx="1">
                  <c:v>#N/A</c:v>
                </c:pt>
                <c:pt idx="2">
                  <c:v>#N/A</c:v>
                </c:pt>
                <c:pt idx="3">
                  <c:v>#N/A</c:v>
                </c:pt>
                <c:pt idx="4">
                  <c:v>#N/A</c:v>
                </c:pt>
                <c:pt idx="5">
                  <c:v>#N/A</c:v>
                </c:pt>
                <c:pt idx="6">
                  <c:v>#N/A</c:v>
                </c:pt>
                <c:pt idx="7">
                  <c:v>#N/A</c:v>
                </c:pt>
                <c:pt idx="8">
                  <c:v>#N/A</c:v>
                </c:pt>
                <c:pt idx="9">
                  <c:v>#N/A</c:v>
                </c:pt>
                <c:pt idx="10">
                  <c:v>#N/A</c:v>
                </c:pt>
              </c:numCache>
            </c:numRef>
          </c:val>
          <c:extLst>
            <c:ext xmlns:c16="http://schemas.microsoft.com/office/drawing/2014/chart" uri="{C3380CC4-5D6E-409C-BE32-E72D297353CC}">
              <c16:uniqueId val="{00000000-EA3F-45CB-8978-060D2CD1BF9D}"/>
            </c:ext>
          </c:extLst>
        </c:ser>
        <c:ser>
          <c:idx val="1"/>
          <c:order val="1"/>
          <c:tx>
            <c:strRef>
              <c:f>'Unit Data'!$B$153:$B$156</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Data'!$F$156,'Unit Data'!$I$156,'Unit Data'!$L$156,'Unit Data'!$O$156,'Unit Data'!$R$156,'Unit Data'!$U$156,'Unit Data'!$X$156,'Unit Data'!$AA$156,'Unit Data'!$AD$156,'Unit Data'!$AG$156,'Unit Data'!$AJ$156,'Unit Data'!$AM$156)</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EA3F-45CB-8978-060D2CD1BF9D}"/>
            </c:ext>
          </c:extLst>
        </c:ser>
        <c:ser>
          <c:idx val="2"/>
          <c:order val="2"/>
          <c:tx>
            <c:strRef>
              <c:f>'Unit Data'!$B$157:$B$158</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Data'!$F$158,'Unit Data'!$I$158,'Unit Data'!$L$158,'Unit Data'!$O$158,'Unit Data'!$R$158,'Unit Data'!$U$158,'Unit Data'!$X$158,'Unit Data'!$AA$158,'Unit Data'!$AD$158,'Unit Data'!$AG$158,'Unit Data'!$AJ$158,'Unit Data'!$AM$158)</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EA3F-45CB-8978-060D2CD1BF9D}"/>
            </c:ext>
          </c:extLst>
        </c:ser>
        <c:ser>
          <c:idx val="3"/>
          <c:order val="3"/>
          <c:tx>
            <c:strRef>
              <c:f>'Unit Data'!$B$159:$B$166</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Data'!$F$166,'Unit Data'!$I$166,'Unit Data'!$L$166,'Unit Data'!$O$166,'Unit Data'!$R$166,'Unit Data'!$U$166,'Unit Data'!$X$166,'Unit Data'!$AA$166,'Unit Data'!$AD$166,'Unit Data'!$AG$166,'Unit Data'!$AJ$166,'Unit Data'!$AM$166)</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EA3F-45CB-8978-060D2CD1BF9D}"/>
            </c:ext>
          </c:extLst>
        </c:ser>
        <c:ser>
          <c:idx val="4"/>
          <c:order val="4"/>
          <c:tx>
            <c:strRef>
              <c:f>'Unit Data'!$B$167:$B$170</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Data'!$F$170,'Unit Data'!$I$170,'Unit Data'!$L$170,'Unit Data'!$O$170,'Unit Data'!$R$170,'Unit Data'!$U$170,'Unit Data'!$X$170,'Unit Data'!$AA$170,'Unit Data'!$AD$170,'Unit Data'!$AG$170,'Unit Data'!$AJ$170,'Unit Data'!$AM$170)</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EA3F-45CB-8978-060D2CD1BF9D}"/>
            </c:ext>
          </c:extLst>
        </c:ser>
        <c:ser>
          <c:idx val="5"/>
          <c:order val="5"/>
          <c:tx>
            <c:strRef>
              <c:f>'Unit Data'!$B$171:$B$173</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Data'!$D$147,'Unit Data'!$G$147,'Unit Data'!$J$147,'Unit Data'!$M$147,'Unit Data'!$P$147,'Unit Data'!$S$147,'Unit Data'!$V$147,'Unit Data'!$Y$147,'Unit Data'!$AB$147,'Unit Data'!$AE$147,'Unit Data'!$AH$147,'Unit Data'!$AK$147)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Data'!$F$173,'Unit Data'!$I$173,'Unit Data'!$L$173,'Unit Data'!$O$173,'Unit Data'!$R$173,'Unit Data'!$U$173,'Unit Data'!$X$173,'Unit Data'!$AA$173,'Unit Data'!$AD$173,'Unit Data'!$AG$173,'Unit Data'!$AJ$173,'Unit Data'!$AM$173)</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EA3F-45CB-8978-060D2CD1BF9D}"/>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Data'!$AP$149</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Data'!$AQ$149:$BB$149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236-4376-AA0E-2FBA72936C6C}"/>
            </c:ext>
          </c:extLst>
        </c:ser>
        <c:ser>
          <c:idx val="1"/>
          <c:order val="1"/>
          <c:tx>
            <c:strRef>
              <c:f>'Unit Data'!$AP$150</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Data'!$AQ$150:$BB$150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3236-4376-AA0E-2FBA72936C6C}"/>
            </c:ext>
          </c:extLst>
        </c:ser>
        <c:ser>
          <c:idx val="2"/>
          <c:order val="2"/>
          <c:tx>
            <c:strRef>
              <c:f>'Unit Data'!$AP$151</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Data'!$AQ$151:$BB$151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3236-4376-AA0E-2FBA72936C6C}"/>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Data'!$AP$152</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Data'!$AQ$152:$BB$152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0FB-4E15-B19B-C46877831D6B}"/>
            </c:ext>
          </c:extLst>
        </c:ser>
        <c:ser>
          <c:idx val="1"/>
          <c:order val="1"/>
          <c:tx>
            <c:strRef>
              <c:f>'Unit Data'!$AP$153</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Data'!$AQ$153:$BB$153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0FB-4E15-B19B-C46877831D6B}"/>
            </c:ext>
          </c:extLst>
        </c:ser>
        <c:ser>
          <c:idx val="2"/>
          <c:order val="2"/>
          <c:tx>
            <c:strRef>
              <c:f>'Unit Data'!$AP$154</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Data'!$AQ$154:$BB$154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20FB-4E15-B19B-C46877831D6B}"/>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Data'!$AP$155</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Data'!$AQ$155:$BB$155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66B-4AE5-9D02-3B3831AADFCD}"/>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Data'!$AP$156</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Data'!$AQ$156:$BB$156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8A5-48A4-944D-C73400DC5A53}"/>
            </c:ext>
          </c:extLst>
        </c:ser>
        <c:ser>
          <c:idx val="1"/>
          <c:order val="1"/>
          <c:tx>
            <c:strRef>
              <c:f>'Unit Data'!$AP$157</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Data'!$AQ$157:$BB$157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8A5-48A4-944D-C73400DC5A53}"/>
            </c:ext>
          </c:extLst>
        </c:ser>
        <c:ser>
          <c:idx val="2"/>
          <c:order val="2"/>
          <c:tx>
            <c:strRef>
              <c:f>'Unit Data'!$AP$158</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Data'!$AQ$158:$BB$158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8A5-48A4-944D-C73400DC5A53}"/>
            </c:ext>
          </c:extLst>
        </c:ser>
        <c:ser>
          <c:idx val="3"/>
          <c:order val="3"/>
          <c:tx>
            <c:strRef>
              <c:f>'Unit Data'!$AP$159</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Data'!$AQ$159:$BB$159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88A5-48A4-944D-C73400DC5A53}"/>
            </c:ext>
          </c:extLst>
        </c:ser>
        <c:ser>
          <c:idx val="4"/>
          <c:order val="4"/>
          <c:tx>
            <c:strRef>
              <c:f>'Unit Data'!$AP$160</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Data'!$AQ$160:$BB$160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88A5-48A4-944D-C73400DC5A53}"/>
            </c:ext>
          </c:extLst>
        </c:ser>
        <c:ser>
          <c:idx val="5"/>
          <c:order val="5"/>
          <c:tx>
            <c:strRef>
              <c:f>'Unit Data'!$AP$161</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Data'!$AQ$161:$BB$161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88A5-48A4-944D-C73400DC5A53}"/>
            </c:ext>
          </c:extLst>
        </c:ser>
        <c:ser>
          <c:idx val="6"/>
          <c:order val="6"/>
          <c:tx>
            <c:strRef>
              <c:f>'Unit Data'!$AP$162</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Data'!$AQ$162:$BB$162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88A5-48A4-944D-C73400DC5A53}"/>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Data'!$AP$163</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Data'!$AQ$163:$BB$163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81E-4D26-9322-472BD49DE17F}"/>
            </c:ext>
          </c:extLst>
        </c:ser>
        <c:ser>
          <c:idx val="1"/>
          <c:order val="1"/>
          <c:tx>
            <c:strRef>
              <c:f>'Unit Data'!$AP$164</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Data'!$AQ$164:$BB$164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81E-4D26-9322-472BD49DE17F}"/>
            </c:ext>
          </c:extLst>
        </c:ser>
        <c:ser>
          <c:idx val="3"/>
          <c:order val="2"/>
          <c:tx>
            <c:strRef>
              <c:f>'Unit Data'!$AP$165</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Data'!$AQ$165:$BB$165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81E-4D26-9322-472BD49DE17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Lists'!$A$8</c:f>
          <c:strCache>
            <c:ptCount val="1"/>
            <c:pt idx="0">
              <c:v>Unit F</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Data'!$AP$166</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Data'!$AQ$166:$BB$166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376-490F-A3CA-F93301D72644}"/>
            </c:ext>
          </c:extLst>
        </c:ser>
        <c:ser>
          <c:idx val="1"/>
          <c:order val="1"/>
          <c:tx>
            <c:strRef>
              <c:f>'Unit Data'!$AP$167</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Data'!$AQ$148:$BB$148</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Data'!$AQ$167:$BB$167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376-490F-A3CA-F93301D72644}"/>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Cleaning and Disinfection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'Facility Data'!$C$40</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Data'!$D$40:$O$40</c:f>
              <c:numCache>
                <c:formatCode>General</c:formatCode>
                <c:ptCount val="12"/>
                <c:pt idx="0">
                  <c:v>1</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3BE-4E68-929D-4223C3C7AB03}"/>
            </c:ext>
          </c:extLst>
        </c:ser>
        <c:ser>
          <c:idx val="1"/>
          <c:order val="1"/>
          <c:tx>
            <c:strRef>
              <c:f>'Facility Data'!$C$41</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Data'!$D$41:$O$41</c:f>
              <c:numCache>
                <c:formatCode>General</c:formatCode>
                <c:ptCount val="12"/>
                <c:pt idx="0">
                  <c:v>2</c:v>
                </c:pt>
                <c:pt idx="1">
                  <c:v>0</c:v>
                </c:pt>
                <c:pt idx="2">
                  <c:v>1</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3BE-4E68-929D-4223C3C7AB03}"/>
            </c:ext>
          </c:extLst>
        </c:ser>
        <c:ser>
          <c:idx val="2"/>
          <c:order val="2"/>
          <c:tx>
            <c:strRef>
              <c:f>'Facility Data'!$C$42</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Data'!$D$42:$O$42</c:f>
              <c:numCache>
                <c:formatCode>General</c:formatCode>
                <c:ptCount val="12"/>
                <c:pt idx="0">
                  <c:v>2</c:v>
                </c:pt>
                <c:pt idx="1">
                  <c:v>1</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C3BE-4E68-929D-4223C3C7AB03}"/>
            </c:ext>
          </c:extLst>
        </c:ser>
        <c:ser>
          <c:idx val="3"/>
          <c:order val="3"/>
          <c:tx>
            <c:strRef>
              <c:f>'Facility Data'!$C$43</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Data'!$D$43:$O$43</c:f>
              <c:numCache>
                <c:formatCode>General</c:formatCode>
                <c:ptCount val="12"/>
                <c:pt idx="0">
                  <c:v>1</c:v>
                </c:pt>
                <c:pt idx="1">
                  <c:v>0</c:v>
                </c:pt>
                <c:pt idx="2">
                  <c:v>0</c:v>
                </c:pt>
                <c:pt idx="3">
                  <c:v>1</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C3BE-4E68-929D-4223C3C7AB03}"/>
            </c:ext>
          </c:extLst>
        </c:ser>
        <c:ser>
          <c:idx val="4"/>
          <c:order val="4"/>
          <c:tx>
            <c:strRef>
              <c:f>'Facility Data'!$C$44</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Data'!$D$44:$O$44</c:f>
              <c:numCache>
                <c:formatCode>General</c:formatCode>
                <c:ptCount val="12"/>
                <c:pt idx="0">
                  <c:v>1</c:v>
                </c:pt>
                <c:pt idx="1">
                  <c:v>1</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C3BE-4E68-929D-4223C3C7AB03}"/>
            </c:ext>
          </c:extLst>
        </c:ser>
        <c:ser>
          <c:idx val="5"/>
          <c:order val="5"/>
          <c:tx>
            <c:strRef>
              <c:f>'Facility Data'!$C$45</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Data'!$D$45:$O$45</c:f>
              <c:numCache>
                <c:formatCode>General</c:formatCode>
                <c:ptCount val="12"/>
                <c:pt idx="0">
                  <c:v>1</c:v>
                </c:pt>
                <c:pt idx="1">
                  <c:v>0</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C3BE-4E68-929D-4223C3C7AB03}"/>
            </c:ext>
          </c:extLst>
        </c:ser>
        <c:ser>
          <c:idx val="6"/>
          <c:order val="6"/>
          <c:tx>
            <c:strRef>
              <c:f>'Facility Data'!$C$46</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Data'!$D$46:$O$46</c:f>
              <c:numCache>
                <c:formatCode>General</c:formatCode>
                <c:ptCount val="12"/>
                <c:pt idx="0">
                  <c:v>2</c:v>
                </c:pt>
                <c:pt idx="1">
                  <c:v>1</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C3BE-4E68-929D-4223C3C7AB03}"/>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Data'!$B$178:$B$181</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Data'!$F$181,'Unit Data'!$I$181,'Unit Data'!$L$181,'Unit Data'!$O$181,'Unit Data'!$R$181,'Unit Data'!$U$181,'Unit Data'!$X$181,'Unit Data'!$AA$181,'Unit Data'!$AD$181,'Unit Data'!$AG$181,'Unit Data'!$AJ$181,'Unit Data'!$AM$181)</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D970-4892-B366-53022FE36A23}"/>
            </c:ext>
          </c:extLst>
        </c:ser>
        <c:ser>
          <c:idx val="1"/>
          <c:order val="1"/>
          <c:tx>
            <c:strRef>
              <c:f>'Unit Data'!$B$182:$B$185</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Data'!$F$185,'Unit Data'!$I$185,'Unit Data'!$L$185,'Unit Data'!$O$185,'Unit Data'!$R$185,'Unit Data'!$U$185,'Unit Data'!$X$185,'Unit Data'!$AA$185,'Unit Data'!$AD$185,'Unit Data'!$AG$185,'Unit Data'!$AJ$185,'Unit Data'!$AM$185)</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D970-4892-B366-53022FE36A23}"/>
            </c:ext>
          </c:extLst>
        </c:ser>
        <c:ser>
          <c:idx val="2"/>
          <c:order val="2"/>
          <c:tx>
            <c:strRef>
              <c:f>'Unit Data'!$B$186:$B$187</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Data'!$F$187,'Unit Data'!$I$187,'Unit Data'!$L$187,'Unit Data'!$O$187,'Unit Data'!$R$187,'Unit Data'!$U$187,'Unit Data'!$X$187,'Unit Data'!$AA$187,'Unit Data'!$AD$187,'Unit Data'!$AG$187,'Unit Data'!$AJ$187,'Unit Data'!$AM$187)</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D970-4892-B366-53022FE36A23}"/>
            </c:ext>
          </c:extLst>
        </c:ser>
        <c:ser>
          <c:idx val="3"/>
          <c:order val="3"/>
          <c:tx>
            <c:strRef>
              <c:f>'Unit Data'!$B$188:$B$195</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Data'!$F$195,'Unit Data'!$I$195,'Unit Data'!$L$195,'Unit Data'!$O$195,'Unit Data'!$R$195,'Unit Data'!$U$195,'Unit Data'!$X$195,'Unit Data'!$AA$195,'Unit Data'!$AD$195,'Unit Data'!$AG$195,'Unit Data'!$AJ$195,'Unit Data'!$AM$195)</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D970-4892-B366-53022FE36A23}"/>
            </c:ext>
          </c:extLst>
        </c:ser>
        <c:ser>
          <c:idx val="4"/>
          <c:order val="4"/>
          <c:tx>
            <c:strRef>
              <c:f>'Unit Data'!$B$196:$B$199</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Data'!$F$199,'Unit Data'!$I$199,'Unit Data'!$L$199,'Unit Data'!$O$199,'Unit Data'!$R$199,'Unit Data'!$U$199,'Unit Data'!$X$199,'Unit Data'!$AA$199,'Unit Data'!$AD$199,'Unit Data'!$AG$199,'Unit Data'!$AJ$199,'Unit Data'!$AM$199)</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D970-4892-B366-53022FE36A23}"/>
            </c:ext>
          </c:extLst>
        </c:ser>
        <c:ser>
          <c:idx val="5"/>
          <c:order val="5"/>
          <c:tx>
            <c:strRef>
              <c:f>'Unit Data'!$B$200:$B$202</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Data'!$D$176,'Unit Data'!$G$176,'Unit Data'!$J$176,'Unit Data'!$M$176,'Unit Data'!$P$176,'Unit Data'!$S$176,'Unit Data'!$V$176,'Unit Data'!$Y$176,'Unit Data'!$AB$176,'Unit Data'!$AE$176,'Unit Data'!$AH$176,'Unit Data'!$AK$176)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Data'!$F$202,'Unit Data'!$I$202,'Unit Data'!$L$202,'Unit Data'!$O$202,'Unit Data'!$R$202,'Unit Data'!$U$202,'Unit Data'!$X$202,'Unit Data'!$AA$202,'Unit Data'!$AD$202,'Unit Data'!$AG$202,'Unit Data'!$AJ$202,'Unit Data'!$AM$202)</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D970-4892-B366-53022FE36A23}"/>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Data'!$AP$178</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Data'!$AQ$178:$BB$178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0A5-43BB-B7FE-1F4CDDB37857}"/>
            </c:ext>
          </c:extLst>
        </c:ser>
        <c:ser>
          <c:idx val="1"/>
          <c:order val="1"/>
          <c:tx>
            <c:strRef>
              <c:f>'Unit Data'!$AP$179</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Data'!$AQ$179:$BB$179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0A5-43BB-B7FE-1F4CDDB37857}"/>
            </c:ext>
          </c:extLst>
        </c:ser>
        <c:ser>
          <c:idx val="2"/>
          <c:order val="2"/>
          <c:tx>
            <c:strRef>
              <c:f>'Unit Data'!$AP$180</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Data'!$AQ$180:$BB$180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A0A5-43BB-B7FE-1F4CDDB37857}"/>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Data'!$AP$181</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Data'!$AQ$181:$BB$181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7D7-4A4C-A457-2EB7E45C77C6}"/>
            </c:ext>
          </c:extLst>
        </c:ser>
        <c:ser>
          <c:idx val="1"/>
          <c:order val="1"/>
          <c:tx>
            <c:strRef>
              <c:f>'Unit Data'!$AP$182</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Data'!$AQ$182:$BB$182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7D7-4A4C-A457-2EB7E45C77C6}"/>
            </c:ext>
          </c:extLst>
        </c:ser>
        <c:ser>
          <c:idx val="2"/>
          <c:order val="2"/>
          <c:tx>
            <c:strRef>
              <c:f>'Unit Data'!$AP$183</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Data'!$AQ$183:$BB$183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87D7-4A4C-A457-2EB7E45C77C6}"/>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Data'!$AP$184</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Data'!$AQ$184:$BB$184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ED5-4D42-AA76-A3A3017B4648}"/>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Data'!$AP$185</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Data'!$AQ$185:$BB$185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8E5-4528-A007-EA5B2F0826BE}"/>
            </c:ext>
          </c:extLst>
        </c:ser>
        <c:ser>
          <c:idx val="1"/>
          <c:order val="1"/>
          <c:tx>
            <c:strRef>
              <c:f>'Unit Data'!$AP$186</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Data'!$AQ$186:$BB$186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8E5-4528-A007-EA5B2F0826BE}"/>
            </c:ext>
          </c:extLst>
        </c:ser>
        <c:ser>
          <c:idx val="2"/>
          <c:order val="2"/>
          <c:tx>
            <c:strRef>
              <c:f>'Unit Data'!$AP$187</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Data'!$AQ$187:$BB$187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78E5-4528-A007-EA5B2F0826BE}"/>
            </c:ext>
          </c:extLst>
        </c:ser>
        <c:ser>
          <c:idx val="3"/>
          <c:order val="3"/>
          <c:tx>
            <c:strRef>
              <c:f>'Unit Data'!$AP$188</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Data'!$AQ$188:$BB$188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78E5-4528-A007-EA5B2F0826BE}"/>
            </c:ext>
          </c:extLst>
        </c:ser>
        <c:ser>
          <c:idx val="4"/>
          <c:order val="4"/>
          <c:tx>
            <c:strRef>
              <c:f>'Unit Data'!$AP$189</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Data'!$AQ$189:$BB$189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78E5-4528-A007-EA5B2F0826BE}"/>
            </c:ext>
          </c:extLst>
        </c:ser>
        <c:ser>
          <c:idx val="5"/>
          <c:order val="5"/>
          <c:tx>
            <c:strRef>
              <c:f>'Unit Data'!$AP$190</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Data'!$AQ$190:$BB$190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78E5-4528-A007-EA5B2F0826BE}"/>
            </c:ext>
          </c:extLst>
        </c:ser>
        <c:ser>
          <c:idx val="6"/>
          <c:order val="6"/>
          <c:tx>
            <c:strRef>
              <c:f>'Unit Data'!$AP$191</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Data'!$AQ$191:$BB$191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78E5-4528-A007-EA5B2F0826BE}"/>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Data'!$AP$192</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Data'!$AQ$192:$BB$192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B604-488D-A70F-D1C40BA8CE2F}"/>
            </c:ext>
          </c:extLst>
        </c:ser>
        <c:ser>
          <c:idx val="1"/>
          <c:order val="1"/>
          <c:tx>
            <c:strRef>
              <c:f>'Unit Data'!$AP$193</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Data'!$AQ$193:$BB$193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B604-488D-A70F-D1C40BA8CE2F}"/>
            </c:ext>
          </c:extLst>
        </c:ser>
        <c:ser>
          <c:idx val="3"/>
          <c:order val="2"/>
          <c:tx>
            <c:strRef>
              <c:f>'Unit Data'!$AP$194</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Data'!$AQ$194:$BB$194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B604-488D-A70F-D1C40BA8CE2F}"/>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Lists'!$A$9</c:f>
          <c:strCache>
            <c:ptCount val="1"/>
            <c:pt idx="0">
              <c:v>Unit G</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Data'!$AP$195</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Data'!$AQ$195:$BB$195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62B-44C6-8A95-618F269574E3}"/>
            </c:ext>
          </c:extLst>
        </c:ser>
        <c:ser>
          <c:idx val="1"/>
          <c:order val="1"/>
          <c:tx>
            <c:strRef>
              <c:f>'Unit Data'!$AP$196</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Data'!$AQ$177:$BB$177</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Data'!$AQ$196:$BB$196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62B-44C6-8A95-618F269574E3}"/>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Data'!$B$207:$B$210</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Data'!$F$210,'Unit Data'!$I$210,'Unit Data'!$L$210,'Unit Data'!$O$210,'Unit Data'!$R$210,'Unit Data'!$U$210,'Unit Data'!$X$210,'Unit Data'!$AA$210,'Unit Data'!$AD$210,'Unit Data'!$AG$210,'Unit Data'!$AJ$210,'Unit Data'!$AM$210)</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F7C7-494D-8ED6-43619DF83781}"/>
            </c:ext>
          </c:extLst>
        </c:ser>
        <c:ser>
          <c:idx val="1"/>
          <c:order val="1"/>
          <c:tx>
            <c:strRef>
              <c:f>'Unit Data'!$B$211:$B$214</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Data'!$F$214,'Unit Data'!$I$214,'Unit Data'!$L$214,'Unit Data'!$O$214,'Unit Data'!$R$214,'Unit Data'!$U$214,'Unit Data'!$X$214,'Unit Data'!$AA$214,'Unit Data'!$AD$214,'Unit Data'!$AG$214,'Unit Data'!$AJ$214,'Unit Data'!$AM$214)</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F7C7-494D-8ED6-43619DF83781}"/>
            </c:ext>
          </c:extLst>
        </c:ser>
        <c:ser>
          <c:idx val="2"/>
          <c:order val="2"/>
          <c:tx>
            <c:strRef>
              <c:f>'Unit Data'!$B$215:$B$216</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Data'!$F$216,'Unit Data'!$I$216,'Unit Data'!$L$216,'Unit Data'!$O$216,'Unit Data'!$R$216,'Unit Data'!$U$216,'Unit Data'!$X$216,'Unit Data'!$AA$216,'Unit Data'!$AD$216,'Unit Data'!$AG$216,'Unit Data'!$AJ$216,'Unit Data'!$AM$216)</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F7C7-494D-8ED6-43619DF83781}"/>
            </c:ext>
          </c:extLst>
        </c:ser>
        <c:ser>
          <c:idx val="3"/>
          <c:order val="3"/>
          <c:tx>
            <c:strRef>
              <c:f>'Unit Data'!$B$217:$B$224</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Data'!$F$224,'Unit Data'!$I$224,'Unit Data'!$L$224,'Unit Data'!$O$224,'Unit Data'!$R$224,'Unit Data'!$U$224,'Unit Data'!$X$224,'Unit Data'!$AA$224,'Unit Data'!$AD$224,'Unit Data'!$AG$224,'Unit Data'!$AJ$224,'Unit Data'!$AM$224)</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F7C7-494D-8ED6-43619DF83781}"/>
            </c:ext>
          </c:extLst>
        </c:ser>
        <c:ser>
          <c:idx val="4"/>
          <c:order val="4"/>
          <c:tx>
            <c:strRef>
              <c:f>'Unit Data'!$B$225:$B$228</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Data'!$F$228,'Unit Data'!$I$228,'Unit Data'!$L$228,'Unit Data'!$O$228,'Unit Data'!$R$228,'Unit Data'!$U$228,'Unit Data'!$X$228,'Unit Data'!$AA$228)</c:f>
              <c:numCache>
                <c:formatCode>0%</c:formatCode>
                <c:ptCount val="8"/>
                <c:pt idx="0">
                  <c:v>#N/A</c:v>
                </c:pt>
                <c:pt idx="1">
                  <c:v>#N/A</c:v>
                </c:pt>
                <c:pt idx="2">
                  <c:v>#N/A</c:v>
                </c:pt>
                <c:pt idx="3">
                  <c:v>#N/A</c:v>
                </c:pt>
                <c:pt idx="4">
                  <c:v>#N/A</c:v>
                </c:pt>
                <c:pt idx="5">
                  <c:v>#N/A</c:v>
                </c:pt>
                <c:pt idx="6">
                  <c:v>#N/A</c:v>
                </c:pt>
                <c:pt idx="7">
                  <c:v>#N/A</c:v>
                </c:pt>
              </c:numCache>
            </c:numRef>
          </c:val>
          <c:extLst>
            <c:ext xmlns:c16="http://schemas.microsoft.com/office/drawing/2014/chart" uri="{C3380CC4-5D6E-409C-BE32-E72D297353CC}">
              <c16:uniqueId val="{00000004-F7C7-494D-8ED6-43619DF83781}"/>
            </c:ext>
          </c:extLst>
        </c:ser>
        <c:ser>
          <c:idx val="5"/>
          <c:order val="5"/>
          <c:tx>
            <c:strRef>
              <c:f>'Unit Data'!$B$229:$B$231</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Data'!$D$205,'Unit Data'!$G$205,'Unit Data'!$J$205,'Unit Data'!$M$205,'Unit Data'!$P$205,'Unit Data'!$S$205,'Unit Data'!$V$205,'Unit Data'!$Y$205,'Unit Data'!$AB$205,'Unit Data'!$AE$205,'Unit Data'!$AH$205,'Unit Data'!$AK$205)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Data'!$F$231,'Unit Data'!$I$231,'Unit Data'!$L$231,'Unit Data'!$O$231,'Unit Data'!$R$231,'Unit Data'!$U$231,'Unit Data'!$X$231,'Unit Data'!$AA$231,'Unit Data'!$AD$231,'Unit Data'!$AG$231,'Unit Data'!$AJ$231,'Unit Data'!$AM$231)</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F7C7-494D-8ED6-43619DF83781}"/>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Data'!$AP$207</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Data'!$AQ$207:$BB$207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B36-4BBB-98F5-8A4889BD9B17}"/>
            </c:ext>
          </c:extLst>
        </c:ser>
        <c:ser>
          <c:idx val="1"/>
          <c:order val="1"/>
          <c:tx>
            <c:strRef>
              <c:f>'Unit Data'!$AP$208</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Data'!$AQ$208:$BB$208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B36-4BBB-98F5-8A4889BD9B17}"/>
            </c:ext>
          </c:extLst>
        </c:ser>
        <c:ser>
          <c:idx val="2"/>
          <c:order val="2"/>
          <c:tx>
            <c:strRef>
              <c:f>'Unit Data'!$AP$209</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Data'!$AQ$209:$BB$209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DB36-4BBB-98F5-8A4889BD9B17}"/>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Data'!$AP$210</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Data'!$AQ$210:$BB$210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10C-4A72-B644-71044134BC17}"/>
            </c:ext>
          </c:extLst>
        </c:ser>
        <c:ser>
          <c:idx val="1"/>
          <c:order val="1"/>
          <c:tx>
            <c:strRef>
              <c:f>'Unit Data'!$AP$211</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Data'!$AQ$211:$BB$211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A10C-4A72-B644-71044134BC17}"/>
            </c:ext>
          </c:extLst>
        </c:ser>
        <c:ser>
          <c:idx val="2"/>
          <c:order val="2"/>
          <c:tx>
            <c:strRef>
              <c:f>'Unit Data'!$AP$212</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Data'!$AQ$212:$BB$212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A10C-4A72-B644-71044134BC17}"/>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Linen</a:t>
            </a:r>
            <a:r>
              <a:rPr lang="en-US" baseline="0"/>
              <a:t> Management </a:t>
            </a:r>
            <a:r>
              <a:rPr lang="en-US"/>
              <a:t>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'Facility Data'!$C$47</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Data'!$D$47:$O$47</c:f>
              <c:numCache>
                <c:formatCode>General</c:formatCode>
                <c:ptCount val="12"/>
                <c:pt idx="0">
                  <c:v>1</c:v>
                </c:pt>
                <c:pt idx="1">
                  <c:v>1</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416-4E1D-A074-AD951FEE8B74}"/>
            </c:ext>
          </c:extLst>
        </c:ser>
        <c:ser>
          <c:idx val="1"/>
          <c:order val="1"/>
          <c:tx>
            <c:strRef>
              <c:f>'Facility Data'!$C$48</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Data'!$D$48:$O$48</c:f>
              <c:numCache>
                <c:formatCode>General</c:formatCode>
                <c:ptCount val="12"/>
                <c:pt idx="0">
                  <c:v>2</c:v>
                </c:pt>
                <c:pt idx="1">
                  <c:v>2</c:v>
                </c:pt>
                <c:pt idx="2">
                  <c:v>2</c:v>
                </c:pt>
                <c:pt idx="3">
                  <c:v>2</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416-4E1D-A074-AD951FEE8B74}"/>
            </c:ext>
          </c:extLst>
        </c:ser>
        <c:ser>
          <c:idx val="3"/>
          <c:order val="2"/>
          <c:tx>
            <c:strRef>
              <c:f>'Facility Data'!$C$49</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Data'!$D$49:$O$49</c:f>
              <c:numCache>
                <c:formatCode>General</c:formatCode>
                <c:ptCount val="12"/>
                <c:pt idx="0">
                  <c:v>1</c:v>
                </c:pt>
                <c:pt idx="1">
                  <c:v>1</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D416-4E1D-A074-AD951FEE8B74}"/>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solidFill>
            <a:schemeClr val="bg1"/>
          </a:solid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Data'!$AP$213</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Data'!$AQ$213:$BB$213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B4F-4E17-8309-C993930861C1}"/>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Data'!$AP$214</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Data'!$AQ$214:$BB$214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62E-4E41-A379-DE069E5DF0F5}"/>
            </c:ext>
          </c:extLst>
        </c:ser>
        <c:ser>
          <c:idx val="1"/>
          <c:order val="1"/>
          <c:tx>
            <c:strRef>
              <c:f>'Unit Data'!$AP$215</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Data'!$AQ$215:$BB$215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62E-4E41-A379-DE069E5DF0F5}"/>
            </c:ext>
          </c:extLst>
        </c:ser>
        <c:ser>
          <c:idx val="2"/>
          <c:order val="2"/>
          <c:tx>
            <c:strRef>
              <c:f>'Unit Data'!$AP$216</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Data'!$AQ$216:$BB$216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62E-4E41-A379-DE069E5DF0F5}"/>
            </c:ext>
          </c:extLst>
        </c:ser>
        <c:ser>
          <c:idx val="3"/>
          <c:order val="3"/>
          <c:tx>
            <c:strRef>
              <c:f>'Unit Data'!$AP$217</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Data'!$AQ$217:$BB$217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062E-4E41-A379-DE069E5DF0F5}"/>
            </c:ext>
          </c:extLst>
        </c:ser>
        <c:ser>
          <c:idx val="4"/>
          <c:order val="4"/>
          <c:tx>
            <c:strRef>
              <c:f>'Unit Data'!$AP$218</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Data'!$AQ$218:$BB$218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062E-4E41-A379-DE069E5DF0F5}"/>
            </c:ext>
          </c:extLst>
        </c:ser>
        <c:ser>
          <c:idx val="5"/>
          <c:order val="5"/>
          <c:tx>
            <c:strRef>
              <c:f>'Unit Data'!$AP$219</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Data'!$AQ$219:$BB$219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062E-4E41-A379-DE069E5DF0F5}"/>
            </c:ext>
          </c:extLst>
        </c:ser>
        <c:ser>
          <c:idx val="6"/>
          <c:order val="6"/>
          <c:tx>
            <c:strRef>
              <c:f>'Unit Data'!$AP$220</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Data'!$AQ$220:$BB$220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062E-4E41-A379-DE069E5DF0F5}"/>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Data'!$AP$221</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Data'!$AQ$221:$BB$221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48A-49D3-9815-8FBD270708F9}"/>
            </c:ext>
          </c:extLst>
        </c:ser>
        <c:ser>
          <c:idx val="1"/>
          <c:order val="1"/>
          <c:tx>
            <c:strRef>
              <c:f>'Unit Data'!$AP$222</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Data'!$AQ$222:$BB$222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48A-49D3-9815-8FBD270708F9}"/>
            </c:ext>
          </c:extLst>
        </c:ser>
        <c:ser>
          <c:idx val="3"/>
          <c:order val="2"/>
          <c:tx>
            <c:strRef>
              <c:f>'Unit Data'!$AP$223</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Data'!$AQ$223:$BB$223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48A-49D3-9815-8FBD270708F9}"/>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Lists'!$A$10</c:f>
          <c:strCache>
            <c:ptCount val="1"/>
            <c:pt idx="0">
              <c:v>Unit H</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Data'!$AP$224</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Data'!$AQ$224:$BB$224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85E7-4387-ABD1-408F94EA79D8}"/>
            </c:ext>
          </c:extLst>
        </c:ser>
        <c:ser>
          <c:idx val="1"/>
          <c:order val="1"/>
          <c:tx>
            <c:strRef>
              <c:f>'Unit Data'!$AP$225</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Data'!$AQ$206:$BB$206</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Data'!$AQ$225:$BB$225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85E7-4387-ABD1-408F94EA79D8}"/>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Data'!$B$236:$B$239</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Data'!$F$239,'Unit Data'!$I$239,'Unit Data'!$L$239,'Unit Data'!$O$239,'Unit Data'!$R$239,'Unit Data'!$U$239,'Unit Data'!$X$239,'Unit Data'!$AA$239,'Unit Data'!$AD$239,'Unit Data'!$AG$239)</c:f>
              <c:numCache>
                <c:formatCode>0%</c:formatCode>
                <c:ptCount val="10"/>
                <c:pt idx="0">
                  <c:v>#N/A</c:v>
                </c:pt>
                <c:pt idx="1">
                  <c:v>#N/A</c:v>
                </c:pt>
                <c:pt idx="2">
                  <c:v>#N/A</c:v>
                </c:pt>
                <c:pt idx="3">
                  <c:v>#N/A</c:v>
                </c:pt>
                <c:pt idx="4">
                  <c:v>#N/A</c:v>
                </c:pt>
                <c:pt idx="5">
                  <c:v>#N/A</c:v>
                </c:pt>
                <c:pt idx="6">
                  <c:v>#N/A</c:v>
                </c:pt>
                <c:pt idx="7">
                  <c:v>#N/A</c:v>
                </c:pt>
                <c:pt idx="8">
                  <c:v>#N/A</c:v>
                </c:pt>
                <c:pt idx="9">
                  <c:v>#N/A</c:v>
                </c:pt>
              </c:numCache>
            </c:numRef>
          </c:val>
          <c:extLst>
            <c:ext xmlns:c16="http://schemas.microsoft.com/office/drawing/2014/chart" uri="{C3380CC4-5D6E-409C-BE32-E72D297353CC}">
              <c16:uniqueId val="{00000000-0319-40EA-B3D0-06FD04B73E1A}"/>
            </c:ext>
          </c:extLst>
        </c:ser>
        <c:ser>
          <c:idx val="1"/>
          <c:order val="1"/>
          <c:tx>
            <c:strRef>
              <c:f>'Unit Data'!$B$240:$B$243</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Data'!$F$243,'Unit Data'!$I$243,'Unit Data'!$L$243,'Unit Data'!$O$243,'Unit Data'!$R$243,'Unit Data'!$U$243,'Unit Data'!$X$243,'Unit Data'!$AA$243,'Unit Data'!$AD$243,'Unit Data'!$AG$243,'Unit Data'!$AJ$243,'Unit Data'!$AM$243)</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0319-40EA-B3D0-06FD04B73E1A}"/>
            </c:ext>
          </c:extLst>
        </c:ser>
        <c:ser>
          <c:idx val="2"/>
          <c:order val="2"/>
          <c:tx>
            <c:strRef>
              <c:f>'Unit Data'!$B$244:$B$245</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Data'!$F$245,'Unit Data'!$I$245,'Unit Data'!$L$245,'Unit Data'!$O$245,'Unit Data'!$R$245,'Unit Data'!$U$245,'Unit Data'!$X$245,'Unit Data'!$AA$245,'Unit Data'!$AD$245,'Unit Data'!$AG$245,'Unit Data'!$AJ$245)</c:f>
              <c:numCache>
                <c:formatCode>0%</c:formatCode>
                <c:ptCount val="11"/>
                <c:pt idx="0">
                  <c:v>#N/A</c:v>
                </c:pt>
                <c:pt idx="1">
                  <c:v>#N/A</c:v>
                </c:pt>
                <c:pt idx="2">
                  <c:v>#N/A</c:v>
                </c:pt>
                <c:pt idx="3">
                  <c:v>#N/A</c:v>
                </c:pt>
                <c:pt idx="4">
                  <c:v>#N/A</c:v>
                </c:pt>
                <c:pt idx="5">
                  <c:v>#N/A</c:v>
                </c:pt>
                <c:pt idx="6">
                  <c:v>#N/A</c:v>
                </c:pt>
                <c:pt idx="7">
                  <c:v>#N/A</c:v>
                </c:pt>
                <c:pt idx="8">
                  <c:v>#N/A</c:v>
                </c:pt>
                <c:pt idx="9">
                  <c:v>#N/A</c:v>
                </c:pt>
                <c:pt idx="10">
                  <c:v>#N/A</c:v>
                </c:pt>
              </c:numCache>
            </c:numRef>
          </c:val>
          <c:extLst>
            <c:ext xmlns:c16="http://schemas.microsoft.com/office/drawing/2014/chart" uri="{C3380CC4-5D6E-409C-BE32-E72D297353CC}">
              <c16:uniqueId val="{00000002-0319-40EA-B3D0-06FD04B73E1A}"/>
            </c:ext>
          </c:extLst>
        </c:ser>
        <c:ser>
          <c:idx val="3"/>
          <c:order val="3"/>
          <c:tx>
            <c:strRef>
              <c:f>'Unit Data'!$B$246:$B$253</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Data'!$F$253,'Unit Data'!$I$253,'Unit Data'!$L$253,'Unit Data'!$O$253,'Unit Data'!$R$253,'Unit Data'!$U$253,'Unit Data'!$X$253,'Unit Data'!$AA$253,'Unit Data'!$AD$253,'Unit Data'!$AG$253,'Unit Data'!$AJ$253,'Unit Data'!$AM$253)</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0319-40EA-B3D0-06FD04B73E1A}"/>
            </c:ext>
          </c:extLst>
        </c:ser>
        <c:ser>
          <c:idx val="4"/>
          <c:order val="4"/>
          <c:tx>
            <c:strRef>
              <c:f>'Unit Data'!$B$254:$B$257</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Data'!$F$257,'Unit Data'!$I$257,'Unit Data'!$L$257,'Unit Data'!$O$257,'Unit Data'!$R$257,'Unit Data'!$U$257,'Unit Data'!$X$257,'Unit Data'!$AA$257,'Unit Data'!$AD$257,'Unit Data'!$AG$257,'Unit Data'!$AJ$257,'Unit Data'!$AM$257)</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0319-40EA-B3D0-06FD04B73E1A}"/>
            </c:ext>
          </c:extLst>
        </c:ser>
        <c:ser>
          <c:idx val="5"/>
          <c:order val="5"/>
          <c:tx>
            <c:strRef>
              <c:f>'Unit Data'!$B$258:$B$260</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Data'!$D$234,'Unit Data'!$G$234,'Unit Data'!$J$234,'Unit Data'!$M$234,'Unit Data'!$P$234,'Unit Data'!$S$234,'Unit Data'!$V$234,'Unit Data'!$Y$234,'Unit Data'!$AB$234,'Unit Data'!$AE$234,'Unit Data'!$AH$234)</c:f>
              <c:strCache>
                <c:ptCount val="11"/>
                <c:pt idx="0">
                  <c:v>January</c:v>
                </c:pt>
                <c:pt idx="1">
                  <c:v>Febuary</c:v>
                </c:pt>
                <c:pt idx="2">
                  <c:v>March</c:v>
                </c:pt>
                <c:pt idx="3">
                  <c:v>April</c:v>
                </c:pt>
                <c:pt idx="4">
                  <c:v>May</c:v>
                </c:pt>
                <c:pt idx="5">
                  <c:v>June</c:v>
                </c:pt>
                <c:pt idx="6">
                  <c:v>July</c:v>
                </c:pt>
                <c:pt idx="7">
                  <c:v>August</c:v>
                </c:pt>
                <c:pt idx="8">
                  <c:v>September</c:v>
                </c:pt>
                <c:pt idx="9">
                  <c:v>October</c:v>
                </c:pt>
                <c:pt idx="10">
                  <c:v>November</c:v>
                </c:pt>
              </c:strCache>
            </c:strRef>
          </c:cat>
          <c:val>
            <c:numRef>
              <c:f>('Unit Data'!$F$260,'Unit Data'!$I$260,'Unit Data'!$L$260,'Unit Data'!$O$260,'Unit Data'!$R$260,'Unit Data'!$U$260,'Unit Data'!$X$260,'Unit Data'!$AA$260,'Unit Data'!$AD$260,'Unit Data'!$AG$260,'Unit Data'!$AJ$260)</c:f>
              <c:numCache>
                <c:formatCode>0%</c:formatCode>
                <c:ptCount val="11"/>
                <c:pt idx="0">
                  <c:v>#N/A</c:v>
                </c:pt>
                <c:pt idx="1">
                  <c:v>#N/A</c:v>
                </c:pt>
                <c:pt idx="2">
                  <c:v>#N/A</c:v>
                </c:pt>
                <c:pt idx="3">
                  <c:v>#N/A</c:v>
                </c:pt>
                <c:pt idx="4">
                  <c:v>#N/A</c:v>
                </c:pt>
                <c:pt idx="5">
                  <c:v>#N/A</c:v>
                </c:pt>
                <c:pt idx="6">
                  <c:v>#N/A</c:v>
                </c:pt>
                <c:pt idx="7">
                  <c:v>#N/A</c:v>
                </c:pt>
                <c:pt idx="8">
                  <c:v>#N/A</c:v>
                </c:pt>
                <c:pt idx="9">
                  <c:v>#N/A</c:v>
                </c:pt>
                <c:pt idx="10">
                  <c:v>#N/A</c:v>
                </c:pt>
              </c:numCache>
            </c:numRef>
          </c:val>
          <c:extLst>
            <c:ext xmlns:c16="http://schemas.microsoft.com/office/drawing/2014/chart" uri="{C3380CC4-5D6E-409C-BE32-E72D297353CC}">
              <c16:uniqueId val="{00000005-0319-40EA-B3D0-06FD04B73E1A}"/>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Data'!$AP$236</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Data'!$AQ$236:$BB$236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403-4B2A-BD81-63629B903BF3}"/>
            </c:ext>
          </c:extLst>
        </c:ser>
        <c:ser>
          <c:idx val="1"/>
          <c:order val="1"/>
          <c:tx>
            <c:strRef>
              <c:f>'Unit Data'!$AP$237</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Data'!$AQ$237:$BB$237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403-4B2A-BD81-63629B903BF3}"/>
            </c:ext>
          </c:extLst>
        </c:ser>
        <c:ser>
          <c:idx val="2"/>
          <c:order val="2"/>
          <c:tx>
            <c:strRef>
              <c:f>'Unit Data'!$AP$238</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Data'!$AQ$238:$BB$238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7403-4B2A-BD81-63629B903BF3}"/>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Data'!$AP$239</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Data'!$AQ$239:$BB$239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BB3-480E-BCF1-843EC14C88DF}"/>
            </c:ext>
          </c:extLst>
        </c:ser>
        <c:ser>
          <c:idx val="1"/>
          <c:order val="1"/>
          <c:tx>
            <c:strRef>
              <c:f>'Unit Data'!$AP$240</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Data'!$AQ$240:$BB$240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BB3-480E-BCF1-843EC14C88DF}"/>
            </c:ext>
          </c:extLst>
        </c:ser>
        <c:ser>
          <c:idx val="2"/>
          <c:order val="2"/>
          <c:tx>
            <c:strRef>
              <c:f>'Unit Data'!$AP$241</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Data'!$AQ$241:$BB$241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BB3-480E-BCF1-843EC14C88DF}"/>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solidFill>
          <a:schemeClr val="bg1"/>
        </a:solid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Data'!$AP$242</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Data'!$AQ$242:$BB$242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73E-4B86-9FF7-4A2886FD8E38}"/>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solidFill>
          <a:schemeClr val="bg1"/>
        </a:solid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Data'!$AP$243</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Data'!$AQ$243:$BB$243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74A-4640-9821-74ECA30B8778}"/>
            </c:ext>
          </c:extLst>
        </c:ser>
        <c:ser>
          <c:idx val="1"/>
          <c:order val="1"/>
          <c:tx>
            <c:strRef>
              <c:f>'Unit Data'!$AP$244</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Data'!$AQ$244:$BB$244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F74A-4640-9821-74ECA30B8778}"/>
            </c:ext>
          </c:extLst>
        </c:ser>
        <c:ser>
          <c:idx val="2"/>
          <c:order val="2"/>
          <c:tx>
            <c:strRef>
              <c:f>'Unit Data'!$AP$245</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Data'!$AQ$245:$BB$245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74A-4640-9821-74ECA30B8778}"/>
            </c:ext>
          </c:extLst>
        </c:ser>
        <c:ser>
          <c:idx val="3"/>
          <c:order val="3"/>
          <c:tx>
            <c:strRef>
              <c:f>'Unit Data'!$AP$246</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Data'!$AQ$246:$BB$246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F74A-4640-9821-74ECA30B8778}"/>
            </c:ext>
          </c:extLst>
        </c:ser>
        <c:ser>
          <c:idx val="4"/>
          <c:order val="4"/>
          <c:tx>
            <c:strRef>
              <c:f>'Unit Data'!$AP$247</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Data'!$AQ$247:$BB$247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F74A-4640-9821-74ECA30B8778}"/>
            </c:ext>
          </c:extLst>
        </c:ser>
        <c:ser>
          <c:idx val="5"/>
          <c:order val="5"/>
          <c:tx>
            <c:strRef>
              <c:f>'Unit Data'!$AP$248</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Data'!$AQ$248:$BB$248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F74A-4640-9821-74ECA30B8778}"/>
            </c:ext>
          </c:extLst>
        </c:ser>
        <c:ser>
          <c:idx val="6"/>
          <c:order val="6"/>
          <c:tx>
            <c:strRef>
              <c:f>'Unit Data'!$AP$249</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Data'!$AQ$249:$BB$249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F74A-4640-9821-74ECA30B8778}"/>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Data'!$AP$250</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Data'!$AQ$250:$BB$250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F649-410D-8F3F-F6CBFE78C0D3}"/>
            </c:ext>
          </c:extLst>
        </c:ser>
        <c:ser>
          <c:idx val="1"/>
          <c:order val="1"/>
          <c:tx>
            <c:strRef>
              <c:f>'Unit Data'!$AP$251</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Data'!$AQ$251:$BB$251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F649-410D-8F3F-F6CBFE78C0D3}"/>
            </c:ext>
          </c:extLst>
        </c:ser>
        <c:ser>
          <c:idx val="3"/>
          <c:order val="2"/>
          <c:tx>
            <c:strRef>
              <c:f>'Unit Data'!$AP$252</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Data'!$AQ$252:$BB$252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649-410D-8F3F-F6CBFE78C0D3}"/>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Care Equipment</a:t>
            </a:r>
            <a:r>
              <a:rPr lang="en-US" baseline="0"/>
              <a:t> Management </a:t>
            </a:r>
            <a:r>
              <a:rPr lang="en-US"/>
              <a:t>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'Facility Data'!$C$50</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Data'!$D$50:$O$50</c:f>
              <c:numCache>
                <c:formatCode>General</c:formatCode>
                <c:ptCount val="12"/>
                <c:pt idx="0">
                  <c:v>2</c:v>
                </c:pt>
                <c:pt idx="1">
                  <c:v>0</c:v>
                </c:pt>
                <c:pt idx="2">
                  <c:v>0</c:v>
                </c:pt>
                <c:pt idx="3">
                  <c:v>1</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272-4737-B580-A94F7EC45840}"/>
            </c:ext>
          </c:extLst>
        </c:ser>
        <c:ser>
          <c:idx val="1"/>
          <c:order val="1"/>
          <c:tx>
            <c:strRef>
              <c:f>'Facility Data'!$C$51</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'Facility Data'!$D$32:$O$32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'Facility Data'!$D$51:$O$51</c:f>
              <c:numCache>
                <c:formatCode>General</c:formatCode>
                <c:ptCount val="12"/>
                <c:pt idx="0">
                  <c:v>2</c:v>
                </c:pt>
                <c:pt idx="1">
                  <c:v>1</c:v>
                </c:pt>
                <c:pt idx="2">
                  <c:v>1</c:v>
                </c:pt>
                <c:pt idx="3">
                  <c:v>0</c:v>
                </c:pt>
                <c:pt idx="4">
                  <c:v>1</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2272-4737-B580-A94F7EC45840}"/>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Lists'!$A$11</c:f>
          <c:strCache>
            <c:ptCount val="1"/>
            <c:pt idx="0">
              <c:v>Unit I</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Data'!$AP$253</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Data'!$AQ$253:$BB$253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9D3-4B36-9F17-C3C78256E3D1}"/>
            </c:ext>
          </c:extLst>
        </c:ser>
        <c:ser>
          <c:idx val="1"/>
          <c:order val="1"/>
          <c:tx>
            <c:strRef>
              <c:f>'Unit Data'!$AP$254</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Data'!$AQ$235:$BB$235</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Data'!$AQ$254:$BB$254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9D3-4B36-9F17-C3C78256E3D1}"/>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clustered"/>
        <c:varyColors val="0"/>
        <c:ser>
          <c:idx val="0"/>
          <c:order val="0"/>
          <c:tx>
            <c:strRef>
              <c:f>'Unit Data'!$B$265:$B$268</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Data'!$F$268,'Unit Data'!$I$268,'Unit Data'!$L$268,'Unit Data'!$O$268,'Unit Data'!$R$268,'Unit Data'!$U$268,'Unit Data'!$X$268,'Unit Data'!$AA$268,'Unit Data'!$AD$268,'Unit Data'!$AG$268,'Unit Data'!$AJ$268,'Unit Data'!$AM$268)</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A871-4B8E-8897-976A117D95C6}"/>
            </c:ext>
          </c:extLst>
        </c:ser>
        <c:ser>
          <c:idx val="1"/>
          <c:order val="1"/>
          <c:tx>
            <c:strRef>
              <c:f>'Unit Data'!$B$269:$B$272</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Data'!$F$272,'Unit Data'!$I$272,'Unit Data'!$L$272,'Unit Data'!$O$272,'Unit Data'!$R$272,'Unit Data'!$U$272,'Unit Data'!$X$272,'Unit Data'!$AA$272,'Unit Data'!$AD$272,'Unit Data'!$AG$272,'Unit Data'!$AJ$272,'Unit Data'!$AM$272)</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A871-4B8E-8897-976A117D95C6}"/>
            </c:ext>
          </c:extLst>
        </c:ser>
        <c:ser>
          <c:idx val="2"/>
          <c:order val="2"/>
          <c:tx>
            <c:strRef>
              <c:f>'Unit Data'!$B$273:$B$274</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Data'!$F$274,'Unit Data'!$I$274,'Unit Data'!$L$274,'Unit Data'!$O$274,'Unit Data'!$R$274,'Unit Data'!$U$274,'Unit Data'!$X$274,'Unit Data'!$AA$274,'Unit Data'!$AD$274,'Unit Data'!$AG$274,'Unit Data'!$AJ$274,'Unit Data'!$AM$274)</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A871-4B8E-8897-976A117D95C6}"/>
            </c:ext>
          </c:extLst>
        </c:ser>
        <c:ser>
          <c:idx val="3"/>
          <c:order val="3"/>
          <c:tx>
            <c:strRef>
              <c:f>'Unit Data'!$B$275:$B$282</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Data'!$F$282,'Unit Data'!$I$282,'Unit Data'!$L$282,'Unit Data'!$O$282,'Unit Data'!$R$282,'Unit Data'!$U$282,'Unit Data'!$X$282,'Unit Data'!$AA$282,'Unit Data'!$AD$282,'Unit Data'!$AG$282,'Unit Data'!$AJ$282,'Unit Data'!$AM$282)</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A871-4B8E-8897-976A117D95C6}"/>
            </c:ext>
          </c:extLst>
        </c:ser>
        <c:ser>
          <c:idx val="4"/>
          <c:order val="4"/>
          <c:tx>
            <c:strRef>
              <c:f>'Unit Data'!$B$283:$B$286</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Data'!$F$286,'Unit Data'!$I$286,'Unit Data'!$L$286,'Unit Data'!$O$286,'Unit Data'!$R$286,'Unit Data'!$U$286,'Unit Data'!$X$286,'Unit Data'!$AA$286,'Unit Data'!$AD$286,'Unit Data'!$AG$286,'Unit Data'!$AJ$286,'Unit Data'!$AM$286)</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A871-4B8E-8897-976A117D95C6}"/>
            </c:ext>
          </c:extLst>
        </c:ser>
        <c:ser>
          <c:idx val="5"/>
          <c:order val="5"/>
          <c:tx>
            <c:strRef>
              <c:f>'Unit Data'!$B$287:$B$289</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Data'!$D$263,'Unit Data'!$G$263,'Unit Data'!$J$263,'Unit Data'!$M$263,'Unit Data'!$P$263,'Unit Data'!$S$263,'Unit Data'!$V$263,'Unit Data'!$Y$263,'Unit Data'!$AB$263,'Unit Data'!$AE$263,'Unit Data'!$AH$263,'Unit Data'!$AK$263)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Data'!$F$289,'Unit Data'!$I$289,'Unit Data'!$L$289,'Unit Data'!$O$289,'Unit Data'!$R$289,'Unit Data'!$U$289,'Unit Data'!$X$289,'Unit Data'!$AA$289,'Unit Data'!$AD$289,'Unit Data'!$AG$289,'Unit Data'!$AJ$289,'Unit Data'!$AM$289)</c:f>
              <c:numCache>
                <c:formatCode>0%</c:formatCode>
                <c:ptCount val="12"/>
                <c:pt idx="0">
                  <c:v>#N/A</c:v>
                </c:pt>
                <c:pt idx="1">
                  <c:v>#N/A</c:v>
                </c:pt>
                <c:pt idx="2">
                  <c:v>#N/A</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A871-4B8E-8897-976A117D95C6}"/>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Data'!$AP$265</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Data'!$AQ$265:$BB$265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B97-4310-9C64-4F88248B963B}"/>
            </c:ext>
          </c:extLst>
        </c:ser>
        <c:ser>
          <c:idx val="1"/>
          <c:order val="1"/>
          <c:tx>
            <c:strRef>
              <c:f>'Unit Data'!$AP$266</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Data'!$AQ$266:$BB$266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B97-4310-9C64-4F88248B963B}"/>
            </c:ext>
          </c:extLst>
        </c:ser>
        <c:ser>
          <c:idx val="2"/>
          <c:order val="2"/>
          <c:tx>
            <c:strRef>
              <c:f>'Unit Data'!$AP$267</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Data'!$AQ$267:$BB$267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CB97-4310-9C64-4F88248B963B}"/>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Data'!$AP$268</c:f>
              <c:strCache>
                <c:ptCount val="1"/>
                <c:pt idx="0">
                  <c:v>Remove trash</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Data'!$AQ$268:$BB$268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12E-4010-B77D-404C8A60314D}"/>
            </c:ext>
          </c:extLst>
        </c:ser>
        <c:ser>
          <c:idx val="1"/>
          <c:order val="1"/>
          <c:tx>
            <c:strRef>
              <c:f>'Unit Data'!$AP$269</c:f>
              <c:strCache>
                <c:ptCount val="1"/>
                <c:pt idx="0">
                  <c:v>Discard unused supplies such as toilet paper and tissues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Data'!$AQ$269:$BB$269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12E-4010-B77D-404C8A60314D}"/>
            </c:ext>
          </c:extLst>
        </c:ser>
        <c:ser>
          <c:idx val="2"/>
          <c:order val="2"/>
          <c:tx>
            <c:strRef>
              <c:f>'Unit Data'!$AP$270</c:f>
              <c:strCache>
                <c:ptCount val="1"/>
                <c:pt idx="0">
                  <c:v>Check and remove sharps container as needed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Data'!$AQ$270:$BB$270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12E-4010-B77D-404C8A60314D}"/>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Data'!$AP$271</c:f>
              <c:strCache>
                <c:ptCount val="1"/>
                <c:pt idx="0">
                  <c:v>Don personal protective equipment (PPE) such as gloves and gown,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Data'!$AQ$271:$BB$271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CDE-4F44-B43C-0F977A098E46}"/>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barChart>
        <c:barDir val="col"/>
        <c:grouping val="stacked"/>
        <c:varyColors val="0"/>
        <c:ser>
          <c:idx val="0"/>
          <c:order val="0"/>
          <c:tx>
            <c:strRef>
              <c:f>'Unit Data'!$AP$272</c:f>
              <c:strCache>
                <c:ptCount val="1"/>
                <c:pt idx="0">
                  <c:v>High dust vertical and horizontal surfaces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Data'!$AQ$272:$BB$272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5DF-43E0-B963-BF00572EC257}"/>
            </c:ext>
          </c:extLst>
        </c:ser>
        <c:ser>
          <c:idx val="1"/>
          <c:order val="1"/>
          <c:tx>
            <c:strRef>
              <c:f>'Unit Data'!$AP$273</c:f>
              <c:strCache>
                <c:ptCount val="1"/>
                <c:pt idx="0">
                  <c:v>Dust vents</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Data'!$AQ$273:$BB$273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C5DF-43E0-B963-BF00572EC257}"/>
            </c:ext>
          </c:extLst>
        </c:ser>
        <c:ser>
          <c:idx val="2"/>
          <c:order val="2"/>
          <c:tx>
            <c:strRef>
              <c:f>'Unit Data'!$AP$274</c:f>
              <c:strCache>
                <c:ptCount val="1"/>
                <c:pt idx="0">
                  <c:v>Clean and disinfect high touch surfaces, ensuring proper dwell time is achieved</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Data'!$AQ$274:$BB$274</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C5DF-43E0-B963-BF00572EC257}"/>
            </c:ext>
          </c:extLst>
        </c:ser>
        <c:ser>
          <c:idx val="3"/>
          <c:order val="3"/>
          <c:tx>
            <c:strRef>
              <c:f>'Unit Data'!$AP$275</c:f>
              <c:strCache>
                <c:ptCount val="1"/>
                <c:pt idx="0">
                  <c:v>Clean and disinfect the patient/resident area, ensuring proper dwell time is achieved</c:v>
                </c:pt>
              </c:strCache>
            </c:strRef>
          </c:tx>
          <c:spPr>
            <a:solidFill>
              <a:srgbClr val="003D78"/>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Data'!$AQ$275:$BB$275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C5DF-43E0-B963-BF00572EC257}"/>
            </c:ext>
          </c:extLst>
        </c:ser>
        <c:ser>
          <c:idx val="4"/>
          <c:order val="4"/>
          <c:tx>
            <c:strRef>
              <c:f>'Unit Data'!$AP$276</c:f>
              <c:strCache>
                <c:ptCount val="1"/>
                <c:pt idx="0">
                  <c:v>Damp disinfect all vertical surfaces, ensuring proper dwell time is achieved</c:v>
                </c:pt>
              </c:strCache>
            </c:strRef>
          </c:tx>
          <c:spPr>
            <a:solidFill>
              <a:srgbClr val="548235"/>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Data'!$AQ$276:$BB$276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C5DF-43E0-B963-BF00572EC257}"/>
            </c:ext>
          </c:extLst>
        </c:ser>
        <c:ser>
          <c:idx val="5"/>
          <c:order val="5"/>
          <c:tx>
            <c:strRef>
              <c:f>'Unit Data'!$AP$277</c:f>
              <c:strCache>
                <c:ptCount val="1"/>
                <c:pt idx="0">
                  <c:v>Clean and disinfect the bathroom with fresh cloth(s)</c:v>
                </c:pt>
              </c:strCache>
            </c:strRef>
          </c:tx>
          <c:spPr>
            <a:solidFill>
              <a:srgbClr val="542D72"/>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Data'!$AQ$277:$BB$277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5-C5DF-43E0-B963-BF00572EC257}"/>
            </c:ext>
          </c:extLst>
        </c:ser>
        <c:ser>
          <c:idx val="6"/>
          <c:order val="6"/>
          <c:tx>
            <c:strRef>
              <c:f>'Unit Data'!$AP$278</c:f>
              <c:strCache>
                <c:ptCount val="1"/>
                <c:pt idx="0">
                  <c:v>Dust mop the floor, then damp mop the floor with cleaner and/or disinfectant, per facility policy</c:v>
                </c:pt>
              </c:strCache>
            </c:strRef>
          </c:tx>
          <c:spPr>
            <a:solidFill>
              <a:srgbClr val="E6ADE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Data'!$AQ$278:$BB$278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6-C5DF-43E0-B963-BF00572EC257}"/>
            </c:ext>
          </c:extLst>
        </c:ser>
        <c:dLbls>
          <c:dLblPos val="ctr"/>
          <c:showLegendKey val="0"/>
          <c:showVal val="1"/>
          <c:showCatName val="0"/>
          <c:showSerName val="0"/>
          <c:showPercent val="0"/>
          <c:showBubbleSize val="0"/>
        </c:dLbls>
        <c:gapWidth val="150"/>
        <c:overlap val="100"/>
        <c:axId val="540627840"/>
        <c:axId val="880150448"/>
      </c:barChart>
      <c:catAx>
        <c:axId val="54062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80150448"/>
        <c:crosses val="autoZero"/>
        <c:auto val="1"/>
        <c:lblAlgn val="ctr"/>
        <c:lblOffset val="100"/>
        <c:noMultiLvlLbl val="0"/>
      </c:catAx>
      <c:valAx>
        <c:axId val="880150448"/>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540627840"/>
        <c:crosses val="autoZero"/>
        <c:crossBetween val="between"/>
        <c:majorUnit val="1"/>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8501188530678946"/>
        </c:manualLayout>
      </c:layout>
      <c:barChart>
        <c:barDir val="col"/>
        <c:grouping val="stacked"/>
        <c:varyColors val="0"/>
        <c:ser>
          <c:idx val="0"/>
          <c:order val="0"/>
          <c:tx>
            <c:strRef>
              <c:f>'Unit Data'!$AP$279</c:f>
              <c:strCache>
                <c:ptCount val="1"/>
                <c:pt idx="0">
                  <c:v>Remove  linens</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Data'!$AQ$279:$BB$279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2C1-4CB2-9B89-5F66001A0612}"/>
            </c:ext>
          </c:extLst>
        </c:ser>
        <c:ser>
          <c:idx val="1"/>
          <c:order val="1"/>
          <c:tx>
            <c:strRef>
              <c:f>'Unit Data'!$AP$280</c:f>
              <c:strCache>
                <c:ptCount val="1"/>
                <c:pt idx="0">
                  <c:v>Place cloth into soiled bag</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Data'!$AQ$280:$BB$280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52C1-4CB2-9B89-5F66001A0612}"/>
            </c:ext>
          </c:extLst>
        </c:ser>
        <c:ser>
          <c:idx val="3"/>
          <c:order val="2"/>
          <c:tx>
            <c:strRef>
              <c:f>'Unit Data'!$AP$281</c:f>
              <c:strCache>
                <c:ptCount val="1"/>
                <c:pt idx="0">
                  <c:v>Put on fresh linens and restock supplies, per facility policy</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Data'!$AQ$281:$BB$281</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52C1-4CB2-9B89-5F66001A0612}"/>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88507194312332194"/>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Lists'!$A$12</c:f>
          <c:strCache>
            <c:ptCount val="1"/>
            <c:pt idx="0">
              <c:v>Unit J</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Data'!$AP$282</c:f>
              <c:strCache>
                <c:ptCount val="1"/>
                <c:pt idx="0">
                  <c:v>Move soiled equipment to soiled utility room, per facility policy</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Data'!$AQ$282:$BB$282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D57F-4514-B7D8-AEB77CB825DB}"/>
            </c:ext>
          </c:extLst>
        </c:ser>
        <c:ser>
          <c:idx val="1"/>
          <c:order val="1"/>
          <c:tx>
            <c:strRef>
              <c:f>'Unit Data'!$AP$283</c:f>
              <c:strCache>
                <c:ptCount val="1"/>
                <c:pt idx="0">
                  <c:v>Inspect mattress and other furniture for cracks and tears; remove as needed</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Data'!$AQ$264:$BB$264</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Data'!$AQ$283:$BB$283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D57F-4514-B7D8-AEB77CB825DB}"/>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8060615064626349"/>
          <c:w val="0.93767835154034729"/>
          <c:h val="0.20052592482543458"/>
        </c:manualLayout>
      </c:layout>
      <c:overlay val="0"/>
      <c:spPr>
        <a:solidFill>
          <a:schemeClr val="bg1"/>
        </a:solidFill>
        <a:ln>
          <a:noFill/>
        </a:ln>
        <a:effectLst/>
      </c:spPr>
      <c:txPr>
        <a:bodyPr rot="0" spcFirstLastPara="1" vertOverflow="ellipsis" vert="horz" wrap="square" anchor="b"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strRef>
          <c:f>'Dropdown Lists'!$A$3</c:f>
          <c:strCache>
            <c:ptCount val="1"/>
            <c:pt idx="0">
              <c:v>Unit A</c:v>
            </c:pt>
          </c:strCache>
        </c:strRef>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1.0410751466969525E-2"/>
          <c:y val="0.12788690476190476"/>
          <c:w val="0.97917849706606097"/>
          <c:h val="0.73820420884889393"/>
        </c:manualLayout>
      </c:layout>
      <c:barChart>
        <c:barDir val="col"/>
        <c:grouping val="clustered"/>
        <c:varyColors val="0"/>
        <c:ser>
          <c:idx val="0"/>
          <c:order val="0"/>
          <c:tx>
            <c:strRef>
              <c:f>'Unit Data'!$B$4:$B$7</c:f>
              <c:strCache>
                <c:ptCount val="1"/>
                <c:pt idx="0">
                  <c:v>Hand Hygiene</c:v>
                </c:pt>
              </c:strCache>
            </c:strRef>
          </c:tx>
          <c:spPr>
            <a:solidFill>
              <a:srgbClr val="065B66"/>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Data'!$F$7,'Unit Data'!$I$7,'Unit Data'!$L$7,'Unit Data'!$O$7,'Unit Data'!$R$7,'Unit Data'!$U$7,'Unit Data'!$X$7,'Unit Data'!$AA$7,'Unit Data'!$AD$7,'Unit Data'!$AG$7,'Unit Data'!$AJ$7,'Unit Data'!$AM$7)</c:f>
              <c:numCache>
                <c:formatCode>0%</c:formatCode>
                <c:ptCount val="12"/>
                <c:pt idx="0">
                  <c:v>0.5</c:v>
                </c:pt>
                <c:pt idx="1">
                  <c:v>0.25</c:v>
                </c:pt>
                <c:pt idx="2">
                  <c:v>0.5</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0-69DA-492F-BCCD-96E4BBC97879}"/>
            </c:ext>
          </c:extLst>
        </c:ser>
        <c:ser>
          <c:idx val="1"/>
          <c:order val="1"/>
          <c:tx>
            <c:strRef>
              <c:f>'Unit Data'!$B$8:$B$11</c:f>
              <c:strCache>
                <c:ptCount val="1"/>
                <c:pt idx="0">
                  <c:v>Waste Management</c:v>
                </c:pt>
              </c:strCache>
            </c:strRef>
          </c:tx>
          <c:spPr>
            <a:solidFill>
              <a:srgbClr val="70AFBC"/>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Data'!$F$11,'Unit Data'!$I$11,'Unit Data'!$L$11,'Unit Data'!$O$11,'Unit Data'!$R$11,'Unit Data'!$U$11,'Unit Data'!$X$11,'Unit Data'!$AA$11,'Unit Data'!$AD$11,'Unit Data'!$AG$11,'Unit Data'!$AJ$11,'Unit Data'!$AM$11)</c:f>
              <c:numCache>
                <c:formatCode>0%</c:formatCode>
                <c:ptCount val="12"/>
                <c:pt idx="0">
                  <c:v>0.66666666666666663</c:v>
                </c:pt>
                <c:pt idx="1">
                  <c:v>0.33333333333333331</c:v>
                </c:pt>
                <c:pt idx="2">
                  <c:v>0.33333333333333331</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1-69DA-492F-BCCD-96E4BBC97879}"/>
            </c:ext>
          </c:extLst>
        </c:ser>
        <c:ser>
          <c:idx val="2"/>
          <c:order val="2"/>
          <c:tx>
            <c:strRef>
              <c:f>'Unit Data'!$B$12:$B$13</c:f>
              <c:strCache>
                <c:ptCount val="1"/>
                <c:pt idx="0">
                  <c:v>PPE</c:v>
                </c:pt>
              </c:strCache>
            </c:strRef>
          </c:tx>
          <c:spPr>
            <a:solidFill>
              <a:srgbClr val="B8D5D9"/>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Data'!$F$13,'Unit Data'!$I$13,'Unit Data'!$L$13,'Unit Data'!$O$13,'Unit Data'!$R$13,'Unit Data'!$U$13,'Unit Data'!$X$13,'Unit Data'!$AA$13,'Unit Data'!$AD$13,'Unit Data'!$AG$13,'Unit Data'!$AJ$13,'Unit Data'!$AM$13)</c:f>
              <c:numCache>
                <c:formatCode>0%</c:formatCode>
                <c:ptCount val="12"/>
                <c:pt idx="0">
                  <c:v>0</c:v>
                </c:pt>
                <c:pt idx="1">
                  <c:v>1</c:v>
                </c:pt>
                <c:pt idx="2">
                  <c:v>0</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2-69DA-492F-BCCD-96E4BBC97879}"/>
            </c:ext>
          </c:extLst>
        </c:ser>
        <c:ser>
          <c:idx val="3"/>
          <c:order val="3"/>
          <c:tx>
            <c:strRef>
              <c:f>'Unit Data'!$B$14:$B$21</c:f>
              <c:strCache>
                <c:ptCount val="1"/>
                <c:pt idx="0">
                  <c:v>Cleaning and Disinfection</c:v>
                </c:pt>
              </c:strCache>
            </c:strRef>
          </c:tx>
          <c:spPr>
            <a:solidFill>
              <a:srgbClr val="003D78"/>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Data'!$F$21,'Unit Data'!$I$21,'Unit Data'!$L$21,'Unit Data'!$O$21,'Unit Data'!$R$21,'Unit Data'!$U$21,'Unit Data'!$X$21,'Unit Data'!$AA$21,'Unit Data'!$AD$21,'Unit Data'!$AG$21,'Unit Data'!$AJ$21,'Unit Data'!$AM$21)</c:f>
              <c:numCache>
                <c:formatCode>0%</c:formatCode>
                <c:ptCount val="12"/>
                <c:pt idx="0">
                  <c:v>0.2857142857142857</c:v>
                </c:pt>
                <c:pt idx="1">
                  <c:v>0.42857142857142855</c:v>
                </c:pt>
                <c:pt idx="2">
                  <c:v>0.14285714285714285</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3-69DA-492F-BCCD-96E4BBC97879}"/>
            </c:ext>
          </c:extLst>
        </c:ser>
        <c:ser>
          <c:idx val="4"/>
          <c:order val="4"/>
          <c:tx>
            <c:strRef>
              <c:f>'Unit Data'!$B$22:$B$25</c:f>
              <c:strCache>
                <c:ptCount val="1"/>
                <c:pt idx="0">
                  <c:v>Linen Management</c:v>
                </c:pt>
              </c:strCache>
            </c:strRef>
          </c:tx>
          <c:spPr>
            <a:solidFill>
              <a:srgbClr val="548235"/>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Data'!$F$25,'Unit Data'!$I$25,'Unit Data'!$L$25,'Unit Data'!$O$25,'Unit Data'!$R$25,'Unit Data'!$U$25,'Unit Data'!$X$25,'Unit Data'!$AA$25,'Unit Data'!$AD$25,'Unit Data'!$AG$25,'Unit Data'!$AJ$25,'Unit Data'!$AM$25)</c:f>
              <c:numCache>
                <c:formatCode>0%</c:formatCode>
                <c:ptCount val="12"/>
                <c:pt idx="0">
                  <c:v>0.25</c:v>
                </c:pt>
                <c:pt idx="1">
                  <c:v>0</c:v>
                </c:pt>
                <c:pt idx="2">
                  <c:v>0.25</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4-69DA-492F-BCCD-96E4BBC97879}"/>
            </c:ext>
          </c:extLst>
        </c:ser>
        <c:ser>
          <c:idx val="5"/>
          <c:order val="5"/>
          <c:tx>
            <c:strRef>
              <c:f>'Unit Data'!$B$26:$B$28</c:f>
              <c:strCache>
                <c:ptCount val="1"/>
                <c:pt idx="0">
                  <c:v>Care Equipment Management</c:v>
                </c:pt>
              </c:strCache>
            </c:strRef>
          </c:tx>
          <c:spPr>
            <a:solidFill>
              <a:srgbClr val="542D72"/>
            </a:solidFill>
            <a:ln w="9525" cap="flat" cmpd="sng" algn="ctr">
              <a:solidFill>
                <a:schemeClr val="lt1">
                  <a:alpha val="50000"/>
                </a:schemeClr>
              </a:solidFill>
              <a:round/>
            </a:ln>
            <a:effectLst/>
          </c:spPr>
          <c:invertIfNegative val="0"/>
          <c:cat>
            <c:strRef>
              <c:f>('Unit Data'!$D$2,'Unit Data'!$G$2,'Unit Data'!$J$2,'Unit Data'!$M$2,'Unit Data'!$P$2,'Unit Data'!$S$2,'Unit Data'!$V$2,'Unit Data'!$Y$2,'Unit Data'!$AB$2,'Unit Data'!$AE$2,'Unit Data'!$AH$2,'Unit Data'!$AK$2)</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Data'!$F$28,'Unit Data'!$I$28,'Unit Data'!$L$28,'Unit Data'!$O$28,'Unit Data'!$R$28,'Unit Data'!$U$28,'Unit Data'!$X$28,'Unit Data'!$AA$28,'Unit Data'!$AD$28,'Unit Data'!$AG$28,'Unit Data'!$AJ$28,'Unit Data'!$AM$28)</c:f>
              <c:numCache>
                <c:formatCode>0%</c:formatCode>
                <c:ptCount val="12"/>
                <c:pt idx="0">
                  <c:v>0</c:v>
                </c:pt>
                <c:pt idx="1">
                  <c:v>0.5</c:v>
                </c:pt>
                <c:pt idx="2">
                  <c:v>0.5</c:v>
                </c:pt>
                <c:pt idx="3">
                  <c:v>#N/A</c:v>
                </c:pt>
                <c:pt idx="4">
                  <c:v>#N/A</c:v>
                </c:pt>
                <c:pt idx="5">
                  <c:v>#N/A</c:v>
                </c:pt>
                <c:pt idx="6">
                  <c:v>#N/A</c:v>
                </c:pt>
                <c:pt idx="7">
                  <c:v>#N/A</c:v>
                </c:pt>
                <c:pt idx="8">
                  <c:v>#N/A</c:v>
                </c:pt>
                <c:pt idx="9">
                  <c:v>#N/A</c:v>
                </c:pt>
                <c:pt idx="10">
                  <c:v>#N/A</c:v>
                </c:pt>
                <c:pt idx="11">
                  <c:v>#N/A</c:v>
                </c:pt>
              </c:numCache>
            </c:numRef>
          </c:val>
          <c:extLst>
            <c:ext xmlns:c16="http://schemas.microsoft.com/office/drawing/2014/chart" uri="{C3380CC4-5D6E-409C-BE32-E72D297353CC}">
              <c16:uniqueId val="{00000005-69DA-492F-BCCD-96E4BBC97879}"/>
            </c:ext>
          </c:extLst>
        </c:ser>
        <c:dLbls>
          <c:showLegendKey val="0"/>
          <c:showVal val="0"/>
          <c:showCatName val="0"/>
          <c:showSerName val="0"/>
          <c:showPercent val="0"/>
          <c:showBubbleSize val="0"/>
        </c:dLbls>
        <c:gapWidth val="400"/>
        <c:axId val="680895336"/>
        <c:axId val="680897856"/>
      </c:barChart>
      <c:catAx>
        <c:axId val="680895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680897856"/>
        <c:crosses val="autoZero"/>
        <c:auto val="1"/>
        <c:lblAlgn val="ctr"/>
        <c:lblOffset val="100"/>
        <c:noMultiLvlLbl val="0"/>
      </c:catAx>
      <c:valAx>
        <c:axId val="68089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680895336"/>
        <c:crosses val="autoZero"/>
        <c:crossBetween val="between"/>
      </c:valAx>
      <c:spPr>
        <a:noFill/>
        <a:ln>
          <a:noFill/>
        </a:ln>
        <a:effectLst/>
      </c:spPr>
    </c:plotArea>
    <c:legend>
      <c:legendPos val="b"/>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Unit A Hand Hygiene Misses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manualLayout>
          <c:layoutTarget val="inner"/>
          <c:xMode val="edge"/>
          <c:yMode val="edge"/>
          <c:x val="4.6315480292366609E-2"/>
          <c:y val="0.14342614075792731"/>
          <c:w val="0.92738131549912073"/>
          <c:h val="0.46299930669043721"/>
        </c:manualLayout>
      </c:layout>
      <c:barChart>
        <c:barDir val="col"/>
        <c:grouping val="stacked"/>
        <c:varyColors val="0"/>
        <c:ser>
          <c:idx val="0"/>
          <c:order val="0"/>
          <c:tx>
            <c:strRef>
              <c:f>'Unit Data'!$AP$4</c:f>
              <c:strCache>
                <c:ptCount val="1"/>
                <c:pt idx="0">
                  <c:v>Perform hand hygiene</c:v>
                </c:pt>
              </c:strCache>
            </c:strRef>
          </c:tx>
          <c:spPr>
            <a:solidFill>
              <a:srgbClr val="065B66"/>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Data'!$AQ$4:$BB$4</c:f>
              <c:numCache>
                <c:formatCode>General</c:formatCode>
                <c:ptCount val="12"/>
                <c:pt idx="0">
                  <c:v>1</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916-4640-AEA9-2722E7784567}"/>
            </c:ext>
          </c:extLst>
        </c:ser>
        <c:ser>
          <c:idx val="1"/>
          <c:order val="1"/>
          <c:tx>
            <c:strRef>
              <c:f>'Unit Data'!$AP$5</c:f>
              <c:strCache>
                <c:ptCount val="1"/>
                <c:pt idx="0">
                  <c:v>Check and replace soap, alcohol based hand rub (ABHR), and batteries for automatic dispensers, as needed and per facility policy</c:v>
                </c:pt>
              </c:strCache>
            </c:strRef>
          </c:tx>
          <c:spPr>
            <a:solidFill>
              <a:srgbClr val="70AFBC"/>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Data'!$AQ$5:$BB$5</c:f>
              <c:numCache>
                <c:formatCode>General</c:formatCode>
                <c:ptCount val="12"/>
                <c:pt idx="0">
                  <c:v>0</c:v>
                </c:pt>
                <c:pt idx="1">
                  <c:v>0</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916-4640-AEA9-2722E7784567}"/>
            </c:ext>
          </c:extLst>
        </c:ser>
        <c:ser>
          <c:idx val="2"/>
          <c:order val="2"/>
          <c:tx>
            <c:strRef>
              <c:f>'Unit Data'!$AP$6</c:f>
              <c:strCache>
                <c:ptCount val="1"/>
                <c:pt idx="0">
                  <c:v>Remove gloves and perform HH</c:v>
                </c:pt>
              </c:strCache>
            </c:strRef>
          </c:tx>
          <c:spPr>
            <a:solidFill>
              <a:srgbClr val="B8D5D9"/>
            </a:solidFill>
            <a:ln w="9525" cap="flat" cmpd="sng" algn="ctr">
              <a:solidFill>
                <a:schemeClr val="lt1">
                  <a:alpha val="50000"/>
                </a:schemeClr>
              </a:solidFill>
              <a:round/>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'Unit Data'!$AQ$3:$BB$3</c:f>
              <c:strCache>
                <c:ptCount val="12"/>
                <c:pt idx="0">
                  <c:v>January</c:v>
                </c:pt>
                <c:pt idx="1">
                  <c:v>Febuary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'Unit Data'!$AQ$6:$BB$6</c:f>
              <c:numCache>
                <c:formatCode>General</c:formatCode>
                <c:ptCount val="12"/>
                <c:pt idx="0">
                  <c:v>1</c:v>
                </c:pt>
                <c:pt idx="1">
                  <c:v>2</c:v>
                </c:pt>
                <c:pt idx="2">
                  <c:v>1</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916-4640-AEA9-2722E7784567}"/>
            </c:ext>
          </c:extLst>
        </c:ser>
        <c:dLbls>
          <c:dLblPos val="ctr"/>
          <c:showLegendKey val="0"/>
          <c:showVal val="1"/>
          <c:showCatName val="0"/>
          <c:showSerName val="0"/>
          <c:showPercent val="0"/>
          <c:showBubbleSize val="0"/>
        </c:dLbls>
        <c:gapWidth val="150"/>
        <c:overlap val="100"/>
        <c:axId val="874659664"/>
        <c:axId val="874661824"/>
      </c:barChart>
      <c:catAx>
        <c:axId val="874659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874661824"/>
        <c:crosses val="autoZero"/>
        <c:auto val="1"/>
        <c:lblAlgn val="ctr"/>
        <c:lblOffset val="100"/>
        <c:noMultiLvlLbl val="0"/>
      </c:catAx>
      <c:valAx>
        <c:axId val="874661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874659664"/>
        <c:crosses val="autoZero"/>
        <c:crossBetween val="between"/>
      </c:valAx>
      <c:spPr>
        <a:noFill/>
        <a:ln>
          <a:noFill/>
        </a:ln>
        <a:effectLst/>
      </c:spPr>
    </c:plotArea>
    <c:legend>
      <c:legendPos val="b"/>
      <c:layout>
        <c:manualLayout>
          <c:xMode val="edge"/>
          <c:yMode val="edge"/>
          <c:x val="3.6018444251140057E-2"/>
          <c:y val="0.76488288020601214"/>
          <c:w val="0.93767835154034729"/>
          <c:h val="0.21624919526568612"/>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7">
  <a:schemeClr val="accent4"/>
</cs:colorStyle>
</file>

<file path=xl/charts/colors10.xml><?xml version="1.0" encoding="utf-8"?>
<cs:colorStyle xmlns:cs="http://schemas.microsoft.com/office/drawing/2012/chartStyle" xmlns:a="http://schemas.openxmlformats.org/drawingml/2006/main" meth="withinLinear" id="17">
  <a:schemeClr val="accent4"/>
</cs:colorStyle>
</file>

<file path=xl/charts/colors11.xml><?xml version="1.0" encoding="utf-8"?>
<cs:colorStyle xmlns:cs="http://schemas.microsoft.com/office/drawing/2012/chartStyle" xmlns:a="http://schemas.openxmlformats.org/drawingml/2006/main" meth="withinLinear" id="17">
  <a:schemeClr val="accent4"/>
</cs:colorStyle>
</file>

<file path=xl/charts/colors12.xml><?xml version="1.0" encoding="utf-8"?>
<cs:colorStyle xmlns:cs="http://schemas.microsoft.com/office/drawing/2012/chartStyle" xmlns:a="http://schemas.openxmlformats.org/drawingml/2006/main" meth="withinLinear" id="17">
  <a:schemeClr val="accent4"/>
</cs:colorStyle>
</file>

<file path=xl/charts/colors13.xml><?xml version="1.0" encoding="utf-8"?>
<cs:colorStyle xmlns:cs="http://schemas.microsoft.com/office/drawing/2012/chartStyle" xmlns:a="http://schemas.openxmlformats.org/drawingml/2006/main" meth="withinLinear" id="17">
  <a:schemeClr val="accent4"/>
</cs:colorStyle>
</file>

<file path=xl/charts/colors14.xml><?xml version="1.0" encoding="utf-8"?>
<cs:colorStyle xmlns:cs="http://schemas.microsoft.com/office/drawing/2012/chartStyle" xmlns:a="http://schemas.openxmlformats.org/drawingml/2006/main" meth="withinLinear" id="17">
  <a:schemeClr val="accent4"/>
</cs:colorStyle>
</file>

<file path=xl/charts/colors15.xml><?xml version="1.0" encoding="utf-8"?>
<cs:colorStyle xmlns:cs="http://schemas.microsoft.com/office/drawing/2012/chartStyle" xmlns:a="http://schemas.openxmlformats.org/drawingml/2006/main" meth="withinLinear" id="17">
  <a:schemeClr val="accent4"/>
</cs:colorStyle>
</file>

<file path=xl/charts/colors16.xml><?xml version="1.0" encoding="utf-8"?>
<cs:colorStyle xmlns:cs="http://schemas.microsoft.com/office/drawing/2012/chartStyle" xmlns:a="http://schemas.openxmlformats.org/drawingml/2006/main" meth="withinLinear" id="17">
  <a:schemeClr val="accent4"/>
</cs:colorStyle>
</file>

<file path=xl/charts/colors17.xml><?xml version="1.0" encoding="utf-8"?>
<cs:colorStyle xmlns:cs="http://schemas.microsoft.com/office/drawing/2012/chartStyle" xmlns:a="http://schemas.openxmlformats.org/drawingml/2006/main" meth="withinLinear" id="17">
  <a:schemeClr val="accent4"/>
</cs:colorStyle>
</file>

<file path=xl/charts/colors18.xml><?xml version="1.0" encoding="utf-8"?>
<cs:colorStyle xmlns:cs="http://schemas.microsoft.com/office/drawing/2012/chartStyle" xmlns:a="http://schemas.openxmlformats.org/drawingml/2006/main" meth="withinLinear" id="17">
  <a:schemeClr val="accent4"/>
</cs:colorStyle>
</file>

<file path=xl/charts/colors19.xml><?xml version="1.0" encoding="utf-8"?>
<cs:colorStyle xmlns:cs="http://schemas.microsoft.com/office/drawing/2012/chartStyle" xmlns:a="http://schemas.openxmlformats.org/drawingml/2006/main" meth="withinLinear" id="17">
  <a:schemeClr val="accent4"/>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withinLinear" id="17">
  <a:schemeClr val="accent4"/>
</cs:colorStyle>
</file>

<file path=xl/charts/colors22.xml><?xml version="1.0" encoding="utf-8"?>
<cs:colorStyle xmlns:cs="http://schemas.microsoft.com/office/drawing/2012/chartStyle" xmlns:a="http://schemas.openxmlformats.org/drawingml/2006/main" meth="withinLinear" id="17">
  <a:schemeClr val="accent4"/>
</cs:colorStyle>
</file>

<file path=xl/charts/colors23.xml><?xml version="1.0" encoding="utf-8"?>
<cs:colorStyle xmlns:cs="http://schemas.microsoft.com/office/drawing/2012/chartStyle" xmlns:a="http://schemas.openxmlformats.org/drawingml/2006/main" meth="withinLinear" id="17">
  <a:schemeClr val="accent4"/>
</cs:colorStyle>
</file>

<file path=xl/charts/colors24.xml><?xml version="1.0" encoding="utf-8"?>
<cs:colorStyle xmlns:cs="http://schemas.microsoft.com/office/drawing/2012/chartStyle" xmlns:a="http://schemas.openxmlformats.org/drawingml/2006/main" meth="withinLinear" id="17">
  <a:schemeClr val="accent4"/>
</cs:colorStyle>
</file>

<file path=xl/charts/colors25.xml><?xml version="1.0" encoding="utf-8"?>
<cs:colorStyle xmlns:cs="http://schemas.microsoft.com/office/drawing/2012/chartStyle" xmlns:a="http://schemas.openxmlformats.org/drawingml/2006/main" meth="withinLinear" id="17">
  <a:schemeClr val="accent4"/>
</cs:colorStyle>
</file>

<file path=xl/charts/colors26.xml><?xml version="1.0" encoding="utf-8"?>
<cs:colorStyle xmlns:cs="http://schemas.microsoft.com/office/drawing/2012/chartStyle" xmlns:a="http://schemas.openxmlformats.org/drawingml/2006/main" meth="withinLinear" id="17">
  <a:schemeClr val="accent4"/>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withinLinear" id="17">
  <a:schemeClr val="accent4"/>
</cs:colorStyle>
</file>

<file path=xl/charts/colors29.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withinLinear" id="17">
  <a:schemeClr val="accent4"/>
</cs:colorStyle>
</file>

<file path=xl/charts/colors30.xml><?xml version="1.0" encoding="utf-8"?>
<cs:colorStyle xmlns:cs="http://schemas.microsoft.com/office/drawing/2012/chartStyle" xmlns:a="http://schemas.openxmlformats.org/drawingml/2006/main" meth="withinLinear" id="17">
  <a:schemeClr val="accent4"/>
</cs:colorStyle>
</file>

<file path=xl/charts/colors31.xml><?xml version="1.0" encoding="utf-8"?>
<cs:colorStyle xmlns:cs="http://schemas.microsoft.com/office/drawing/2012/chartStyle" xmlns:a="http://schemas.openxmlformats.org/drawingml/2006/main" meth="withinLinear" id="17">
  <a:schemeClr val="accent4"/>
</cs:colorStyle>
</file>

<file path=xl/charts/colors32.xml><?xml version="1.0" encoding="utf-8"?>
<cs:colorStyle xmlns:cs="http://schemas.microsoft.com/office/drawing/2012/chartStyle" xmlns:a="http://schemas.openxmlformats.org/drawingml/2006/main" meth="withinLinear" id="17">
  <a:schemeClr val="accent4"/>
</cs:colorStyle>
</file>

<file path=xl/charts/colors33.xml><?xml version="1.0" encoding="utf-8"?>
<cs:colorStyle xmlns:cs="http://schemas.microsoft.com/office/drawing/2012/chartStyle" xmlns:a="http://schemas.openxmlformats.org/drawingml/2006/main" meth="withinLinear" id="17">
  <a:schemeClr val="accent4"/>
</cs:colorStyle>
</file>

<file path=xl/charts/colors34.xml><?xml version="1.0" encoding="utf-8"?>
<cs:colorStyle xmlns:cs="http://schemas.microsoft.com/office/drawing/2012/chartStyle" xmlns:a="http://schemas.openxmlformats.org/drawingml/2006/main" meth="withinLinear" id="17">
  <a:schemeClr val="accent4"/>
</cs:colorStyle>
</file>

<file path=xl/charts/colors35.xml><?xml version="1.0" encoding="utf-8"?>
<cs:colorStyle xmlns:cs="http://schemas.microsoft.com/office/drawing/2012/chartStyle" xmlns:a="http://schemas.openxmlformats.org/drawingml/2006/main" meth="withinLinear" id="17">
  <a:schemeClr val="accent4"/>
</cs:colorStyle>
</file>

<file path=xl/charts/colors36.xml><?xml version="1.0" encoding="utf-8"?>
<cs:colorStyle xmlns:cs="http://schemas.microsoft.com/office/drawing/2012/chartStyle" xmlns:a="http://schemas.openxmlformats.org/drawingml/2006/main" meth="withinLinear" id="17">
  <a:schemeClr val="accent4"/>
</cs:colorStyle>
</file>

<file path=xl/charts/colors37.xml><?xml version="1.0" encoding="utf-8"?>
<cs:colorStyle xmlns:cs="http://schemas.microsoft.com/office/drawing/2012/chartStyle" xmlns:a="http://schemas.openxmlformats.org/drawingml/2006/main" meth="withinLinear" id="17">
  <a:schemeClr val="accent4"/>
</cs:colorStyle>
</file>

<file path=xl/charts/colors38.xml><?xml version="1.0" encoding="utf-8"?>
<cs:colorStyle xmlns:cs="http://schemas.microsoft.com/office/drawing/2012/chartStyle" xmlns:a="http://schemas.openxmlformats.org/drawingml/2006/main" meth="withinLinear" id="17">
  <a:schemeClr val="accent4"/>
</cs:colorStyle>
</file>

<file path=xl/charts/colors39.xml><?xml version="1.0" encoding="utf-8"?>
<cs:colorStyle xmlns:cs="http://schemas.microsoft.com/office/drawing/2012/chartStyle" xmlns:a="http://schemas.openxmlformats.org/drawingml/2006/main" meth="withinLinear" id="17">
  <a:schemeClr val="accent4"/>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40.xml><?xml version="1.0" encoding="utf-8"?>
<cs:colorStyle xmlns:cs="http://schemas.microsoft.com/office/drawing/2012/chartStyle" xmlns:a="http://schemas.openxmlformats.org/drawingml/2006/main" meth="withinLinear" id="17">
  <a:schemeClr val="accent4"/>
</cs:colorStyle>
</file>

<file path=xl/charts/colors41.xml><?xml version="1.0" encoding="utf-8"?>
<cs:colorStyle xmlns:cs="http://schemas.microsoft.com/office/drawing/2012/chartStyle" xmlns:a="http://schemas.openxmlformats.org/drawingml/2006/main" meth="withinLinear" id="17">
  <a:schemeClr val="accent4"/>
</cs:colorStyle>
</file>

<file path=xl/charts/colors42.xml><?xml version="1.0" encoding="utf-8"?>
<cs:colorStyle xmlns:cs="http://schemas.microsoft.com/office/drawing/2012/chartStyle" xmlns:a="http://schemas.openxmlformats.org/drawingml/2006/main" meth="withinLinear" id="17">
  <a:schemeClr val="accent4"/>
</cs:colorStyle>
</file>

<file path=xl/charts/colors43.xml><?xml version="1.0" encoding="utf-8"?>
<cs:colorStyle xmlns:cs="http://schemas.microsoft.com/office/drawing/2012/chartStyle" xmlns:a="http://schemas.openxmlformats.org/drawingml/2006/main" meth="withinLinear" id="17">
  <a:schemeClr val="accent4"/>
</cs:colorStyle>
</file>

<file path=xl/charts/colors44.xml><?xml version="1.0" encoding="utf-8"?>
<cs:colorStyle xmlns:cs="http://schemas.microsoft.com/office/drawing/2012/chartStyle" xmlns:a="http://schemas.openxmlformats.org/drawingml/2006/main" meth="withinLinear" id="17">
  <a:schemeClr val="accent4"/>
</cs:colorStyle>
</file>

<file path=xl/charts/colors45.xml><?xml version="1.0" encoding="utf-8"?>
<cs:colorStyle xmlns:cs="http://schemas.microsoft.com/office/drawing/2012/chartStyle" xmlns:a="http://schemas.openxmlformats.org/drawingml/2006/main" meth="withinLinear" id="17">
  <a:schemeClr val="accent4"/>
</cs:colorStyle>
</file>

<file path=xl/charts/colors46.xml><?xml version="1.0" encoding="utf-8"?>
<cs:colorStyle xmlns:cs="http://schemas.microsoft.com/office/drawing/2012/chartStyle" xmlns:a="http://schemas.openxmlformats.org/drawingml/2006/main" meth="withinLinear" id="17">
  <a:schemeClr val="accent4"/>
</cs:colorStyle>
</file>

<file path=xl/charts/colors47.xml><?xml version="1.0" encoding="utf-8"?>
<cs:colorStyle xmlns:cs="http://schemas.microsoft.com/office/drawing/2012/chartStyle" xmlns:a="http://schemas.openxmlformats.org/drawingml/2006/main" meth="withinLinear" id="17">
  <a:schemeClr val="accent4"/>
</cs:colorStyle>
</file>

<file path=xl/charts/colors48.xml><?xml version="1.0" encoding="utf-8"?>
<cs:colorStyle xmlns:cs="http://schemas.microsoft.com/office/drawing/2012/chartStyle" xmlns:a="http://schemas.openxmlformats.org/drawingml/2006/main" meth="withinLinear" id="17">
  <a:schemeClr val="accent4"/>
</cs:colorStyle>
</file>

<file path=xl/charts/colors49.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50.xml><?xml version="1.0" encoding="utf-8"?>
<cs:colorStyle xmlns:cs="http://schemas.microsoft.com/office/drawing/2012/chartStyle" xmlns:a="http://schemas.openxmlformats.org/drawingml/2006/main" meth="withinLinear" id="17">
  <a:schemeClr val="accent4"/>
</cs:colorStyle>
</file>

<file path=xl/charts/colors51.xml><?xml version="1.0" encoding="utf-8"?>
<cs:colorStyle xmlns:cs="http://schemas.microsoft.com/office/drawing/2012/chartStyle" xmlns:a="http://schemas.openxmlformats.org/drawingml/2006/main" meth="withinLinear" id="17">
  <a:schemeClr val="accent4"/>
</cs:colorStyle>
</file>

<file path=xl/charts/colors52.xml><?xml version="1.0" encoding="utf-8"?>
<cs:colorStyle xmlns:cs="http://schemas.microsoft.com/office/drawing/2012/chartStyle" xmlns:a="http://schemas.openxmlformats.org/drawingml/2006/main" meth="withinLinear" id="17">
  <a:schemeClr val="accent4"/>
</cs:colorStyle>
</file>

<file path=xl/charts/colors53.xml><?xml version="1.0" encoding="utf-8"?>
<cs:colorStyle xmlns:cs="http://schemas.microsoft.com/office/drawing/2012/chartStyle" xmlns:a="http://schemas.openxmlformats.org/drawingml/2006/main" meth="withinLinear" id="17">
  <a:schemeClr val="accent4"/>
</cs:colorStyle>
</file>

<file path=xl/charts/colors54.xml><?xml version="1.0" encoding="utf-8"?>
<cs:colorStyle xmlns:cs="http://schemas.microsoft.com/office/drawing/2012/chartStyle" xmlns:a="http://schemas.openxmlformats.org/drawingml/2006/main" meth="withinLinear" id="17">
  <a:schemeClr val="accent4"/>
</cs:colorStyle>
</file>

<file path=xl/charts/colors55.xml><?xml version="1.0" encoding="utf-8"?>
<cs:colorStyle xmlns:cs="http://schemas.microsoft.com/office/drawing/2012/chartStyle" xmlns:a="http://schemas.openxmlformats.org/drawingml/2006/main" meth="withinLinear" id="17">
  <a:schemeClr val="accent4"/>
</cs:colorStyle>
</file>

<file path=xl/charts/colors56.xml><?xml version="1.0" encoding="utf-8"?>
<cs:colorStyle xmlns:cs="http://schemas.microsoft.com/office/drawing/2012/chartStyle" xmlns:a="http://schemas.openxmlformats.org/drawingml/2006/main" meth="withinLinear" id="17">
  <a:schemeClr val="accent4"/>
</cs:colorStyle>
</file>

<file path=xl/charts/colors57.xml><?xml version="1.0" encoding="utf-8"?>
<cs:colorStyle xmlns:cs="http://schemas.microsoft.com/office/drawing/2012/chartStyle" xmlns:a="http://schemas.openxmlformats.org/drawingml/2006/main" meth="withinLinear" id="17">
  <a:schemeClr val="accent4"/>
</cs:colorStyle>
</file>

<file path=xl/charts/colors58.xml><?xml version="1.0" encoding="utf-8"?>
<cs:colorStyle xmlns:cs="http://schemas.microsoft.com/office/drawing/2012/chartStyle" xmlns:a="http://schemas.openxmlformats.org/drawingml/2006/main" meth="withinLinear" id="17">
  <a:schemeClr val="accent4"/>
</cs:colorStyle>
</file>

<file path=xl/charts/colors59.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60.xml><?xml version="1.0" encoding="utf-8"?>
<cs:colorStyle xmlns:cs="http://schemas.microsoft.com/office/drawing/2012/chartStyle" xmlns:a="http://schemas.openxmlformats.org/drawingml/2006/main" meth="withinLinear" id="17">
  <a:schemeClr val="accent4"/>
</cs:colorStyle>
</file>

<file path=xl/charts/colors61.xml><?xml version="1.0" encoding="utf-8"?>
<cs:colorStyle xmlns:cs="http://schemas.microsoft.com/office/drawing/2012/chartStyle" xmlns:a="http://schemas.openxmlformats.org/drawingml/2006/main" meth="withinLinear" id="17">
  <a:schemeClr val="accent4"/>
</cs:colorStyle>
</file>

<file path=xl/charts/colors62.xml><?xml version="1.0" encoding="utf-8"?>
<cs:colorStyle xmlns:cs="http://schemas.microsoft.com/office/drawing/2012/chartStyle" xmlns:a="http://schemas.openxmlformats.org/drawingml/2006/main" meth="withinLinear" id="17">
  <a:schemeClr val="accent4"/>
</cs:colorStyle>
</file>

<file path=xl/charts/colors63.xml><?xml version="1.0" encoding="utf-8"?>
<cs:colorStyle xmlns:cs="http://schemas.microsoft.com/office/drawing/2012/chartStyle" xmlns:a="http://schemas.openxmlformats.org/drawingml/2006/main" meth="withinLinear" id="17">
  <a:schemeClr val="accent4"/>
</cs:colorStyle>
</file>

<file path=xl/charts/colors64.xml><?xml version="1.0" encoding="utf-8"?>
<cs:colorStyle xmlns:cs="http://schemas.microsoft.com/office/drawing/2012/chartStyle" xmlns:a="http://schemas.openxmlformats.org/drawingml/2006/main" meth="withinLinear" id="17">
  <a:schemeClr val="accent4"/>
</cs:colorStyle>
</file>

<file path=xl/charts/colors65.xml><?xml version="1.0" encoding="utf-8"?>
<cs:colorStyle xmlns:cs="http://schemas.microsoft.com/office/drawing/2012/chartStyle" xmlns:a="http://schemas.openxmlformats.org/drawingml/2006/main" meth="withinLinear" id="17">
  <a:schemeClr val="accent4"/>
</cs:colorStyle>
</file>

<file path=xl/charts/colors66.xml><?xml version="1.0" encoding="utf-8"?>
<cs:colorStyle xmlns:cs="http://schemas.microsoft.com/office/drawing/2012/chartStyle" xmlns:a="http://schemas.openxmlformats.org/drawingml/2006/main" meth="withinLinear" id="17">
  <a:schemeClr val="accent4"/>
</cs:colorStyle>
</file>

<file path=xl/charts/colors67.xml><?xml version="1.0" encoding="utf-8"?>
<cs:colorStyle xmlns:cs="http://schemas.microsoft.com/office/drawing/2012/chartStyle" xmlns:a="http://schemas.openxmlformats.org/drawingml/2006/main" meth="withinLinear" id="17">
  <a:schemeClr val="accent4"/>
</cs:colorStyle>
</file>

<file path=xl/charts/colors68.xml><?xml version="1.0" encoding="utf-8"?>
<cs:colorStyle xmlns:cs="http://schemas.microsoft.com/office/drawing/2012/chartStyle" xmlns:a="http://schemas.openxmlformats.org/drawingml/2006/main" meth="withinLinear" id="17">
  <a:schemeClr val="accent4"/>
</cs:colorStyle>
</file>

<file path=xl/charts/colors69.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70.xml><?xml version="1.0" encoding="utf-8"?>
<cs:colorStyle xmlns:cs="http://schemas.microsoft.com/office/drawing/2012/chartStyle" xmlns:a="http://schemas.openxmlformats.org/drawingml/2006/main" meth="withinLinear" id="17">
  <a:schemeClr val="accent4"/>
</cs:colorStyle>
</file>

<file path=xl/charts/colors71.xml><?xml version="1.0" encoding="utf-8"?>
<cs:colorStyle xmlns:cs="http://schemas.microsoft.com/office/drawing/2012/chartStyle" xmlns:a="http://schemas.openxmlformats.org/drawingml/2006/main" meth="withinLinear" id="17">
  <a:schemeClr val="accent4"/>
</cs:colorStyle>
</file>

<file path=xl/charts/colors72.xml><?xml version="1.0" encoding="utf-8"?>
<cs:colorStyle xmlns:cs="http://schemas.microsoft.com/office/drawing/2012/chartStyle" xmlns:a="http://schemas.openxmlformats.org/drawingml/2006/main" meth="withinLinear" id="17">
  <a:schemeClr val="accent4"/>
</cs:colorStyle>
</file>

<file path=xl/charts/colors73.xml><?xml version="1.0" encoding="utf-8"?>
<cs:colorStyle xmlns:cs="http://schemas.microsoft.com/office/drawing/2012/chartStyle" xmlns:a="http://schemas.openxmlformats.org/drawingml/2006/main" meth="withinLinear" id="17">
  <a:schemeClr val="accent4"/>
</cs:colorStyle>
</file>

<file path=xl/charts/colors74.xml><?xml version="1.0" encoding="utf-8"?>
<cs:colorStyle xmlns:cs="http://schemas.microsoft.com/office/drawing/2012/chartStyle" xmlns:a="http://schemas.openxmlformats.org/drawingml/2006/main" meth="withinLinear" id="17">
  <a:schemeClr val="accent4"/>
</cs:colorStyle>
</file>

<file path=xl/charts/colors75.xml><?xml version="1.0" encoding="utf-8"?>
<cs:colorStyle xmlns:cs="http://schemas.microsoft.com/office/drawing/2012/chartStyle" xmlns:a="http://schemas.openxmlformats.org/drawingml/2006/main" meth="withinLinear" id="17">
  <a:schemeClr val="accent4"/>
</cs:colorStyle>
</file>

<file path=xl/charts/colors76.xml><?xml version="1.0" encoding="utf-8"?>
<cs:colorStyle xmlns:cs="http://schemas.microsoft.com/office/drawing/2012/chartStyle" xmlns:a="http://schemas.openxmlformats.org/drawingml/2006/main" meth="withinLinear" id="17">
  <a:schemeClr val="accent4"/>
</cs:colorStyle>
</file>

<file path=xl/charts/colors77.xml><?xml version="1.0" encoding="utf-8"?>
<cs:colorStyle xmlns:cs="http://schemas.microsoft.com/office/drawing/2012/chartStyle" xmlns:a="http://schemas.openxmlformats.org/drawingml/2006/main" meth="withinLinear" id="17">
  <a:schemeClr val="accent4"/>
</cs:colorStyle>
</file>

<file path=xl/charts/colors8.xml><?xml version="1.0" encoding="utf-8"?>
<cs:colorStyle xmlns:cs="http://schemas.microsoft.com/office/drawing/2012/chartStyle" xmlns:a="http://schemas.openxmlformats.org/drawingml/2006/main" meth="withinLinear" id="17">
  <a:schemeClr val="accent4"/>
</cs:colorStyle>
</file>

<file path=xl/charts/colors9.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9.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6.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3.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0.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7.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1.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4.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8.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0.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1.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2.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3.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4.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5.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6.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7.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5">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300">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31.xml"/><Relationship Id="rId7" Type="http://schemas.openxmlformats.org/officeDocument/2006/relationships/chart" Target="../charts/chart35.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5" Type="http://schemas.openxmlformats.org/officeDocument/2006/relationships/chart" Target="../charts/chart33.xml"/><Relationship Id="rId4" Type="http://schemas.openxmlformats.org/officeDocument/2006/relationships/chart" Target="../charts/chart32.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38.xml"/><Relationship Id="rId7" Type="http://schemas.openxmlformats.org/officeDocument/2006/relationships/chart" Target="../charts/chart42.xml"/><Relationship Id="rId2" Type="http://schemas.openxmlformats.org/officeDocument/2006/relationships/chart" Target="../charts/chart37.xml"/><Relationship Id="rId1" Type="http://schemas.openxmlformats.org/officeDocument/2006/relationships/chart" Target="../charts/chart36.xml"/><Relationship Id="rId6" Type="http://schemas.openxmlformats.org/officeDocument/2006/relationships/chart" Target="../charts/chart41.xml"/><Relationship Id="rId5" Type="http://schemas.openxmlformats.org/officeDocument/2006/relationships/chart" Target="../charts/chart40.xml"/><Relationship Id="rId4" Type="http://schemas.openxmlformats.org/officeDocument/2006/relationships/chart" Target="../charts/chart39.xml"/></Relationships>
</file>

<file path=xl/drawings/_rels/drawing36.xml.rels><?xml version="1.0" encoding="UTF-8" standalone="yes"?>
<Relationships xmlns="http://schemas.openxmlformats.org/package/2006/relationships"><Relationship Id="rId3" Type="http://schemas.openxmlformats.org/officeDocument/2006/relationships/chart" Target="../charts/chart45.xml"/><Relationship Id="rId7" Type="http://schemas.openxmlformats.org/officeDocument/2006/relationships/chart" Target="../charts/chart49.xml"/><Relationship Id="rId2" Type="http://schemas.openxmlformats.org/officeDocument/2006/relationships/chart" Target="../charts/chart44.xml"/><Relationship Id="rId1" Type="http://schemas.openxmlformats.org/officeDocument/2006/relationships/chart" Target="../charts/chart43.xml"/><Relationship Id="rId6" Type="http://schemas.openxmlformats.org/officeDocument/2006/relationships/chart" Target="../charts/chart48.xml"/><Relationship Id="rId5" Type="http://schemas.openxmlformats.org/officeDocument/2006/relationships/chart" Target="../charts/chart47.xml"/><Relationship Id="rId4" Type="http://schemas.openxmlformats.org/officeDocument/2006/relationships/chart" Target="../charts/chart4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44.xml.rels><?xml version="1.0" encoding="UTF-8" standalone="yes"?>
<Relationships xmlns="http://schemas.openxmlformats.org/package/2006/relationships"><Relationship Id="rId3" Type="http://schemas.openxmlformats.org/officeDocument/2006/relationships/chart" Target="../charts/chart52.xml"/><Relationship Id="rId7" Type="http://schemas.openxmlformats.org/officeDocument/2006/relationships/chart" Target="../charts/chart56.xml"/><Relationship Id="rId2" Type="http://schemas.openxmlformats.org/officeDocument/2006/relationships/chart" Target="../charts/chart51.xml"/><Relationship Id="rId1" Type="http://schemas.openxmlformats.org/officeDocument/2006/relationships/chart" Target="../charts/chart50.xml"/><Relationship Id="rId6" Type="http://schemas.openxmlformats.org/officeDocument/2006/relationships/chart" Target="../charts/chart55.xml"/><Relationship Id="rId5" Type="http://schemas.openxmlformats.org/officeDocument/2006/relationships/chart" Target="../charts/chart54.xml"/><Relationship Id="rId4" Type="http://schemas.openxmlformats.org/officeDocument/2006/relationships/chart" Target="../charts/chart53.xml"/></Relationships>
</file>

<file path=xl/drawings/_rels/drawing52.xml.rels><?xml version="1.0" encoding="UTF-8" standalone="yes"?>
<Relationships xmlns="http://schemas.openxmlformats.org/package/2006/relationships"><Relationship Id="rId3" Type="http://schemas.openxmlformats.org/officeDocument/2006/relationships/chart" Target="../charts/chart59.xml"/><Relationship Id="rId7" Type="http://schemas.openxmlformats.org/officeDocument/2006/relationships/chart" Target="../charts/chart63.xml"/><Relationship Id="rId2" Type="http://schemas.openxmlformats.org/officeDocument/2006/relationships/chart" Target="../charts/chart58.xml"/><Relationship Id="rId1" Type="http://schemas.openxmlformats.org/officeDocument/2006/relationships/chart" Target="../charts/chart57.xml"/><Relationship Id="rId6" Type="http://schemas.openxmlformats.org/officeDocument/2006/relationships/chart" Target="../charts/chart62.xml"/><Relationship Id="rId5" Type="http://schemas.openxmlformats.org/officeDocument/2006/relationships/chart" Target="../charts/chart61.xml"/><Relationship Id="rId4" Type="http://schemas.openxmlformats.org/officeDocument/2006/relationships/chart" Target="../charts/chart60.xml"/></Relationships>
</file>

<file path=xl/drawings/_rels/drawing60.xml.rels><?xml version="1.0" encoding="UTF-8" standalone="yes"?>
<Relationships xmlns="http://schemas.openxmlformats.org/package/2006/relationships"><Relationship Id="rId3" Type="http://schemas.openxmlformats.org/officeDocument/2006/relationships/chart" Target="../charts/chart66.xml"/><Relationship Id="rId7" Type="http://schemas.openxmlformats.org/officeDocument/2006/relationships/chart" Target="../charts/chart70.xml"/><Relationship Id="rId2" Type="http://schemas.openxmlformats.org/officeDocument/2006/relationships/chart" Target="../charts/chart65.xml"/><Relationship Id="rId1" Type="http://schemas.openxmlformats.org/officeDocument/2006/relationships/chart" Target="../charts/chart64.xml"/><Relationship Id="rId6" Type="http://schemas.openxmlformats.org/officeDocument/2006/relationships/chart" Target="../charts/chart69.xml"/><Relationship Id="rId5" Type="http://schemas.openxmlformats.org/officeDocument/2006/relationships/chart" Target="../charts/chart68.xml"/><Relationship Id="rId4" Type="http://schemas.openxmlformats.org/officeDocument/2006/relationships/chart" Target="../charts/chart67.xml"/></Relationships>
</file>

<file path=xl/drawings/_rels/drawing68.xml.rels><?xml version="1.0" encoding="UTF-8" standalone="yes"?>
<Relationships xmlns="http://schemas.openxmlformats.org/package/2006/relationships"><Relationship Id="rId3" Type="http://schemas.openxmlformats.org/officeDocument/2006/relationships/chart" Target="../charts/chart73.xml"/><Relationship Id="rId7" Type="http://schemas.openxmlformats.org/officeDocument/2006/relationships/chart" Target="../charts/chart77.xml"/><Relationship Id="rId2" Type="http://schemas.openxmlformats.org/officeDocument/2006/relationships/chart" Target="../charts/chart72.xml"/><Relationship Id="rId1" Type="http://schemas.openxmlformats.org/officeDocument/2006/relationships/chart" Target="../charts/chart71.xml"/><Relationship Id="rId6" Type="http://schemas.openxmlformats.org/officeDocument/2006/relationships/chart" Target="../charts/chart76.xml"/><Relationship Id="rId5" Type="http://schemas.openxmlformats.org/officeDocument/2006/relationships/chart" Target="../charts/chart75.xml"/><Relationship Id="rId4" Type="http://schemas.openxmlformats.org/officeDocument/2006/relationships/chart" Target="../charts/chart74.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23</xdr:col>
      <xdr:colOff>7620</xdr:colOff>
      <xdr:row>24</xdr:row>
      <xdr:rowOff>60960</xdr:rowOff>
    </xdr:to>
    <xdr:graphicFrame macro="">
      <xdr:nvGraphicFramePr>
        <xdr:cNvPr id="4" name="Chart 3">
          <a:extLst>
            <a:ext uri="{FF2B5EF4-FFF2-40B4-BE49-F238E27FC236}">
              <a16:creationId xmlns:a16="http://schemas.microsoft.com/office/drawing/2014/main" id="{D7543302-580B-4907-9ADD-549DA989F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601980</xdr:colOff>
      <xdr:row>25</xdr:row>
      <xdr:rowOff>15240</xdr:rowOff>
    </xdr:from>
    <xdr:to>
      <xdr:col>9</xdr:col>
      <xdr:colOff>426720</xdr:colOff>
      <xdr:row>47</xdr:row>
      <xdr:rowOff>30480</xdr:rowOff>
    </xdr:to>
    <xdr:graphicFrame macro="">
      <xdr:nvGraphicFramePr>
        <xdr:cNvPr id="6" name="Chart 5">
          <a:extLst>
            <a:ext uri="{FF2B5EF4-FFF2-40B4-BE49-F238E27FC236}">
              <a16:creationId xmlns:a16="http://schemas.microsoft.com/office/drawing/2014/main" id="{8AB40821-CA50-452B-AA2E-9B7E120A96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594360</xdr:colOff>
      <xdr:row>25</xdr:row>
      <xdr:rowOff>11430</xdr:rowOff>
    </xdr:from>
    <xdr:to>
      <xdr:col>18</xdr:col>
      <xdr:colOff>167640</xdr:colOff>
      <xdr:row>47</xdr:row>
      <xdr:rowOff>15240</xdr:rowOff>
    </xdr:to>
    <xdr:graphicFrame macro="">
      <xdr:nvGraphicFramePr>
        <xdr:cNvPr id="7" name="Chart 6">
          <a:extLst>
            <a:ext uri="{FF2B5EF4-FFF2-40B4-BE49-F238E27FC236}">
              <a16:creationId xmlns:a16="http://schemas.microsoft.com/office/drawing/2014/main" id="{399E4860-15A8-E36D-3EF5-5B45E06345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358140</xdr:colOff>
      <xdr:row>25</xdr:row>
      <xdr:rowOff>7620</xdr:rowOff>
    </xdr:from>
    <xdr:to>
      <xdr:col>27</xdr:col>
      <xdr:colOff>152400</xdr:colOff>
      <xdr:row>47</xdr:row>
      <xdr:rowOff>15240</xdr:rowOff>
    </xdr:to>
    <xdr:graphicFrame macro="">
      <xdr:nvGraphicFramePr>
        <xdr:cNvPr id="8" name="Chart 7">
          <a:extLst>
            <a:ext uri="{FF2B5EF4-FFF2-40B4-BE49-F238E27FC236}">
              <a16:creationId xmlns:a16="http://schemas.microsoft.com/office/drawing/2014/main" id="{D0FE2ED3-53C0-4DE8-AEBD-4C3CB13C93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xdr:colOff>
      <xdr:row>48</xdr:row>
      <xdr:rowOff>15240</xdr:rowOff>
    </xdr:from>
    <xdr:to>
      <xdr:col>27</xdr:col>
      <xdr:colOff>137160</xdr:colOff>
      <xdr:row>70</xdr:row>
      <xdr:rowOff>22860</xdr:rowOff>
    </xdr:to>
    <xdr:graphicFrame macro="">
      <xdr:nvGraphicFramePr>
        <xdr:cNvPr id="9" name="Chart 8">
          <a:extLst>
            <a:ext uri="{FF2B5EF4-FFF2-40B4-BE49-F238E27FC236}">
              <a16:creationId xmlns:a16="http://schemas.microsoft.com/office/drawing/2014/main" id="{12F1BDEB-748A-434E-B98B-E3594180DE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71</xdr:row>
      <xdr:rowOff>0</xdr:rowOff>
    </xdr:from>
    <xdr:to>
      <xdr:col>9</xdr:col>
      <xdr:colOff>434340</xdr:colOff>
      <xdr:row>93</xdr:row>
      <xdr:rowOff>15240</xdr:rowOff>
    </xdr:to>
    <xdr:graphicFrame macro="">
      <xdr:nvGraphicFramePr>
        <xdr:cNvPr id="10" name="Chart 9">
          <a:extLst>
            <a:ext uri="{FF2B5EF4-FFF2-40B4-BE49-F238E27FC236}">
              <a16:creationId xmlns:a16="http://schemas.microsoft.com/office/drawing/2014/main" id="{87D89022-1F36-49DB-AD1E-23DE61C56F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71</xdr:row>
      <xdr:rowOff>0</xdr:rowOff>
    </xdr:from>
    <xdr:to>
      <xdr:col>18</xdr:col>
      <xdr:colOff>434340</xdr:colOff>
      <xdr:row>93</xdr:row>
      <xdr:rowOff>15240</xdr:rowOff>
    </xdr:to>
    <xdr:graphicFrame macro="">
      <xdr:nvGraphicFramePr>
        <xdr:cNvPr id="11" name="Chart 10">
          <a:extLst>
            <a:ext uri="{FF2B5EF4-FFF2-40B4-BE49-F238E27FC236}">
              <a16:creationId xmlns:a16="http://schemas.microsoft.com/office/drawing/2014/main" id="{BF5D9ABD-C31D-4299-BFFE-665E6E2D56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11.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12.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B3BABA59-9F08-44D8-8625-32CBC8E3D5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1AC869D6-FB05-45AD-B15C-9F2DF9497A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566B1F19-71C2-4E20-B013-0CFB140F4D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963813F5-78CF-4ACC-987E-EB3840886C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271F3626-D460-43CF-9893-30DC1EE504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EA14BB2F-1D73-47AA-A4DF-CC653C94AE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29137C19-8E96-400A-99FD-8F9B62AFA2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0.44861</cdr:x>
      <cdr:y>0.07143</cdr:y>
    </cdr:from>
    <cdr:to>
      <cdr:x>0.55707</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6019807"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14.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15.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16.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17.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18.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19.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2.xml><?xml version="1.0" encoding="utf-8"?>
<xdr:wsDr xmlns:xdr="http://schemas.openxmlformats.org/drawingml/2006/spreadsheetDrawing" xmlns:a="http://schemas.openxmlformats.org/drawingml/2006/main">
  <xdr:twoCellAnchor editAs="absolute">
    <xdr:from>
      <xdr:col>1</xdr:col>
      <xdr:colOff>0</xdr:colOff>
      <xdr:row>0</xdr:row>
      <xdr:rowOff>183931</xdr:rowOff>
    </xdr:from>
    <xdr:to>
      <xdr:col>23</xdr:col>
      <xdr:colOff>7620</xdr:colOff>
      <xdr:row>24</xdr:row>
      <xdr:rowOff>47822</xdr:rowOff>
    </xdr:to>
    <xdr:graphicFrame macro="">
      <xdr:nvGraphicFramePr>
        <xdr:cNvPr id="2" name="Chart 1">
          <a:extLst>
            <a:ext uri="{FF2B5EF4-FFF2-40B4-BE49-F238E27FC236}">
              <a16:creationId xmlns:a16="http://schemas.microsoft.com/office/drawing/2014/main" id="{C6F3637A-0378-48C8-A531-9C058E7FFC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2102</xdr:rowOff>
    </xdr:from>
    <xdr:to>
      <xdr:col>9</xdr:col>
      <xdr:colOff>426720</xdr:colOff>
      <xdr:row>47</xdr:row>
      <xdr:rowOff>17342</xdr:rowOff>
    </xdr:to>
    <xdr:graphicFrame macro="">
      <xdr:nvGraphicFramePr>
        <xdr:cNvPr id="3" name="Chart 2">
          <a:extLst>
            <a:ext uri="{FF2B5EF4-FFF2-40B4-BE49-F238E27FC236}">
              <a16:creationId xmlns:a16="http://schemas.microsoft.com/office/drawing/2014/main" id="{5D1D9214-5CB1-4995-B1D9-64B2006D18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182223</xdr:rowOff>
    </xdr:from>
    <xdr:to>
      <xdr:col>18</xdr:col>
      <xdr:colOff>167640</xdr:colOff>
      <xdr:row>47</xdr:row>
      <xdr:rowOff>2102</xdr:rowOff>
    </xdr:to>
    <xdr:graphicFrame macro="">
      <xdr:nvGraphicFramePr>
        <xdr:cNvPr id="4" name="Chart 3">
          <a:extLst>
            <a:ext uri="{FF2B5EF4-FFF2-40B4-BE49-F238E27FC236}">
              <a16:creationId xmlns:a16="http://schemas.microsoft.com/office/drawing/2014/main" id="{E194BDDB-55FE-412B-82A5-2B6B78C90C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178413</xdr:rowOff>
    </xdr:from>
    <xdr:to>
      <xdr:col>27</xdr:col>
      <xdr:colOff>152400</xdr:colOff>
      <xdr:row>47</xdr:row>
      <xdr:rowOff>2102</xdr:rowOff>
    </xdr:to>
    <xdr:graphicFrame macro="">
      <xdr:nvGraphicFramePr>
        <xdr:cNvPr id="5" name="Chart 4">
          <a:extLst>
            <a:ext uri="{FF2B5EF4-FFF2-40B4-BE49-F238E27FC236}">
              <a16:creationId xmlns:a16="http://schemas.microsoft.com/office/drawing/2014/main" id="{35D6FD74-40BD-47F2-99C0-531B3AA098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2102</xdr:rowOff>
    </xdr:from>
    <xdr:to>
      <xdr:col>27</xdr:col>
      <xdr:colOff>137160</xdr:colOff>
      <xdr:row>70</xdr:row>
      <xdr:rowOff>9722</xdr:rowOff>
    </xdr:to>
    <xdr:graphicFrame macro="">
      <xdr:nvGraphicFramePr>
        <xdr:cNvPr id="6" name="Chart 5">
          <a:extLst>
            <a:ext uri="{FF2B5EF4-FFF2-40B4-BE49-F238E27FC236}">
              <a16:creationId xmlns:a16="http://schemas.microsoft.com/office/drawing/2014/main" id="{C0A46268-2006-4ECC-A960-79EDC611A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170793</xdr:rowOff>
    </xdr:from>
    <xdr:to>
      <xdr:col>9</xdr:col>
      <xdr:colOff>434340</xdr:colOff>
      <xdr:row>93</xdr:row>
      <xdr:rowOff>2102</xdr:rowOff>
    </xdr:to>
    <xdr:graphicFrame macro="">
      <xdr:nvGraphicFramePr>
        <xdr:cNvPr id="7" name="Chart 6">
          <a:extLst>
            <a:ext uri="{FF2B5EF4-FFF2-40B4-BE49-F238E27FC236}">
              <a16:creationId xmlns:a16="http://schemas.microsoft.com/office/drawing/2014/main" id="{36325BA7-E476-4B26-A96C-EE423D631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170793</xdr:rowOff>
    </xdr:from>
    <xdr:to>
      <xdr:col>18</xdr:col>
      <xdr:colOff>434340</xdr:colOff>
      <xdr:row>93</xdr:row>
      <xdr:rowOff>2102</xdr:rowOff>
    </xdr:to>
    <xdr:graphicFrame macro="">
      <xdr:nvGraphicFramePr>
        <xdr:cNvPr id="8" name="Chart 7">
          <a:extLst>
            <a:ext uri="{FF2B5EF4-FFF2-40B4-BE49-F238E27FC236}">
              <a16:creationId xmlns:a16="http://schemas.microsoft.com/office/drawing/2014/main" id="{7BA10AA9-BFF3-4DD2-B8B6-ED0D1B0EFA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absolute">
    <xdr:from>
      <xdr:col>1</xdr:col>
      <xdr:colOff>22860</xdr:colOff>
      <xdr:row>0</xdr:row>
      <xdr:rowOff>167640</xdr:rowOff>
    </xdr:from>
    <xdr:to>
      <xdr:col>23</xdr:col>
      <xdr:colOff>30480</xdr:colOff>
      <xdr:row>24</xdr:row>
      <xdr:rowOff>30480</xdr:rowOff>
    </xdr:to>
    <xdr:graphicFrame macro="">
      <xdr:nvGraphicFramePr>
        <xdr:cNvPr id="2" name="Chart 1">
          <a:extLst>
            <a:ext uri="{FF2B5EF4-FFF2-40B4-BE49-F238E27FC236}">
              <a16:creationId xmlns:a16="http://schemas.microsoft.com/office/drawing/2014/main" id="{6B3EA96E-DCCE-4D46-BDB0-1A4BB8087E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8A88D622-7FAC-4039-947F-0B6726DFB9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4D9242A4-1045-4F31-9410-6ABB4252B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2EE21F9C-35B4-40A3-BC55-AC880941A0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49AB0260-977C-4DE1-8344-AABB93B41C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B1F313FE-1DC2-4269-B902-BC5B9139AF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2F53A952-559E-42AB-A855-A7AE78072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0.44634</cdr:x>
      <cdr:y>0.07143</cdr:y>
    </cdr:from>
    <cdr:to>
      <cdr:x>0.5548</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89327"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22.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23.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24.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25.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26.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27.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28.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853FF944-BACF-4994-86D6-E81E57152B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4E80E6B2-1160-4B21-BD39-6E589971B5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C5D42C60-9CFD-4D7E-A993-90C27FCA51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8654226D-BB3E-459C-9DD3-DED30CEE6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11D0E895-4476-45F0-9800-0495F6695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9BCEC69F-60F3-4B1D-90A4-118722431F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A452D411-DA15-4923-BB13-822016E74B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9.xml><?xml version="1.0" encoding="utf-8"?>
<c:userShapes xmlns:c="http://schemas.openxmlformats.org/drawingml/2006/chart">
  <cdr:relSizeAnchor xmlns:cdr="http://schemas.openxmlformats.org/drawingml/2006/chartDrawing">
    <cdr:from>
      <cdr:x>0.4469</cdr:x>
      <cdr:y>0.07143</cdr:y>
    </cdr:from>
    <cdr:to>
      <cdr:x>0.55536</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96909"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3.xml><?xml version="1.0" encoding="utf-8"?>
<c:userShapes xmlns:c="http://schemas.openxmlformats.org/drawingml/2006/chart">
  <cdr:relSizeAnchor xmlns:cdr="http://schemas.openxmlformats.org/drawingml/2006/chartDrawing">
    <cdr:from>
      <cdr:x>0.44804</cdr:x>
      <cdr:y>0.07143</cdr:y>
    </cdr:from>
    <cdr:to>
      <cdr:x>0.5565</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6012187"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30.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31.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32.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33.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34.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35.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36.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F7B7D659-5813-405D-BF0C-C92BDBAD93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1D767C1E-FFA3-45BC-A4DF-4C30D8267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4E9FB38E-AB8D-4030-A9F6-C044203D6C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78D9A9F1-CDA6-4194-8409-70BEAAA3D0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819580AC-F00F-4030-BADD-3D2F7E03F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83F1BC45-2804-499A-BF3F-BC8CCCEE6B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8A471A24-4FE5-4AC5-9EFC-3055CFA42F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37.xml><?xml version="1.0" encoding="utf-8"?>
<c:userShapes xmlns:c="http://schemas.openxmlformats.org/drawingml/2006/chart">
  <cdr:relSizeAnchor xmlns:cdr="http://schemas.openxmlformats.org/drawingml/2006/chartDrawing">
    <cdr:from>
      <cdr:x>0.44633</cdr:x>
      <cdr:y>0.07143</cdr:y>
    </cdr:from>
    <cdr:to>
      <cdr:x>0.55479</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89289"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38.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39.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1C30EA1E-4741-42D0-9AB3-0A27F4A912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E205B0C5-331D-43A2-905F-79548DB2E1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C8CE9CB3-229B-4AF6-8C90-A09331FB90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E3F9B400-3A8B-4F23-ACBB-3E9DBEFD1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C9AFFEB5-C30A-4FA1-84C6-B750F071F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225436AD-0874-4783-A90E-6A9ED4735F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9AC81382-42B5-4D94-B099-7CB908CF0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0.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41.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42.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43.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44.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927C606A-C785-495D-B449-C49933B05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B2E91E40-B598-41F1-97CE-0433B4294A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8021513F-73BF-4DB7-8A7B-DF805815C2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D02F3838-0F8E-46B4-B5C5-2A6858C72F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331344FD-38AB-4BD5-A372-7C8B18096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D157916D-36E4-4C8E-922D-D20FD43DB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43D50A18-CAE4-4383-9DCD-73BC420AC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5.xml><?xml version="1.0" encoding="utf-8"?>
<c:userShapes xmlns:c="http://schemas.openxmlformats.org/drawingml/2006/chart">
  <cdr:relSizeAnchor xmlns:cdr="http://schemas.openxmlformats.org/drawingml/2006/chartDrawing">
    <cdr:from>
      <cdr:x>0.44577</cdr:x>
      <cdr:y>0.07143</cdr:y>
    </cdr:from>
    <cdr:to>
      <cdr:x>0.55423</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81669"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46.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47.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48.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49.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5.xml><?xml version="1.0" encoding="utf-8"?>
<c:userShapes xmlns:c="http://schemas.openxmlformats.org/drawingml/2006/chart">
  <cdr:relSizeAnchor xmlns:cdr="http://schemas.openxmlformats.org/drawingml/2006/chartDrawing">
    <cdr:from>
      <cdr:x>0.44747</cdr:x>
      <cdr:y>0.07143</cdr:y>
    </cdr:from>
    <cdr:to>
      <cdr:x>0.55593</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6004567"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50.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51.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52.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DC3AD5F6-5441-4008-A8E4-2EBCABF3C1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579120</xdr:colOff>
      <xdr:row>24</xdr:row>
      <xdr:rowOff>167640</xdr:rowOff>
    </xdr:from>
    <xdr:to>
      <xdr:col>9</xdr:col>
      <xdr:colOff>403860</xdr:colOff>
      <xdr:row>47</xdr:row>
      <xdr:rowOff>0</xdr:rowOff>
    </xdr:to>
    <xdr:graphicFrame macro="">
      <xdr:nvGraphicFramePr>
        <xdr:cNvPr id="3" name="Chart 2">
          <a:extLst>
            <a:ext uri="{FF2B5EF4-FFF2-40B4-BE49-F238E27FC236}">
              <a16:creationId xmlns:a16="http://schemas.microsoft.com/office/drawing/2014/main" id="{3818080E-139D-45D5-8344-A71D15A3E0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9AC71B34-6E73-4C5D-97F8-8AEF3A0CD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64E8F52B-27B7-4411-95F3-92C5117B9D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B9BF732D-8992-481D-A5EA-6E08C9496A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02EA4A72-DECE-4121-9976-72D9A2CB02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448686CB-5DD0-4B16-8BC5-75310FBB46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3.xml><?xml version="1.0" encoding="utf-8"?>
<c:userShapes xmlns:c="http://schemas.openxmlformats.org/drawingml/2006/chart">
  <cdr:relSizeAnchor xmlns:cdr="http://schemas.openxmlformats.org/drawingml/2006/chartDrawing">
    <cdr:from>
      <cdr:x>0.4469</cdr:x>
      <cdr:y>0.07143</cdr:y>
    </cdr:from>
    <cdr:to>
      <cdr:x>0.55536</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96909"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54.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55.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56.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57.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58.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59.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6.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60.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1E38CED7-C975-4028-B969-430F15FC16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AD8AB8B7-4D11-49C1-A538-7ABB827C5D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C06C567D-2D05-437E-8E9C-323156477E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9CA7BD83-8065-42E3-8EBE-BD3806FD89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6722CE0F-9F84-4D43-9472-D0960468B1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198A13B8-3FCF-4DA7-9B31-BAE44F57D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1B4BC968-8CAB-4E5F-98CE-841B618A9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61.xml><?xml version="1.0" encoding="utf-8"?>
<c:userShapes xmlns:c="http://schemas.openxmlformats.org/drawingml/2006/chart">
  <cdr:relSizeAnchor xmlns:cdr="http://schemas.openxmlformats.org/drawingml/2006/chartDrawing">
    <cdr:from>
      <cdr:x>0.4469</cdr:x>
      <cdr:y>0.07143</cdr:y>
    </cdr:from>
    <cdr:to>
      <cdr:x>0.55536</cdr:x>
      <cdr:y>0.14107</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96909" y="30480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62.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63.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64.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65.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66.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67.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68.xml><?xml version="1.0" encoding="utf-8"?>
<xdr:wsDr xmlns:xdr="http://schemas.openxmlformats.org/drawingml/2006/spreadsheetDrawing" xmlns:a="http://schemas.openxmlformats.org/drawingml/2006/main">
  <xdr:twoCellAnchor editAs="absolute">
    <xdr:from>
      <xdr:col>1</xdr:col>
      <xdr:colOff>0</xdr:colOff>
      <xdr:row>0</xdr:row>
      <xdr:rowOff>182880</xdr:rowOff>
    </xdr:from>
    <xdr:to>
      <xdr:col>23</xdr:col>
      <xdr:colOff>7620</xdr:colOff>
      <xdr:row>24</xdr:row>
      <xdr:rowOff>45720</xdr:rowOff>
    </xdr:to>
    <xdr:graphicFrame macro="">
      <xdr:nvGraphicFramePr>
        <xdr:cNvPr id="2" name="Chart 1">
          <a:extLst>
            <a:ext uri="{FF2B5EF4-FFF2-40B4-BE49-F238E27FC236}">
              <a16:creationId xmlns:a16="http://schemas.microsoft.com/office/drawing/2014/main" id="{9F1DBDB2-6627-4DCF-B192-F1E8F847EB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1905</xdr:colOff>
      <xdr:row>25</xdr:row>
      <xdr:rowOff>0</xdr:rowOff>
    </xdr:from>
    <xdr:to>
      <xdr:col>9</xdr:col>
      <xdr:colOff>426720</xdr:colOff>
      <xdr:row>47</xdr:row>
      <xdr:rowOff>15240</xdr:rowOff>
    </xdr:to>
    <xdr:graphicFrame macro="">
      <xdr:nvGraphicFramePr>
        <xdr:cNvPr id="3" name="Chart 2">
          <a:extLst>
            <a:ext uri="{FF2B5EF4-FFF2-40B4-BE49-F238E27FC236}">
              <a16:creationId xmlns:a16="http://schemas.microsoft.com/office/drawing/2014/main" id="{54591E58-07CA-4B12-8C5E-8C4BDF44E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9</xdr:col>
      <xdr:colOff>594360</xdr:colOff>
      <xdr:row>24</xdr:row>
      <xdr:rowOff>179070</xdr:rowOff>
    </xdr:from>
    <xdr:to>
      <xdr:col>18</xdr:col>
      <xdr:colOff>167640</xdr:colOff>
      <xdr:row>47</xdr:row>
      <xdr:rowOff>0</xdr:rowOff>
    </xdr:to>
    <xdr:graphicFrame macro="">
      <xdr:nvGraphicFramePr>
        <xdr:cNvPr id="4" name="Chart 3">
          <a:extLst>
            <a:ext uri="{FF2B5EF4-FFF2-40B4-BE49-F238E27FC236}">
              <a16:creationId xmlns:a16="http://schemas.microsoft.com/office/drawing/2014/main" id="{96EE4C67-0CAC-4296-8C2A-987E939CA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18</xdr:col>
      <xdr:colOff>358140</xdr:colOff>
      <xdr:row>24</xdr:row>
      <xdr:rowOff>175260</xdr:rowOff>
    </xdr:from>
    <xdr:to>
      <xdr:col>27</xdr:col>
      <xdr:colOff>152400</xdr:colOff>
      <xdr:row>47</xdr:row>
      <xdr:rowOff>0</xdr:rowOff>
    </xdr:to>
    <xdr:graphicFrame macro="">
      <xdr:nvGraphicFramePr>
        <xdr:cNvPr id="5" name="Chart 4">
          <a:extLst>
            <a:ext uri="{FF2B5EF4-FFF2-40B4-BE49-F238E27FC236}">
              <a16:creationId xmlns:a16="http://schemas.microsoft.com/office/drawing/2014/main" id="{1979A85D-5D88-46EB-BA01-3A53DB4A23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1</xdr:col>
      <xdr:colOff>7620</xdr:colOff>
      <xdr:row>48</xdr:row>
      <xdr:rowOff>0</xdr:rowOff>
    </xdr:from>
    <xdr:to>
      <xdr:col>27</xdr:col>
      <xdr:colOff>137160</xdr:colOff>
      <xdr:row>70</xdr:row>
      <xdr:rowOff>7620</xdr:rowOff>
    </xdr:to>
    <xdr:graphicFrame macro="">
      <xdr:nvGraphicFramePr>
        <xdr:cNvPr id="6" name="Chart 5">
          <a:extLst>
            <a:ext uri="{FF2B5EF4-FFF2-40B4-BE49-F238E27FC236}">
              <a16:creationId xmlns:a16="http://schemas.microsoft.com/office/drawing/2014/main" id="{CF5B2784-A7E5-4DA3-A103-D216957E6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1</xdr:col>
      <xdr:colOff>0</xdr:colOff>
      <xdr:row>70</xdr:row>
      <xdr:rowOff>167640</xdr:rowOff>
    </xdr:from>
    <xdr:to>
      <xdr:col>9</xdr:col>
      <xdr:colOff>434340</xdr:colOff>
      <xdr:row>93</xdr:row>
      <xdr:rowOff>0</xdr:rowOff>
    </xdr:to>
    <xdr:graphicFrame macro="">
      <xdr:nvGraphicFramePr>
        <xdr:cNvPr id="7" name="Chart 6">
          <a:extLst>
            <a:ext uri="{FF2B5EF4-FFF2-40B4-BE49-F238E27FC236}">
              <a16:creationId xmlns:a16="http://schemas.microsoft.com/office/drawing/2014/main" id="{034E0971-0FD9-4322-B3C8-A2FF394590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10</xdr:col>
      <xdr:colOff>0</xdr:colOff>
      <xdr:row>70</xdr:row>
      <xdr:rowOff>167640</xdr:rowOff>
    </xdr:from>
    <xdr:to>
      <xdr:col>18</xdr:col>
      <xdr:colOff>434340</xdr:colOff>
      <xdr:row>93</xdr:row>
      <xdr:rowOff>0</xdr:rowOff>
    </xdr:to>
    <xdr:graphicFrame macro="">
      <xdr:nvGraphicFramePr>
        <xdr:cNvPr id="8" name="Chart 7">
          <a:extLst>
            <a:ext uri="{FF2B5EF4-FFF2-40B4-BE49-F238E27FC236}">
              <a16:creationId xmlns:a16="http://schemas.microsoft.com/office/drawing/2014/main" id="{687E6DCA-1D19-427D-A118-EF568F8D3D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69.xml><?xml version="1.0" encoding="utf-8"?>
<c:userShapes xmlns:c="http://schemas.openxmlformats.org/drawingml/2006/chart">
  <cdr:relSizeAnchor xmlns:cdr="http://schemas.openxmlformats.org/drawingml/2006/chartDrawing">
    <cdr:from>
      <cdr:x>0.44577</cdr:x>
      <cdr:y>0.06964</cdr:y>
    </cdr:from>
    <cdr:to>
      <cdr:x>0.55423</cdr:x>
      <cdr:y>0.13928</cdr:y>
    </cdr:to>
    <cdr:sp macro="" textlink="">
      <cdr:nvSpPr>
        <cdr:cNvPr id="2" name="TextBox 1">
          <a:extLst xmlns:a="http://schemas.openxmlformats.org/drawingml/2006/main">
            <a:ext uri="{FF2B5EF4-FFF2-40B4-BE49-F238E27FC236}">
              <a16:creationId xmlns:a16="http://schemas.microsoft.com/office/drawing/2014/main" id="{1B452A8E-142F-430F-70E4-B1B2B2D7CBD1}"/>
            </a:ext>
          </a:extLst>
        </cdr:cNvPr>
        <cdr:cNvSpPr txBox="1"/>
      </cdr:nvSpPr>
      <cdr:spPr>
        <a:xfrm xmlns:a="http://schemas.openxmlformats.org/drawingml/2006/main">
          <a:off x="5981669" y="297186"/>
          <a:ext cx="1455405" cy="2971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EVS Observations</a:t>
          </a:r>
        </a:p>
      </cdr:txBody>
    </cdr:sp>
  </cdr:relSizeAnchor>
</c:userShapes>
</file>

<file path=xl/drawings/drawing7.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70.xml><?xml version="1.0" encoding="utf-8"?>
<c:userShapes xmlns:c="http://schemas.openxmlformats.org/drawingml/2006/chart">
  <cdr:relSizeAnchor xmlns:cdr="http://schemas.openxmlformats.org/drawingml/2006/chartDrawing">
    <cdr:from>
      <cdr:x>0.34433</cdr:x>
      <cdr:y>0.06792</cdr:y>
    </cdr:from>
    <cdr:to>
      <cdr:x>0.67575</cdr:x>
      <cdr:y>0.13585</cdr:y>
    </cdr:to>
    <cdr:sp macro="" textlink="">
      <cdr:nvSpPr>
        <cdr:cNvPr id="2" name="TextBox 1">
          <a:extLst xmlns:a="http://schemas.openxmlformats.org/drawingml/2006/main">
            <a:ext uri="{FF2B5EF4-FFF2-40B4-BE49-F238E27FC236}">
              <a16:creationId xmlns:a16="http://schemas.microsoft.com/office/drawing/2014/main" id="{958E4004-3B86-40F9-015F-2483A02D98E7}"/>
            </a:ext>
          </a:extLst>
        </cdr:cNvPr>
        <cdr:cNvSpPr txBox="1"/>
      </cdr:nvSpPr>
      <cdr:spPr>
        <a:xfrm xmlns:a="http://schemas.openxmlformats.org/drawingml/2006/main">
          <a:off x="1828800" y="274320"/>
          <a:ext cx="1760220" cy="2743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400" kern="1200"/>
            <a:t>Hand Hygiene Misses</a:t>
          </a:r>
        </a:p>
      </cdr:txBody>
    </cdr:sp>
  </cdr:relSizeAnchor>
</c:userShapes>
</file>

<file path=xl/drawings/drawing71.xml><?xml version="1.0" encoding="utf-8"?>
<c:userShapes xmlns:c="http://schemas.openxmlformats.org/drawingml/2006/chart">
  <cdr:relSizeAnchor xmlns:cdr="http://schemas.openxmlformats.org/drawingml/2006/chartDrawing">
    <cdr:from>
      <cdr:x>0.28715</cdr:x>
      <cdr:y>0.07506</cdr:y>
    </cdr:from>
    <cdr:to>
      <cdr:x>0.70783</cdr:x>
      <cdr:y>0.14317</cdr:y>
    </cdr:to>
    <cdr:sp macro="" textlink="">
      <cdr:nvSpPr>
        <cdr:cNvPr id="2" name="TextBox 1">
          <a:extLst xmlns:a="http://schemas.openxmlformats.org/drawingml/2006/main">
            <a:ext uri="{FF2B5EF4-FFF2-40B4-BE49-F238E27FC236}">
              <a16:creationId xmlns:a16="http://schemas.microsoft.com/office/drawing/2014/main" id="{DD45AFBA-49EF-2879-CC47-43B3D75E8FBE}"/>
            </a:ext>
          </a:extLst>
        </cdr:cNvPr>
        <cdr:cNvSpPr txBox="1"/>
      </cdr:nvSpPr>
      <cdr:spPr>
        <a:xfrm xmlns:a="http://schemas.openxmlformats.org/drawingml/2006/main">
          <a:off x="1452880" y="30226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Waste Management Misses</a:t>
          </a:r>
        </a:p>
      </cdr:txBody>
    </cdr:sp>
  </cdr:relSizeAnchor>
</c:userShapes>
</file>

<file path=xl/drawings/drawing72.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73.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drawings/drawing74.xml><?xml version="1.0" encoding="utf-8"?>
<c:userShapes xmlns:c="http://schemas.openxmlformats.org/drawingml/2006/chart">
  <cdr:relSizeAnchor xmlns:cdr="http://schemas.openxmlformats.org/drawingml/2006/chartDrawing">
    <cdr:from>
      <cdr:x>0.30655</cdr:x>
      <cdr:y>0.07862</cdr:y>
    </cdr:from>
    <cdr:to>
      <cdr:x>0.70732</cdr:x>
      <cdr:y>0.14654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628140" y="317500"/>
          <a:ext cx="212852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Linen Management Misses</a:t>
          </a:r>
        </a:p>
      </cdr:txBody>
    </cdr:sp>
  </cdr:relSizeAnchor>
</c:userShapes>
</file>

<file path=xl/drawings/drawing75.xml><?xml version="1.0" encoding="utf-8"?>
<c:userShapes xmlns:c="http://schemas.openxmlformats.org/drawingml/2006/chart">
  <cdr:relSizeAnchor xmlns:cdr="http://schemas.openxmlformats.org/drawingml/2006/chartDrawing">
    <cdr:from>
      <cdr:x>0.22334</cdr:x>
      <cdr:y>0.07862</cdr:y>
    </cdr:from>
    <cdr:to>
      <cdr:x>0.80918</cdr:x>
      <cdr:y>0.14654</cdr:y>
    </cdr:to>
    <cdr:sp macro="" textlink="">
      <cdr:nvSpPr>
        <cdr:cNvPr id="3"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1186180" y="317500"/>
          <a:ext cx="311150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Care Equipment Management Misses</a:t>
          </a:r>
        </a:p>
      </cdr:txBody>
    </cdr:sp>
  </cdr:relSizeAnchor>
</c:userShapes>
</file>

<file path=xl/drawings/drawing8.xml><?xml version="1.0" encoding="utf-8"?>
<c:userShapes xmlns:c="http://schemas.openxmlformats.org/drawingml/2006/chart">
  <cdr:relSizeAnchor xmlns:cdr="http://schemas.openxmlformats.org/drawingml/2006/chartDrawing">
    <cdr:from>
      <cdr:x>0.41077</cdr:x>
      <cdr:y>0.0712</cdr:y>
    </cdr:from>
    <cdr:to>
      <cdr:x>0.61328</cdr:x>
      <cdr:y>0.13926</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2169160" y="287020"/>
          <a:ext cx="106934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PPE Misses</a:t>
          </a:r>
        </a:p>
      </cdr:txBody>
    </cdr:sp>
  </cdr:relSizeAnchor>
</c:userShapes>
</file>

<file path=xl/drawings/drawing9.xml><?xml version="1.0" encoding="utf-8"?>
<c:userShapes xmlns:c="http://schemas.openxmlformats.org/drawingml/2006/chart">
  <cdr:relSizeAnchor xmlns:cdr="http://schemas.openxmlformats.org/drawingml/2006/chartDrawing">
    <cdr:from>
      <cdr:x>0.42473</cdr:x>
      <cdr:y>0.07498</cdr:y>
    </cdr:from>
    <cdr:to>
      <cdr:x>0.59037</cdr:x>
      <cdr:y>0.14304</cdr:y>
    </cdr:to>
    <cdr:sp macro="" textlink="">
      <cdr:nvSpPr>
        <cdr:cNvPr id="2" name="TextBox 1">
          <a:extLst xmlns:a="http://schemas.openxmlformats.org/drawingml/2006/main">
            <a:ext uri="{FF2B5EF4-FFF2-40B4-BE49-F238E27FC236}">
              <a16:creationId xmlns:a16="http://schemas.microsoft.com/office/drawing/2014/main" id="{A7273260-F637-E606-E759-05044148B401}"/>
            </a:ext>
          </a:extLst>
        </cdr:cNvPr>
        <cdr:cNvSpPr txBox="1"/>
      </cdr:nvSpPr>
      <cdr:spPr>
        <a:xfrm xmlns:a="http://schemas.openxmlformats.org/drawingml/2006/main">
          <a:off x="6786880" y="302260"/>
          <a:ext cx="2646680" cy="2743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400" kern="1200"/>
            <a:t>Cleaning and Disinfection Misses</a:t>
          </a:r>
        </a:p>
      </cdr:txBody>
    </cdr:sp>
  </cdr:relSizeAnchor>
</c:userShape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7342F-401D-4F98-A5E8-15A73CE7B597}">
  <sheetPr codeName="Sheet2"/>
  <dimension ref="A1:A27"/>
  <sheetViews>
    <sheetView topLeftCell="A18" workbookViewId="0">
      <selection activeCell="A26" sqref="A26"/>
    </sheetView>
  </sheetViews>
  <sheetFormatPr defaultRowHeight="14.4" x14ac:dyDescent="0.3"/>
  <cols>
    <col min="1" max="1" width="32.88671875" bestFit="1" customWidth="1"/>
  </cols>
  <sheetData>
    <row r="1" spans="1:1" ht="18" x14ac:dyDescent="0.35">
      <c r="A1" s="1" t="s">
        <v>0</v>
      </c>
    </row>
    <row r="2" spans="1:1" x14ac:dyDescent="0.3">
      <c r="A2" s="2" t="s">
        <v>1</v>
      </c>
    </row>
    <row r="3" spans="1:1" ht="60.6" customHeight="1" x14ac:dyDescent="0.3">
      <c r="A3" s="2" t="s">
        <v>2</v>
      </c>
    </row>
    <row r="4" spans="1:1" ht="15" customHeight="1" x14ac:dyDescent="0.3">
      <c r="A4" s="2" t="s">
        <v>3</v>
      </c>
    </row>
    <row r="5" spans="1:1" x14ac:dyDescent="0.3">
      <c r="A5" s="2" t="s">
        <v>3</v>
      </c>
    </row>
    <row r="6" spans="1:1" ht="18" x14ac:dyDescent="0.35">
      <c r="A6" s="3" t="s">
        <v>4</v>
      </c>
    </row>
    <row r="7" spans="1:1" x14ac:dyDescent="0.3">
      <c r="A7" s="4" t="s">
        <v>5</v>
      </c>
    </row>
    <row r="8" spans="1:1" ht="28.8" x14ac:dyDescent="0.3">
      <c r="A8" s="4" t="s">
        <v>6</v>
      </c>
    </row>
    <row r="9" spans="1:1" ht="28.8" x14ac:dyDescent="0.3">
      <c r="A9" s="4" t="s">
        <v>7</v>
      </c>
    </row>
    <row r="10" spans="1:1" ht="18" x14ac:dyDescent="0.35">
      <c r="A10" s="5" t="s">
        <v>8</v>
      </c>
    </row>
    <row r="11" spans="1:1" ht="43.2" x14ac:dyDescent="0.3">
      <c r="A11" s="6" t="s">
        <v>9</v>
      </c>
    </row>
    <row r="12" spans="1:1" ht="18" x14ac:dyDescent="0.35">
      <c r="A12" s="7" t="s">
        <v>10</v>
      </c>
    </row>
    <row r="13" spans="1:1" ht="28.8" x14ac:dyDescent="0.3">
      <c r="A13" s="8" t="s">
        <v>11</v>
      </c>
    </row>
    <row r="14" spans="1:1" x14ac:dyDescent="0.3">
      <c r="A14" s="8" t="s">
        <v>12</v>
      </c>
    </row>
    <row r="15" spans="1:1" ht="43.2" x14ac:dyDescent="0.3">
      <c r="A15" s="8" t="s">
        <v>13</v>
      </c>
    </row>
    <row r="16" spans="1:1" ht="43.2" x14ac:dyDescent="0.3">
      <c r="A16" s="8" t="s">
        <v>14</v>
      </c>
    </row>
    <row r="17" spans="1:1" ht="28.8" x14ac:dyDescent="0.3">
      <c r="A17" s="8" t="s">
        <v>15</v>
      </c>
    </row>
    <row r="18" spans="1:1" ht="28.8" x14ac:dyDescent="0.3">
      <c r="A18" s="8" t="s">
        <v>16</v>
      </c>
    </row>
    <row r="19" spans="1:1" ht="43.2" x14ac:dyDescent="0.3">
      <c r="A19" s="8" t="s">
        <v>17</v>
      </c>
    </row>
    <row r="20" spans="1:1" ht="18" x14ac:dyDescent="0.35">
      <c r="A20" s="9" t="s">
        <v>18</v>
      </c>
    </row>
    <row r="21" spans="1:1" x14ac:dyDescent="0.3">
      <c r="A21" s="10" t="s">
        <v>19</v>
      </c>
    </row>
    <row r="22" spans="1:1" x14ac:dyDescent="0.3">
      <c r="A22" s="10" t="s">
        <v>20</v>
      </c>
    </row>
    <row r="23" spans="1:1" x14ac:dyDescent="0.3">
      <c r="A23" s="10" t="s">
        <v>21</v>
      </c>
    </row>
    <row r="24" spans="1:1" ht="28.8" x14ac:dyDescent="0.3">
      <c r="A24" s="10" t="s">
        <v>22</v>
      </c>
    </row>
    <row r="25" spans="1:1" ht="18" x14ac:dyDescent="0.35">
      <c r="A25" s="12" t="s">
        <v>23</v>
      </c>
    </row>
    <row r="26" spans="1:1" ht="28.8" x14ac:dyDescent="0.3">
      <c r="A26" s="11" t="s">
        <v>24</v>
      </c>
    </row>
    <row r="27" spans="1:1" ht="28.8" x14ac:dyDescent="0.3">
      <c r="A27" s="11" t="s">
        <v>25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94329-7796-4F38-BC17-282B81EBBB93}">
  <sheetPr codeName="Sheet10"/>
  <dimension ref="A1"/>
  <sheetViews>
    <sheetView showGridLines="0" topLeftCell="R1" workbookViewId="0">
      <selection activeCell="AC1" sqref="AC1:XFD1048576"/>
    </sheetView>
  </sheetViews>
  <sheetFormatPr defaultColWidth="0" defaultRowHeight="14.4" x14ac:dyDescent="0.3"/>
  <cols>
    <col min="1" max="28" width="8.88671875" customWidth="1"/>
    <col min="29" max="16384" width="8.88671875" hidden="1"/>
  </cols>
  <sheetData>
    <row r="1" spans="1:1" ht="15.6" x14ac:dyDescent="0.3">
      <c r="A1" s="163" t="s">
        <v>130</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DADD-F57D-439E-AE5E-8D43CFB58224}">
  <sheetPr codeName="Sheet11"/>
  <dimension ref="B1"/>
  <sheetViews>
    <sheetView showGridLines="0" topLeftCell="R1" workbookViewId="0">
      <selection activeCell="AC1" sqref="AC1:XFD1048576"/>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C720F-F051-431B-B56C-F4F25BAB2058}">
  <dimension ref="B1"/>
  <sheetViews>
    <sheetView showGridLines="0" topLeftCell="R1" workbookViewId="0">
      <selection activeCell="AC1" sqref="AC1:XFD1048576"/>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1DE0D-A4A0-4FA9-8E83-3BC1C2FE7A60}">
  <dimension ref="B1"/>
  <sheetViews>
    <sheetView showGridLines="0" topLeftCell="R1" workbookViewId="0">
      <selection activeCell="AC1" sqref="AC1:XFD1048576"/>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51306-4AEA-460E-982D-B01EC8139669}">
  <dimension ref="B1"/>
  <sheetViews>
    <sheetView showGridLines="0" topLeftCell="R1" workbookViewId="0">
      <selection activeCell="Z10" sqref="Z10"/>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B84E8-D69A-4878-BD82-1C3A30E2DD4C}">
  <dimension ref="A1:B1"/>
  <sheetViews>
    <sheetView workbookViewId="0">
      <selection activeCell="A20" sqref="A20"/>
    </sheetView>
  </sheetViews>
  <sheetFormatPr defaultColWidth="0" defaultRowHeight="14.4" x14ac:dyDescent="0.3"/>
  <cols>
    <col min="1" max="28" width="8.88671875" style="166" customWidth="1"/>
    <col min="29" max="16384" width="8.88671875" style="166" hidden="1"/>
  </cols>
  <sheetData>
    <row r="1" spans="1:2" ht="15.6" x14ac:dyDescent="0.3">
      <c r="A1" s="165" t="s">
        <v>130</v>
      </c>
      <c r="B1" s="165"/>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1876F-8A0D-4931-98CE-B0DD3CDE58BD}">
  <dimension ref="B1"/>
  <sheetViews>
    <sheetView showGridLines="0" workbookViewId="0">
      <selection activeCell="AC1" sqref="AC1:XFD1048576"/>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78EAA-2D6B-498D-AD28-7A3D49D48BC1}">
  <dimension ref="B1"/>
  <sheetViews>
    <sheetView showGridLines="0" topLeftCell="R1" workbookViewId="0">
      <selection activeCell="AA1" sqref="AA1"/>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A2ED-6B8D-4E96-ADA2-96DA043691DD}">
  <sheetPr codeName="Sheet8"/>
  <dimension ref="A1:A12"/>
  <sheetViews>
    <sheetView workbookViewId="0">
      <selection activeCell="B1" sqref="B1:XFD1048576"/>
    </sheetView>
  </sheetViews>
  <sheetFormatPr defaultColWidth="0" defaultRowHeight="14.4" x14ac:dyDescent="0.3"/>
  <cols>
    <col min="1" max="1" width="19.5546875" customWidth="1"/>
    <col min="2" max="16384" width="8.88671875" hidden="1"/>
  </cols>
  <sheetData>
    <row r="1" spans="1:1" ht="15.6" x14ac:dyDescent="0.3">
      <c r="A1" s="163" t="s">
        <v>131</v>
      </c>
    </row>
    <row r="2" spans="1:1" x14ac:dyDescent="0.3">
      <c r="A2" s="116" t="s">
        <v>90</v>
      </c>
    </row>
    <row r="3" spans="1:1" x14ac:dyDescent="0.3">
      <c r="A3" s="115" t="s">
        <v>100</v>
      </c>
    </row>
    <row r="4" spans="1:1" x14ac:dyDescent="0.3">
      <c r="A4" s="115" t="s">
        <v>101</v>
      </c>
    </row>
    <row r="5" spans="1:1" x14ac:dyDescent="0.3">
      <c r="A5" s="115" t="s">
        <v>120</v>
      </c>
    </row>
    <row r="6" spans="1:1" x14ac:dyDescent="0.3">
      <c r="A6" s="115" t="s">
        <v>121</v>
      </c>
    </row>
    <row r="7" spans="1:1" x14ac:dyDescent="0.3">
      <c r="A7" s="115" t="s">
        <v>122</v>
      </c>
    </row>
    <row r="8" spans="1:1" x14ac:dyDescent="0.3">
      <c r="A8" s="115" t="s">
        <v>123</v>
      </c>
    </row>
    <row r="9" spans="1:1" x14ac:dyDescent="0.3">
      <c r="A9" s="115" t="s">
        <v>124</v>
      </c>
    </row>
    <row r="10" spans="1:1" x14ac:dyDescent="0.3">
      <c r="A10" s="115" t="s">
        <v>125</v>
      </c>
    </row>
    <row r="11" spans="1:1" x14ac:dyDescent="0.3">
      <c r="A11" s="115" t="s">
        <v>126</v>
      </c>
    </row>
    <row r="12" spans="1:1" x14ac:dyDescent="0.3">
      <c r="A12" s="115" t="s">
        <v>127</v>
      </c>
    </row>
  </sheetData>
  <phoneticPr fontId="1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AFC0-4A6F-41A5-813F-2C5BE2A66354}">
  <dimension ref="A1:W62"/>
  <sheetViews>
    <sheetView tabSelected="1" zoomScale="90" zoomScaleNormal="90" workbookViewId="0">
      <selection activeCell="A2" sqref="A2"/>
    </sheetView>
  </sheetViews>
  <sheetFormatPr defaultColWidth="0" defaultRowHeight="14.4" x14ac:dyDescent="0.3"/>
  <cols>
    <col min="1" max="1" width="161.44140625" customWidth="1"/>
    <col min="24" max="16384" width="8.88671875" hidden="1"/>
  </cols>
  <sheetData>
    <row r="1" spans="1:23" x14ac:dyDescent="0.3">
      <c r="A1" s="132" t="s">
        <v>26</v>
      </c>
      <c r="B1" s="133"/>
      <c r="C1" s="133"/>
      <c r="D1" s="133"/>
      <c r="E1" s="133"/>
      <c r="F1" s="119"/>
      <c r="G1" s="119"/>
      <c r="H1" s="119"/>
      <c r="I1" s="119"/>
      <c r="J1" s="119"/>
      <c r="K1" s="119"/>
      <c r="L1" s="119"/>
      <c r="M1" s="119"/>
      <c r="N1" s="119"/>
      <c r="O1" s="119"/>
      <c r="P1" s="119"/>
      <c r="Q1" s="119"/>
      <c r="R1" s="119"/>
      <c r="S1" s="119"/>
      <c r="T1" s="119"/>
      <c r="U1" s="119"/>
      <c r="V1" s="119"/>
      <c r="W1" s="119"/>
    </row>
    <row r="2" spans="1:23" ht="17.399999999999999" x14ac:dyDescent="0.3">
      <c r="A2" s="145" t="s">
        <v>27</v>
      </c>
      <c r="B2" s="145"/>
      <c r="C2" s="145"/>
      <c r="D2" s="145"/>
      <c r="E2" s="145"/>
      <c r="F2" s="145"/>
      <c r="G2" s="145"/>
      <c r="H2" s="145"/>
      <c r="I2" s="145"/>
      <c r="J2" s="145"/>
      <c r="K2" s="145"/>
      <c r="L2" s="145"/>
      <c r="M2" s="145"/>
      <c r="N2" s="145"/>
      <c r="O2" s="145"/>
      <c r="P2" s="145"/>
      <c r="Q2" s="145"/>
      <c r="R2" s="145"/>
      <c r="S2" s="145"/>
      <c r="T2" s="145"/>
      <c r="U2" s="145"/>
      <c r="V2" s="145"/>
      <c r="W2" s="145"/>
    </row>
    <row r="3" spans="1:23" ht="17.399999999999999" x14ac:dyDescent="0.3">
      <c r="A3" s="144"/>
      <c r="B3" s="144"/>
      <c r="C3" s="144"/>
      <c r="D3" s="144"/>
      <c r="E3" s="144"/>
      <c r="F3" s="144"/>
      <c r="G3" s="144"/>
      <c r="H3" s="144"/>
      <c r="I3" s="144"/>
      <c r="J3" s="144"/>
      <c r="K3" s="144"/>
      <c r="L3" s="144"/>
      <c r="M3" s="144"/>
      <c r="N3" s="144"/>
      <c r="O3" s="144"/>
      <c r="P3" s="144"/>
      <c r="Q3" s="144"/>
      <c r="R3" s="144"/>
      <c r="S3" s="144"/>
      <c r="T3" s="144"/>
      <c r="U3" s="144"/>
      <c r="V3" s="144"/>
      <c r="W3" s="144"/>
    </row>
    <row r="4" spans="1:23" ht="15.6" x14ac:dyDescent="0.3">
      <c r="A4" s="120" t="s">
        <v>28</v>
      </c>
      <c r="B4" s="121"/>
      <c r="C4" s="121"/>
      <c r="D4" s="121"/>
      <c r="E4" s="121"/>
      <c r="F4" s="121"/>
      <c r="G4" s="121"/>
      <c r="H4" s="121"/>
      <c r="I4" s="121"/>
      <c r="J4" s="121"/>
      <c r="K4" s="121"/>
      <c r="L4" s="121"/>
      <c r="M4" s="121"/>
      <c r="N4" s="121"/>
      <c r="O4" s="121"/>
      <c r="P4" s="121"/>
      <c r="Q4" s="119"/>
      <c r="R4" s="119"/>
      <c r="S4" s="119"/>
      <c r="T4" s="119"/>
      <c r="U4" s="119"/>
      <c r="V4" s="119"/>
      <c r="W4" s="119"/>
    </row>
    <row r="5" spans="1:23" ht="41.4" x14ac:dyDescent="0.3">
      <c r="A5" s="122" t="s">
        <v>29</v>
      </c>
      <c r="B5" s="121"/>
      <c r="C5" s="121"/>
      <c r="D5" s="121"/>
      <c r="E5" s="121"/>
      <c r="F5" s="121"/>
      <c r="G5" s="121"/>
      <c r="H5" s="121"/>
      <c r="I5" s="121"/>
      <c r="J5" s="121"/>
      <c r="K5" s="121"/>
      <c r="L5" s="121"/>
      <c r="M5" s="121"/>
      <c r="N5" s="121"/>
      <c r="O5" s="121"/>
      <c r="P5" s="121"/>
      <c r="Q5" s="119"/>
      <c r="R5" s="119"/>
      <c r="S5" s="119"/>
      <c r="T5" s="119"/>
      <c r="U5" s="119"/>
      <c r="V5" s="119"/>
      <c r="W5" s="119"/>
    </row>
    <row r="6" spans="1:23" x14ac:dyDescent="0.3">
      <c r="A6" s="123"/>
      <c r="B6" s="121"/>
      <c r="C6" s="121"/>
      <c r="D6" s="121"/>
      <c r="E6" s="121"/>
      <c r="F6" s="121"/>
      <c r="G6" s="121"/>
      <c r="H6" s="121"/>
      <c r="I6" s="121"/>
      <c r="J6" s="121"/>
      <c r="K6" s="121"/>
      <c r="L6" s="121"/>
      <c r="M6" s="121"/>
      <c r="N6" s="121"/>
      <c r="O6" s="121"/>
      <c r="P6" s="121"/>
      <c r="Q6" s="119"/>
      <c r="R6" s="119"/>
      <c r="S6" s="119"/>
      <c r="T6" s="119"/>
      <c r="U6" s="119"/>
      <c r="V6" s="119"/>
      <c r="W6" s="119"/>
    </row>
    <row r="7" spans="1:23" ht="15.6" x14ac:dyDescent="0.3">
      <c r="A7" s="124" t="s">
        <v>30</v>
      </c>
      <c r="B7" s="121"/>
      <c r="C7" s="121"/>
      <c r="D7" s="121"/>
      <c r="E7" s="121"/>
      <c r="F7" s="121"/>
      <c r="G7" s="121"/>
      <c r="H7" s="121"/>
      <c r="I7" s="121"/>
      <c r="J7" s="121"/>
      <c r="K7" s="121"/>
      <c r="L7" s="121"/>
      <c r="M7" s="121"/>
      <c r="N7" s="121"/>
      <c r="O7" s="121"/>
      <c r="P7" s="121"/>
      <c r="Q7" s="119"/>
      <c r="R7" s="119"/>
      <c r="S7" s="119"/>
      <c r="T7" s="119"/>
      <c r="U7" s="119"/>
      <c r="V7" s="119"/>
      <c r="W7" s="119"/>
    </row>
    <row r="8" spans="1:23" x14ac:dyDescent="0.3">
      <c r="A8" s="125" t="s">
        <v>31</v>
      </c>
      <c r="B8" s="121"/>
      <c r="C8" s="121"/>
      <c r="D8" s="121"/>
      <c r="E8" s="121"/>
      <c r="F8" s="121"/>
      <c r="G8" s="121"/>
      <c r="H8" s="121"/>
      <c r="I8" s="121"/>
      <c r="J8" s="121"/>
      <c r="K8" s="121"/>
      <c r="L8" s="121"/>
      <c r="M8" s="121"/>
      <c r="N8" s="121"/>
      <c r="O8" s="121"/>
      <c r="P8" s="121"/>
      <c r="Q8" s="119"/>
      <c r="R8" s="119"/>
      <c r="S8" s="119"/>
      <c r="T8" s="119"/>
      <c r="U8" s="119"/>
      <c r="V8" s="119"/>
      <c r="W8" s="119"/>
    </row>
    <row r="9" spans="1:23" x14ac:dyDescent="0.3">
      <c r="A9" s="126" t="s">
        <v>32</v>
      </c>
      <c r="B9" s="121"/>
      <c r="C9" s="121"/>
      <c r="D9" s="121"/>
      <c r="E9" s="121"/>
      <c r="F9" s="121"/>
      <c r="G9" s="121"/>
      <c r="H9" s="121"/>
      <c r="I9" s="121"/>
      <c r="J9" s="121"/>
      <c r="K9" s="121"/>
      <c r="L9" s="121"/>
      <c r="M9" s="121"/>
      <c r="N9" s="121"/>
      <c r="O9" s="121"/>
      <c r="P9" s="121"/>
      <c r="Q9" s="119"/>
      <c r="R9" s="119"/>
      <c r="S9" s="119"/>
      <c r="T9" s="119"/>
      <c r="U9" s="119"/>
      <c r="V9" s="119"/>
      <c r="W9" s="119"/>
    </row>
    <row r="10" spans="1:23" x14ac:dyDescent="0.3">
      <c r="A10" s="126" t="s">
        <v>33</v>
      </c>
      <c r="B10" s="121"/>
      <c r="C10" s="121"/>
      <c r="D10" s="121"/>
      <c r="E10" s="121"/>
      <c r="F10" s="121"/>
      <c r="G10" s="121"/>
      <c r="H10" s="121"/>
      <c r="I10" s="121"/>
      <c r="J10" s="121"/>
      <c r="K10" s="121"/>
      <c r="L10" s="121"/>
      <c r="M10" s="121"/>
      <c r="N10" s="121"/>
      <c r="O10" s="121"/>
      <c r="P10" s="121"/>
      <c r="Q10" s="119"/>
      <c r="R10" s="119"/>
      <c r="S10" s="119"/>
      <c r="T10" s="119"/>
      <c r="U10" s="119"/>
      <c r="V10" s="119"/>
      <c r="W10" s="119"/>
    </row>
    <row r="11" spans="1:23" x14ac:dyDescent="0.3">
      <c r="A11" s="127" t="s">
        <v>34</v>
      </c>
      <c r="B11" s="121"/>
      <c r="C11" s="121"/>
      <c r="D11" s="121"/>
      <c r="E11" s="121"/>
      <c r="F11" s="121"/>
      <c r="G11" s="121"/>
      <c r="H11" s="121"/>
      <c r="I11" s="121"/>
      <c r="J11" s="121"/>
      <c r="K11" s="121"/>
      <c r="L11" s="121"/>
      <c r="M11" s="121"/>
      <c r="N11" s="121"/>
      <c r="O11" s="121"/>
      <c r="P11" s="121"/>
      <c r="Q11" s="119"/>
      <c r="R11" s="119"/>
      <c r="S11" s="119"/>
      <c r="T11" s="119"/>
      <c r="U11" s="119"/>
      <c r="V11" s="119"/>
      <c r="W11" s="119"/>
    </row>
    <row r="12" spans="1:23" x14ac:dyDescent="0.3">
      <c r="A12" s="126" t="s">
        <v>35</v>
      </c>
      <c r="B12" s="121"/>
      <c r="C12" s="121"/>
      <c r="D12" s="121"/>
      <c r="E12" s="121"/>
      <c r="F12" s="121"/>
      <c r="G12" s="121"/>
      <c r="H12" s="121"/>
      <c r="I12" s="121"/>
      <c r="J12" s="121"/>
      <c r="K12" s="121"/>
      <c r="L12" s="121"/>
      <c r="M12" s="121"/>
      <c r="N12" s="121"/>
      <c r="O12" s="121"/>
      <c r="P12" s="121"/>
      <c r="Q12" s="119"/>
      <c r="R12" s="119"/>
      <c r="S12" s="119"/>
      <c r="T12" s="119"/>
      <c r="U12" s="119"/>
      <c r="V12" s="119"/>
      <c r="W12" s="119"/>
    </row>
    <row r="13" spans="1:23" x14ac:dyDescent="0.3">
      <c r="A13" s="126" t="s">
        <v>36</v>
      </c>
      <c r="B13" s="121"/>
      <c r="C13" s="121"/>
      <c r="D13" s="121"/>
      <c r="E13" s="121"/>
      <c r="F13" s="121"/>
      <c r="G13" s="121"/>
      <c r="H13" s="121"/>
      <c r="I13" s="121"/>
      <c r="J13" s="121"/>
      <c r="K13" s="121"/>
      <c r="L13" s="121"/>
      <c r="M13" s="121"/>
      <c r="N13" s="121"/>
      <c r="O13" s="121"/>
      <c r="P13" s="121"/>
      <c r="Q13" s="119"/>
      <c r="R13" s="119"/>
      <c r="S13" s="119"/>
      <c r="T13" s="119"/>
      <c r="U13" s="119"/>
      <c r="V13" s="119"/>
      <c r="W13" s="119"/>
    </row>
    <row r="14" spans="1:23" x14ac:dyDescent="0.3">
      <c r="A14" s="126" t="s">
        <v>37</v>
      </c>
      <c r="B14" s="121"/>
      <c r="C14" s="121"/>
      <c r="D14" s="121"/>
      <c r="E14" s="121"/>
      <c r="F14" s="121"/>
      <c r="G14" s="121"/>
      <c r="H14" s="121"/>
      <c r="I14" s="121"/>
      <c r="J14" s="121"/>
      <c r="K14" s="121"/>
      <c r="L14" s="121"/>
      <c r="M14" s="121"/>
      <c r="N14" s="121"/>
      <c r="O14" s="121"/>
      <c r="P14" s="121"/>
      <c r="Q14" s="119"/>
      <c r="R14" s="119"/>
      <c r="S14" s="119"/>
      <c r="T14" s="119"/>
      <c r="U14" s="119"/>
      <c r="V14" s="119"/>
      <c r="W14" s="119"/>
    </row>
    <row r="15" spans="1:23" x14ac:dyDescent="0.3">
      <c r="A15" s="126" t="s">
        <v>38</v>
      </c>
      <c r="B15" s="121"/>
      <c r="C15" s="121"/>
      <c r="D15" s="121"/>
      <c r="E15" s="121"/>
      <c r="F15" s="121"/>
      <c r="G15" s="121"/>
      <c r="H15" s="121"/>
      <c r="I15" s="121"/>
      <c r="J15" s="121"/>
      <c r="K15" s="121"/>
      <c r="L15" s="121"/>
      <c r="M15" s="121"/>
      <c r="N15" s="121"/>
      <c r="O15" s="121"/>
      <c r="P15" s="121"/>
      <c r="Q15" s="119"/>
      <c r="R15" s="119"/>
      <c r="S15" s="119"/>
      <c r="T15" s="119"/>
      <c r="U15" s="119"/>
      <c r="V15" s="119"/>
      <c r="W15" s="119"/>
    </row>
    <row r="16" spans="1:23" ht="27.6" x14ac:dyDescent="0.3">
      <c r="A16" s="126" t="s">
        <v>39</v>
      </c>
      <c r="B16" s="121"/>
      <c r="C16" s="121"/>
      <c r="D16" s="121"/>
      <c r="E16" s="121"/>
      <c r="F16" s="121"/>
      <c r="G16" s="121"/>
      <c r="H16" s="121"/>
      <c r="I16" s="121"/>
      <c r="J16" s="121"/>
      <c r="K16" s="121"/>
      <c r="L16" s="121"/>
      <c r="M16" s="121"/>
      <c r="N16" s="121"/>
      <c r="O16" s="121"/>
      <c r="P16" s="121"/>
      <c r="Q16" s="119"/>
      <c r="R16" s="119"/>
      <c r="S16" s="119"/>
      <c r="T16" s="119"/>
      <c r="U16" s="119"/>
      <c r="V16" s="119"/>
      <c r="W16" s="119"/>
    </row>
    <row r="17" spans="1:23" x14ac:dyDescent="0.3">
      <c r="A17" s="125" t="s">
        <v>40</v>
      </c>
      <c r="B17" s="121"/>
      <c r="C17" s="121"/>
      <c r="D17" s="121"/>
      <c r="E17" s="121"/>
      <c r="F17" s="121"/>
      <c r="G17" s="121"/>
      <c r="H17" s="121"/>
      <c r="I17" s="121"/>
      <c r="J17" s="121"/>
      <c r="K17" s="121"/>
      <c r="L17" s="121"/>
      <c r="M17" s="121"/>
      <c r="N17" s="121"/>
      <c r="O17" s="121"/>
      <c r="P17" s="121"/>
      <c r="Q17" s="119"/>
      <c r="R17" s="119"/>
      <c r="S17" s="119"/>
      <c r="T17" s="119"/>
      <c r="U17" s="119"/>
      <c r="V17" s="119"/>
      <c r="W17" s="119"/>
    </row>
    <row r="18" spans="1:23" x14ac:dyDescent="0.3">
      <c r="A18" s="126" t="s">
        <v>35</v>
      </c>
      <c r="B18" s="121"/>
      <c r="C18" s="121"/>
      <c r="D18" s="121"/>
      <c r="E18" s="121"/>
      <c r="F18" s="121"/>
      <c r="G18" s="121"/>
      <c r="H18" s="121"/>
      <c r="I18" s="121"/>
      <c r="J18" s="121"/>
      <c r="K18" s="121"/>
      <c r="L18" s="121"/>
      <c r="M18" s="121"/>
      <c r="N18" s="121"/>
      <c r="O18" s="121"/>
      <c r="P18" s="121"/>
      <c r="Q18" s="119"/>
      <c r="R18" s="119"/>
      <c r="S18" s="119"/>
      <c r="T18" s="119"/>
      <c r="U18" s="119"/>
      <c r="V18" s="119"/>
      <c r="W18" s="119"/>
    </row>
    <row r="19" spans="1:23" x14ac:dyDescent="0.3">
      <c r="A19" s="126" t="s">
        <v>36</v>
      </c>
      <c r="B19" s="121"/>
      <c r="C19" s="121"/>
      <c r="D19" s="121"/>
      <c r="E19" s="121"/>
      <c r="F19" s="121"/>
      <c r="G19" s="121"/>
      <c r="H19" s="121"/>
      <c r="I19" s="121"/>
      <c r="J19" s="121"/>
      <c r="K19" s="121"/>
      <c r="L19" s="121"/>
      <c r="M19" s="121"/>
      <c r="N19" s="121"/>
      <c r="O19" s="121"/>
      <c r="P19" s="121"/>
      <c r="Q19" s="119"/>
      <c r="R19" s="119"/>
      <c r="S19" s="119"/>
      <c r="T19" s="119"/>
      <c r="U19" s="119"/>
      <c r="V19" s="119"/>
      <c r="W19" s="119"/>
    </row>
    <row r="20" spans="1:23" x14ac:dyDescent="0.3">
      <c r="A20" s="126" t="s">
        <v>37</v>
      </c>
      <c r="B20" s="121"/>
      <c r="C20" s="121"/>
      <c r="D20" s="121"/>
      <c r="E20" s="121"/>
      <c r="F20" s="121"/>
      <c r="G20" s="121"/>
      <c r="H20" s="121"/>
      <c r="I20" s="121"/>
      <c r="J20" s="121"/>
      <c r="K20" s="121"/>
      <c r="L20" s="121"/>
      <c r="M20" s="121"/>
      <c r="N20" s="121"/>
      <c r="O20" s="121"/>
      <c r="P20" s="121"/>
      <c r="Q20" s="119"/>
      <c r="R20" s="119"/>
      <c r="S20" s="119"/>
      <c r="T20" s="119"/>
      <c r="U20" s="119"/>
      <c r="V20" s="119"/>
      <c r="W20" s="119"/>
    </row>
    <row r="21" spans="1:23" x14ac:dyDescent="0.3">
      <c r="A21" s="126" t="s">
        <v>38</v>
      </c>
      <c r="B21" s="121"/>
      <c r="C21" s="121"/>
      <c r="D21" s="121"/>
      <c r="E21" s="121"/>
      <c r="F21" s="121"/>
      <c r="G21" s="121"/>
      <c r="H21" s="121"/>
      <c r="I21" s="121"/>
      <c r="J21" s="121"/>
      <c r="K21" s="121"/>
      <c r="L21" s="121"/>
      <c r="M21" s="121"/>
      <c r="N21" s="121"/>
      <c r="O21" s="121"/>
      <c r="P21" s="121"/>
      <c r="Q21" s="119"/>
      <c r="R21" s="119"/>
      <c r="S21" s="119"/>
      <c r="T21" s="119"/>
      <c r="U21" s="119"/>
      <c r="V21" s="119"/>
      <c r="W21" s="119"/>
    </row>
    <row r="22" spans="1:23" ht="27.6" x14ac:dyDescent="0.3">
      <c r="A22" s="126" t="s">
        <v>41</v>
      </c>
      <c r="B22" s="121"/>
      <c r="C22" s="121"/>
      <c r="D22" s="121"/>
      <c r="E22" s="121"/>
      <c r="F22" s="121"/>
      <c r="G22" s="121"/>
      <c r="H22" s="121"/>
      <c r="I22" s="121"/>
      <c r="J22" s="121"/>
      <c r="K22" s="121"/>
      <c r="L22" s="121"/>
      <c r="M22" s="121"/>
      <c r="N22" s="121"/>
      <c r="O22" s="121"/>
      <c r="P22" s="121"/>
      <c r="Q22" s="119"/>
      <c r="R22" s="119"/>
      <c r="S22" s="119"/>
      <c r="T22" s="119"/>
      <c r="U22" s="119"/>
      <c r="V22" s="119"/>
      <c r="W22" s="119"/>
    </row>
    <row r="23" spans="1:23" x14ac:dyDescent="0.3">
      <c r="A23" s="126" t="s">
        <v>42</v>
      </c>
      <c r="B23" s="121"/>
      <c r="C23" s="121"/>
      <c r="D23" s="121"/>
      <c r="E23" s="121"/>
      <c r="F23" s="121"/>
      <c r="G23" s="121"/>
      <c r="H23" s="121"/>
      <c r="I23" s="121"/>
      <c r="J23" s="121"/>
      <c r="K23" s="121"/>
      <c r="L23" s="121"/>
      <c r="M23" s="121"/>
      <c r="N23" s="121"/>
      <c r="O23" s="121"/>
      <c r="P23" s="121"/>
      <c r="Q23" s="119"/>
      <c r="R23" s="119"/>
      <c r="S23" s="119"/>
      <c r="T23" s="119"/>
      <c r="U23" s="119"/>
      <c r="V23" s="119"/>
      <c r="W23" s="119"/>
    </row>
    <row r="24" spans="1:23" s="140" customFormat="1" x14ac:dyDescent="0.3">
      <c r="A24" s="137" t="s">
        <v>43</v>
      </c>
      <c r="B24" s="138"/>
      <c r="C24" s="138"/>
      <c r="D24" s="138"/>
      <c r="E24" s="138"/>
      <c r="F24" s="138"/>
      <c r="G24" s="138"/>
      <c r="H24" s="138"/>
      <c r="I24" s="138"/>
      <c r="J24" s="138"/>
      <c r="K24" s="138"/>
      <c r="L24" s="138"/>
      <c r="M24" s="138"/>
      <c r="N24" s="138"/>
      <c r="O24" s="138"/>
      <c r="P24" s="138"/>
      <c r="Q24" s="139"/>
      <c r="R24" s="139"/>
      <c r="S24" s="139"/>
      <c r="T24" s="139"/>
      <c r="U24" s="139"/>
      <c r="V24" s="139"/>
      <c r="W24" s="139"/>
    </row>
    <row r="25" spans="1:23" ht="14.4" customHeight="1" x14ac:dyDescent="0.3">
      <c r="A25" s="127" t="s">
        <v>44</v>
      </c>
      <c r="B25" s="119"/>
      <c r="C25" s="119"/>
      <c r="D25" s="119"/>
      <c r="E25" s="119"/>
      <c r="F25" s="119"/>
      <c r="G25" s="119"/>
      <c r="H25" s="119"/>
      <c r="I25" s="119"/>
      <c r="J25" s="119"/>
      <c r="K25" s="119"/>
      <c r="L25" s="119"/>
      <c r="M25" s="119"/>
      <c r="N25" s="119"/>
      <c r="O25" s="119"/>
      <c r="P25" s="119"/>
      <c r="Q25" s="119"/>
      <c r="R25" s="119"/>
      <c r="S25" s="119"/>
      <c r="T25" s="119"/>
      <c r="U25" s="119"/>
      <c r="V25" s="119"/>
      <c r="W25" s="119"/>
    </row>
    <row r="26" spans="1:23" ht="14.4" customHeight="1" x14ac:dyDescent="0.3">
      <c r="A26" s="136"/>
      <c r="B26" s="119"/>
      <c r="C26" s="119"/>
      <c r="D26" s="119"/>
      <c r="E26" s="119"/>
      <c r="F26" s="119"/>
      <c r="G26" s="119"/>
      <c r="H26" s="119"/>
      <c r="I26" s="119"/>
      <c r="J26" s="119"/>
      <c r="K26" s="119"/>
      <c r="L26" s="119"/>
      <c r="M26" s="119"/>
      <c r="N26" s="119"/>
      <c r="O26" s="119"/>
      <c r="P26" s="119"/>
      <c r="Q26" s="119"/>
      <c r="R26" s="119"/>
      <c r="S26" s="119"/>
      <c r="T26" s="119"/>
      <c r="U26" s="119"/>
      <c r="V26" s="119"/>
      <c r="W26" s="119"/>
    </row>
    <row r="27" spans="1:23" ht="14.4" customHeight="1" x14ac:dyDescent="0.3">
      <c r="A27" s="131" t="s">
        <v>45</v>
      </c>
      <c r="B27" s="119"/>
      <c r="C27" s="119"/>
      <c r="D27" s="119"/>
      <c r="E27" s="119"/>
      <c r="F27" s="119"/>
      <c r="G27" s="119"/>
      <c r="H27" s="119"/>
      <c r="I27" s="119"/>
      <c r="J27" s="119"/>
      <c r="K27" s="119"/>
      <c r="L27" s="119"/>
      <c r="M27" s="119"/>
      <c r="N27" s="119"/>
      <c r="O27" s="119"/>
      <c r="P27" s="119"/>
      <c r="Q27" s="119"/>
      <c r="R27" s="119"/>
      <c r="S27" s="119"/>
      <c r="T27" s="119"/>
      <c r="U27" s="119"/>
      <c r="V27" s="119"/>
      <c r="W27" s="119"/>
    </row>
    <row r="28" spans="1:23" x14ac:dyDescent="0.3">
      <c r="A28" s="119" t="s">
        <v>46</v>
      </c>
      <c r="B28" s="119"/>
      <c r="C28" s="119"/>
      <c r="D28" s="119"/>
      <c r="E28" s="119"/>
      <c r="F28" s="119"/>
      <c r="G28" s="119"/>
      <c r="H28" s="119"/>
      <c r="I28" s="119"/>
      <c r="J28" s="119"/>
      <c r="K28" s="119"/>
      <c r="L28" s="119"/>
      <c r="M28" s="119"/>
      <c r="N28" s="119"/>
      <c r="O28" s="119"/>
      <c r="P28" s="119"/>
      <c r="Q28" s="119"/>
      <c r="R28" s="119"/>
      <c r="S28" s="119"/>
      <c r="T28" s="119"/>
      <c r="U28" s="119"/>
      <c r="V28" s="119"/>
      <c r="W28" s="119"/>
    </row>
    <row r="29" spans="1:23" x14ac:dyDescent="0.3">
      <c r="A29" s="119"/>
      <c r="B29" s="119"/>
      <c r="C29" s="119"/>
      <c r="D29" s="119"/>
      <c r="E29" s="119"/>
      <c r="F29" s="119"/>
      <c r="G29" s="119"/>
      <c r="H29" s="119"/>
      <c r="I29" s="119"/>
      <c r="J29" s="119"/>
      <c r="K29" s="119"/>
      <c r="L29" s="119"/>
      <c r="M29" s="119"/>
      <c r="N29" s="119"/>
      <c r="O29" s="119"/>
      <c r="P29" s="119"/>
      <c r="Q29" s="119"/>
      <c r="R29" s="119"/>
      <c r="S29" s="119"/>
      <c r="T29" s="119"/>
      <c r="U29" s="119"/>
      <c r="V29" s="119"/>
      <c r="W29" s="119"/>
    </row>
    <row r="30" spans="1:23" x14ac:dyDescent="0.3">
      <c r="A30" s="135" t="s">
        <v>47</v>
      </c>
      <c r="B30" s="119"/>
      <c r="C30" s="119"/>
      <c r="D30" s="119"/>
      <c r="E30" s="119"/>
      <c r="F30" s="119"/>
      <c r="G30" s="119"/>
      <c r="H30" s="119"/>
      <c r="I30" s="119"/>
      <c r="J30" s="119"/>
      <c r="K30" s="119"/>
      <c r="L30" s="119"/>
      <c r="M30" s="119"/>
      <c r="N30" s="119"/>
      <c r="O30" s="119"/>
      <c r="P30" s="119"/>
      <c r="Q30" s="119"/>
      <c r="R30" s="119"/>
      <c r="S30" s="119"/>
      <c r="T30" s="119"/>
      <c r="U30" s="119"/>
      <c r="V30" s="119"/>
      <c r="W30" s="119"/>
    </row>
    <row r="31" spans="1:23" x14ac:dyDescent="0.3">
      <c r="A31" s="119" t="s">
        <v>48</v>
      </c>
      <c r="B31" s="119"/>
      <c r="C31" s="119"/>
      <c r="D31" s="119"/>
      <c r="E31" s="119"/>
      <c r="F31" s="119"/>
      <c r="G31" s="119"/>
      <c r="H31" s="119"/>
      <c r="I31" s="119"/>
      <c r="J31" s="119"/>
      <c r="K31" s="119"/>
      <c r="L31" s="119"/>
      <c r="M31" s="119"/>
      <c r="N31" s="119"/>
      <c r="O31" s="119"/>
      <c r="P31" s="119"/>
      <c r="Q31" s="119"/>
      <c r="R31" s="119"/>
      <c r="S31" s="119"/>
      <c r="T31" s="119"/>
      <c r="U31" s="119"/>
      <c r="V31" s="119"/>
      <c r="W31" s="119"/>
    </row>
    <row r="32" spans="1:23" x14ac:dyDescent="0.3">
      <c r="A32" s="119" t="s">
        <v>49</v>
      </c>
      <c r="B32" s="119"/>
      <c r="C32" s="119"/>
      <c r="D32" s="119"/>
      <c r="E32" s="119"/>
      <c r="F32" s="119"/>
      <c r="G32" s="119"/>
      <c r="H32" s="119"/>
      <c r="I32" s="119"/>
      <c r="J32" s="119"/>
      <c r="K32" s="119"/>
      <c r="L32" s="119"/>
      <c r="M32" s="119"/>
      <c r="N32" s="119"/>
      <c r="O32" s="119"/>
      <c r="P32" s="119"/>
      <c r="Q32" s="119"/>
      <c r="R32" s="119"/>
      <c r="S32" s="119"/>
      <c r="T32" s="119"/>
      <c r="U32" s="119"/>
      <c r="V32" s="119"/>
      <c r="W32" s="119"/>
    </row>
    <row r="33" spans="1:1" x14ac:dyDescent="0.3">
      <c r="A33" s="119" t="s">
        <v>50</v>
      </c>
    </row>
    <row r="34" spans="1:1" x14ac:dyDescent="0.3">
      <c r="A34" s="119" t="s">
        <v>51</v>
      </c>
    </row>
    <row r="35" spans="1:1" x14ac:dyDescent="0.3">
      <c r="A35" s="119" t="s">
        <v>52</v>
      </c>
    </row>
    <row r="37" spans="1:1" x14ac:dyDescent="0.3">
      <c r="A37" s="128" t="s">
        <v>53</v>
      </c>
    </row>
    <row r="38" spans="1:1" x14ac:dyDescent="0.3">
      <c r="A38" s="119" t="s">
        <v>54</v>
      </c>
    </row>
    <row r="39" spans="1:1" x14ac:dyDescent="0.3">
      <c r="A39" s="134" t="s">
        <v>55</v>
      </c>
    </row>
    <row r="40" spans="1:1" x14ac:dyDescent="0.3">
      <c r="A40" s="134" t="s">
        <v>56</v>
      </c>
    </row>
    <row r="41" spans="1:1" x14ac:dyDescent="0.3">
      <c r="A41" s="134" t="s">
        <v>57</v>
      </c>
    </row>
    <row r="42" spans="1:1" x14ac:dyDescent="0.3">
      <c r="A42" s="119" t="s">
        <v>58</v>
      </c>
    </row>
    <row r="43" spans="1:1" x14ac:dyDescent="0.3">
      <c r="A43" s="134" t="s">
        <v>59</v>
      </c>
    </row>
    <row r="44" spans="1:1" x14ac:dyDescent="0.3">
      <c r="A44" s="134" t="s">
        <v>60</v>
      </c>
    </row>
    <row r="45" spans="1:1" x14ac:dyDescent="0.3">
      <c r="A45" s="134" t="s">
        <v>61</v>
      </c>
    </row>
    <row r="46" spans="1:1" x14ac:dyDescent="0.3">
      <c r="A46" s="119" t="s">
        <v>62</v>
      </c>
    </row>
    <row r="47" spans="1:1" x14ac:dyDescent="0.3">
      <c r="A47" s="134" t="s">
        <v>63</v>
      </c>
    </row>
    <row r="48" spans="1:1" x14ac:dyDescent="0.3">
      <c r="A48" s="119" t="s">
        <v>64</v>
      </c>
    </row>
    <row r="49" spans="1:1" x14ac:dyDescent="0.3">
      <c r="A49" s="134" t="s">
        <v>65</v>
      </c>
    </row>
    <row r="50" spans="1:1" x14ac:dyDescent="0.3">
      <c r="A50" s="134" t="s">
        <v>66</v>
      </c>
    </row>
    <row r="51" spans="1:1" x14ac:dyDescent="0.3">
      <c r="A51" s="134" t="s">
        <v>67</v>
      </c>
    </row>
    <row r="52" spans="1:1" x14ac:dyDescent="0.3">
      <c r="A52" s="134" t="s">
        <v>68</v>
      </c>
    </row>
    <row r="53" spans="1:1" x14ac:dyDescent="0.3">
      <c r="A53" s="134" t="s">
        <v>69</v>
      </c>
    </row>
    <row r="54" spans="1:1" x14ac:dyDescent="0.3">
      <c r="A54" s="134" t="s">
        <v>70</v>
      </c>
    </row>
    <row r="55" spans="1:1" x14ac:dyDescent="0.3">
      <c r="A55" s="134" t="s">
        <v>71</v>
      </c>
    </row>
    <row r="56" spans="1:1" x14ac:dyDescent="0.3">
      <c r="A56" s="119" t="s">
        <v>72</v>
      </c>
    </row>
    <row r="57" spans="1:1" x14ac:dyDescent="0.3">
      <c r="A57" s="134" t="s">
        <v>73</v>
      </c>
    </row>
    <row r="58" spans="1:1" x14ac:dyDescent="0.3">
      <c r="A58" s="134" t="s">
        <v>74</v>
      </c>
    </row>
    <row r="59" spans="1:1" x14ac:dyDescent="0.3">
      <c r="A59" s="134" t="s">
        <v>75</v>
      </c>
    </row>
    <row r="60" spans="1:1" x14ac:dyDescent="0.3">
      <c r="A60" s="119" t="s">
        <v>76</v>
      </c>
    </row>
    <row r="61" spans="1:1" x14ac:dyDescent="0.3">
      <c r="A61" s="134" t="s">
        <v>77</v>
      </c>
    </row>
    <row r="62" spans="1:1" x14ac:dyDescent="0.3">
      <c r="A62" s="134" t="s">
        <v>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DF2AD-C50C-49D3-B093-71FAE0F7AF04}">
  <sheetPr codeName="Sheet3"/>
  <dimension ref="B2:F37"/>
  <sheetViews>
    <sheetView showGridLines="0" zoomScaleNormal="100" workbookViewId="0">
      <selection activeCell="H1" sqref="H1:XFD1048576"/>
    </sheetView>
  </sheetViews>
  <sheetFormatPr defaultColWidth="0" defaultRowHeight="14.4" x14ac:dyDescent="0.3"/>
  <cols>
    <col min="1" max="1" width="4.44140625" customWidth="1"/>
    <col min="2" max="2" width="32.44140625" customWidth="1"/>
    <col min="3" max="4" width="12.33203125" customWidth="1"/>
    <col min="5" max="5" width="9.88671875" customWidth="1"/>
    <col min="6" max="6" width="44.33203125" customWidth="1"/>
    <col min="7" max="7" width="4.44140625" customWidth="1"/>
    <col min="8" max="16384" width="8.88671875" hidden="1"/>
  </cols>
  <sheetData>
    <row r="2" spans="2:6" ht="25.8" x14ac:dyDescent="0.5">
      <c r="B2" s="141" t="s">
        <v>79</v>
      </c>
      <c r="C2" s="118"/>
      <c r="D2" s="118"/>
      <c r="E2" s="118"/>
      <c r="F2" s="118"/>
    </row>
    <row r="3" spans="2:6" ht="24" customHeight="1" x14ac:dyDescent="0.3">
      <c r="B3" s="129" t="s">
        <v>80</v>
      </c>
      <c r="C3" s="129" t="s">
        <v>81</v>
      </c>
      <c r="D3" s="130"/>
      <c r="E3" s="130"/>
      <c r="F3" s="130" t="s">
        <v>82</v>
      </c>
    </row>
    <row r="4" spans="2:6" ht="24" customHeight="1" x14ac:dyDescent="0.3">
      <c r="B4" s="129" t="s">
        <v>83</v>
      </c>
      <c r="C4" s="130"/>
      <c r="D4" s="130"/>
      <c r="E4" s="130"/>
      <c r="F4" s="130"/>
    </row>
    <row r="5" spans="2:6" x14ac:dyDescent="0.3">
      <c r="B5" s="130"/>
      <c r="C5" s="130"/>
      <c r="D5" s="130"/>
      <c r="E5" s="130"/>
      <c r="F5" s="130"/>
    </row>
    <row r="6" spans="2:6" ht="43.2" x14ac:dyDescent="0.3">
      <c r="B6" s="142" t="s">
        <v>84</v>
      </c>
      <c r="C6" s="142" t="s">
        <v>85</v>
      </c>
      <c r="D6" s="142" t="s">
        <v>86</v>
      </c>
      <c r="E6" s="142" t="s">
        <v>87</v>
      </c>
      <c r="F6" s="142" t="s">
        <v>88</v>
      </c>
    </row>
    <row r="7" spans="2:6" ht="28.95" customHeight="1" x14ac:dyDescent="0.3">
      <c r="B7" s="143" t="s">
        <v>1</v>
      </c>
      <c r="C7" s="13"/>
      <c r="D7" s="13"/>
      <c r="E7" s="13"/>
      <c r="F7" s="13"/>
    </row>
    <row r="8" spans="2:6" ht="43.2" x14ac:dyDescent="0.3">
      <c r="B8" s="143" t="s">
        <v>9</v>
      </c>
      <c r="C8" s="13"/>
      <c r="D8" s="13"/>
      <c r="E8" s="13"/>
      <c r="F8" s="13"/>
    </row>
    <row r="9" spans="2:6" ht="28.95" customHeight="1" x14ac:dyDescent="0.3">
      <c r="B9" s="143" t="s">
        <v>5</v>
      </c>
      <c r="C9" s="13"/>
      <c r="D9" s="13"/>
      <c r="E9" s="13"/>
      <c r="F9" s="13"/>
    </row>
    <row r="10" spans="2:6" ht="28.95" customHeight="1" x14ac:dyDescent="0.3">
      <c r="B10" s="143" t="s">
        <v>19</v>
      </c>
      <c r="C10" s="13"/>
      <c r="D10" s="13"/>
      <c r="E10" s="13"/>
      <c r="F10" s="13"/>
    </row>
    <row r="11" spans="2:6" ht="28.8" x14ac:dyDescent="0.3">
      <c r="B11" s="143" t="s">
        <v>24</v>
      </c>
      <c r="C11" s="13"/>
      <c r="D11" s="13"/>
      <c r="E11" s="13"/>
      <c r="F11" s="13"/>
    </row>
    <row r="12" spans="2:6" ht="28.8" x14ac:dyDescent="0.3">
      <c r="B12" s="143" t="s">
        <v>6</v>
      </c>
      <c r="C12" s="13"/>
      <c r="D12" s="13"/>
      <c r="E12" s="13"/>
      <c r="F12" s="13"/>
    </row>
    <row r="13" spans="2:6" ht="28.8" x14ac:dyDescent="0.3">
      <c r="B13" s="143" t="s">
        <v>7</v>
      </c>
      <c r="C13" s="13"/>
      <c r="D13" s="13"/>
      <c r="E13" s="13"/>
      <c r="F13" s="13"/>
    </row>
    <row r="14" spans="2:6" ht="57.6" x14ac:dyDescent="0.3">
      <c r="B14" s="143" t="s">
        <v>2</v>
      </c>
      <c r="C14" s="13"/>
      <c r="D14" s="13"/>
      <c r="E14" s="13"/>
      <c r="F14" s="13"/>
    </row>
    <row r="15" spans="2:6" ht="28.95" customHeight="1" x14ac:dyDescent="0.3">
      <c r="B15" s="143" t="s">
        <v>25</v>
      </c>
      <c r="C15" s="13"/>
      <c r="D15" s="13"/>
      <c r="E15" s="13"/>
      <c r="F15" s="13"/>
    </row>
    <row r="16" spans="2:6" ht="28.8" x14ac:dyDescent="0.3">
      <c r="B16" s="143" t="s">
        <v>11</v>
      </c>
      <c r="C16" s="13"/>
      <c r="D16" s="13"/>
      <c r="E16" s="13"/>
      <c r="F16" s="13"/>
    </row>
    <row r="17" spans="2:6" ht="28.95" customHeight="1" x14ac:dyDescent="0.3">
      <c r="B17" s="143" t="s">
        <v>12</v>
      </c>
      <c r="C17" s="13"/>
      <c r="D17" s="13"/>
      <c r="E17" s="13"/>
      <c r="F17" s="13"/>
    </row>
    <row r="18" spans="2:6" ht="28.95" customHeight="1" x14ac:dyDescent="0.3">
      <c r="B18" s="143" t="s">
        <v>13</v>
      </c>
      <c r="C18" s="13"/>
      <c r="D18" s="13"/>
      <c r="E18" s="13"/>
      <c r="F18" s="13"/>
    </row>
    <row r="19" spans="2:6" ht="43.2" x14ac:dyDescent="0.3">
      <c r="B19" s="143" t="s">
        <v>14</v>
      </c>
      <c r="C19" s="13"/>
      <c r="D19" s="13"/>
      <c r="E19" s="13"/>
      <c r="F19" s="13"/>
    </row>
    <row r="20" spans="2:6" ht="28.8" x14ac:dyDescent="0.3">
      <c r="B20" s="143" t="s">
        <v>15</v>
      </c>
      <c r="C20" s="13"/>
      <c r="D20" s="13"/>
      <c r="E20" s="13"/>
      <c r="F20" s="13"/>
    </row>
    <row r="21" spans="2:6" ht="28.95" customHeight="1" x14ac:dyDescent="0.3">
      <c r="B21" s="143" t="s">
        <v>20</v>
      </c>
      <c r="C21" s="13"/>
      <c r="D21" s="13"/>
      <c r="E21" s="13"/>
      <c r="F21" s="13"/>
    </row>
    <row r="22" spans="2:6" ht="28.8" x14ac:dyDescent="0.3">
      <c r="B22" s="143" t="s">
        <v>16</v>
      </c>
      <c r="C22" s="13"/>
      <c r="D22" s="13"/>
      <c r="E22" s="13"/>
      <c r="F22" s="13"/>
    </row>
    <row r="23" spans="2:6" ht="28.95" customHeight="1" x14ac:dyDescent="0.3">
      <c r="B23" s="143" t="s">
        <v>21</v>
      </c>
      <c r="C23" s="13"/>
      <c r="D23" s="13"/>
      <c r="E23" s="13"/>
      <c r="F23" s="13"/>
    </row>
    <row r="24" spans="2:6" ht="28.95" customHeight="1" x14ac:dyDescent="0.3">
      <c r="B24" s="143" t="s">
        <v>3</v>
      </c>
      <c r="C24" s="13"/>
      <c r="D24" s="13"/>
      <c r="E24" s="13"/>
      <c r="F24" s="13"/>
    </row>
    <row r="25" spans="2:6" ht="28.8" x14ac:dyDescent="0.3">
      <c r="B25" s="143" t="s">
        <v>22</v>
      </c>
      <c r="C25" s="13"/>
      <c r="D25" s="13"/>
      <c r="E25" s="13"/>
      <c r="F25" s="13"/>
    </row>
    <row r="26" spans="2:6" ht="43.2" x14ac:dyDescent="0.3">
      <c r="B26" s="143" t="s">
        <v>17</v>
      </c>
      <c r="C26" s="13"/>
      <c r="D26" s="13"/>
      <c r="E26" s="13"/>
      <c r="F26" s="13"/>
    </row>
    <row r="27" spans="2:6" ht="28.95" customHeight="1" x14ac:dyDescent="0.3">
      <c r="B27" s="143" t="s">
        <v>3</v>
      </c>
      <c r="C27" s="13"/>
      <c r="D27" s="13"/>
      <c r="E27" s="13"/>
      <c r="F27" s="13"/>
    </row>
    <row r="28" spans="2:6" x14ac:dyDescent="0.3">
      <c r="B28" s="14"/>
    </row>
    <row r="29" spans="2:6" x14ac:dyDescent="0.3">
      <c r="B29" s="14"/>
    </row>
    <row r="30" spans="2:6" x14ac:dyDescent="0.3">
      <c r="B30" s="14"/>
    </row>
    <row r="31" spans="2:6" x14ac:dyDescent="0.3">
      <c r="B31" s="14"/>
    </row>
    <row r="32" spans="2:6" x14ac:dyDescent="0.3">
      <c r="B32" s="14"/>
    </row>
    <row r="33" spans="2:2" x14ac:dyDescent="0.3">
      <c r="B33" s="14"/>
    </row>
    <row r="34" spans="2:2" x14ac:dyDescent="0.3">
      <c r="B34" s="14"/>
    </row>
    <row r="35" spans="2:2" x14ac:dyDescent="0.3">
      <c r="B35" s="14"/>
    </row>
    <row r="36" spans="2:2" x14ac:dyDescent="0.3">
      <c r="B36" s="14"/>
    </row>
    <row r="37" spans="2:2" x14ac:dyDescent="0.3">
      <c r="B37" s="14"/>
    </row>
  </sheetData>
  <pageMargins left="0.7" right="0.7" top="0.75" bottom="0.75" header="0.3" footer="0.3"/>
  <pageSetup scale="75" orientation="portrait" r:id="rId1"/>
  <colBreaks count="1" manualBreakCount="1">
    <brk id="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521EE-8FF7-4383-8E6D-68B0045B8867}">
  <sheetPr codeName="Sheet1"/>
  <dimension ref="A1:BS126"/>
  <sheetViews>
    <sheetView topLeftCell="AX1" zoomScale="90" zoomScaleNormal="90" workbookViewId="0">
      <selection activeCell="BS1" sqref="BS1:XFD1048576"/>
    </sheetView>
  </sheetViews>
  <sheetFormatPr defaultColWidth="0" defaultRowHeight="14.4" x14ac:dyDescent="0.3"/>
  <cols>
    <col min="1" max="3" width="11.109375" customWidth="1"/>
    <col min="4" max="4" width="16.6640625" customWidth="1"/>
    <col min="5" max="43" width="4.5546875" customWidth="1"/>
    <col min="44" max="46" width="4.6640625" customWidth="1"/>
    <col min="47" max="67" width="4.5546875" customWidth="1"/>
    <col min="68" max="68" width="9.5546875" customWidth="1"/>
    <col min="69" max="69" width="10.33203125" customWidth="1"/>
    <col min="70" max="70" width="9.5546875" customWidth="1"/>
    <col min="72" max="16384" width="8.88671875" hidden="1"/>
  </cols>
  <sheetData>
    <row r="1" spans="1:71" ht="15.6" customHeight="1" x14ac:dyDescent="0.3">
      <c r="A1" s="163" t="s">
        <v>128</v>
      </c>
    </row>
    <row r="2" spans="1:71" ht="108.6" x14ac:dyDescent="0.3">
      <c r="A2" s="18" t="s">
        <v>89</v>
      </c>
      <c r="B2" s="18" t="s">
        <v>90</v>
      </c>
      <c r="C2" s="18" t="s">
        <v>91</v>
      </c>
      <c r="D2" s="18" t="s">
        <v>92</v>
      </c>
      <c r="E2" s="20" t="s">
        <v>1</v>
      </c>
      <c r="F2" s="21"/>
      <c r="G2" s="22"/>
      <c r="H2" s="23" t="s">
        <v>9</v>
      </c>
      <c r="I2" s="41"/>
      <c r="J2" s="25"/>
      <c r="K2" s="20" t="s">
        <v>5</v>
      </c>
      <c r="L2" s="28"/>
      <c r="M2" s="29"/>
      <c r="N2" s="24" t="s">
        <v>93</v>
      </c>
      <c r="O2" s="24"/>
      <c r="P2" s="39"/>
      <c r="Q2" s="28" t="s">
        <v>24</v>
      </c>
      <c r="R2" s="28"/>
      <c r="S2" s="30"/>
      <c r="T2" s="24" t="s">
        <v>6</v>
      </c>
      <c r="U2" s="24"/>
      <c r="V2" s="38"/>
      <c r="W2" s="28" t="s">
        <v>7</v>
      </c>
      <c r="X2" s="28"/>
      <c r="Y2" s="29"/>
      <c r="Z2" s="24" t="s">
        <v>2</v>
      </c>
      <c r="AA2" s="24"/>
      <c r="AB2" s="37"/>
      <c r="AC2" s="28" t="s">
        <v>25</v>
      </c>
      <c r="AD2" s="28"/>
      <c r="AE2" s="30"/>
      <c r="AF2" s="24" t="s">
        <v>11</v>
      </c>
      <c r="AG2" s="24"/>
      <c r="AH2" s="36"/>
      <c r="AI2" s="28" t="s">
        <v>12</v>
      </c>
      <c r="AJ2" s="28"/>
      <c r="AK2" s="31"/>
      <c r="AL2" s="24" t="s">
        <v>13</v>
      </c>
      <c r="AM2" s="24"/>
      <c r="AN2" s="36"/>
      <c r="AO2" s="28" t="s">
        <v>14</v>
      </c>
      <c r="AP2" s="28"/>
      <c r="AQ2" s="31"/>
      <c r="AR2" s="24" t="s">
        <v>15</v>
      </c>
      <c r="AS2" s="24"/>
      <c r="AT2" s="36"/>
      <c r="AU2" s="28" t="s">
        <v>20</v>
      </c>
      <c r="AV2" s="28"/>
      <c r="AW2" s="32"/>
      <c r="AX2" s="24" t="s">
        <v>16</v>
      </c>
      <c r="AY2" s="24"/>
      <c r="AZ2" s="36"/>
      <c r="BA2" s="28" t="s">
        <v>21</v>
      </c>
      <c r="BB2" s="28"/>
      <c r="BC2" s="32"/>
      <c r="BD2" s="24" t="s">
        <v>3</v>
      </c>
      <c r="BE2" s="24"/>
      <c r="BF2" s="37"/>
      <c r="BG2" s="28" t="s">
        <v>22</v>
      </c>
      <c r="BH2" s="28"/>
      <c r="BI2" s="32"/>
      <c r="BJ2" s="24" t="s">
        <v>17</v>
      </c>
      <c r="BK2" s="24"/>
      <c r="BL2" s="36"/>
      <c r="BM2" s="28" t="s">
        <v>3</v>
      </c>
      <c r="BN2" s="28"/>
      <c r="BO2" s="33"/>
      <c r="BP2" s="34" t="s">
        <v>94</v>
      </c>
      <c r="BQ2" s="34" t="s">
        <v>95</v>
      </c>
      <c r="BR2" s="34" t="s">
        <v>96</v>
      </c>
      <c r="BS2" s="16"/>
    </row>
    <row r="3" spans="1:71" x14ac:dyDescent="0.3">
      <c r="A3" s="83"/>
      <c r="B3" s="83"/>
      <c r="C3" s="83"/>
      <c r="D3" s="84"/>
      <c r="E3" s="15" t="s">
        <v>97</v>
      </c>
      <c r="F3" s="15" t="s">
        <v>98</v>
      </c>
      <c r="G3" s="15" t="s">
        <v>99</v>
      </c>
      <c r="H3" s="42" t="s">
        <v>97</v>
      </c>
      <c r="I3" s="42" t="s">
        <v>98</v>
      </c>
      <c r="J3" s="42" t="s">
        <v>99</v>
      </c>
      <c r="K3" s="15" t="s">
        <v>97</v>
      </c>
      <c r="L3" s="15" t="s">
        <v>98</v>
      </c>
      <c r="M3" s="15" t="s">
        <v>99</v>
      </c>
      <c r="N3" s="26" t="s">
        <v>97</v>
      </c>
      <c r="O3" s="26" t="s">
        <v>98</v>
      </c>
      <c r="P3" s="26" t="s">
        <v>99</v>
      </c>
      <c r="Q3" s="15" t="s">
        <v>97</v>
      </c>
      <c r="R3" s="15" t="s">
        <v>98</v>
      </c>
      <c r="S3" s="15" t="s">
        <v>99</v>
      </c>
      <c r="T3" s="26" t="s">
        <v>97</v>
      </c>
      <c r="U3" s="26" t="s">
        <v>98</v>
      </c>
      <c r="V3" s="26" t="s">
        <v>99</v>
      </c>
      <c r="W3" s="15" t="s">
        <v>97</v>
      </c>
      <c r="X3" s="15" t="s">
        <v>98</v>
      </c>
      <c r="Y3" s="15" t="s">
        <v>99</v>
      </c>
      <c r="Z3" s="26" t="s">
        <v>97</v>
      </c>
      <c r="AA3" s="26" t="s">
        <v>98</v>
      </c>
      <c r="AB3" s="26" t="s">
        <v>99</v>
      </c>
      <c r="AC3" s="15" t="s">
        <v>97</v>
      </c>
      <c r="AD3" s="15" t="s">
        <v>98</v>
      </c>
      <c r="AE3" s="15" t="s">
        <v>99</v>
      </c>
      <c r="AF3" s="26" t="s">
        <v>97</v>
      </c>
      <c r="AG3" s="26" t="s">
        <v>98</v>
      </c>
      <c r="AH3" s="26" t="s">
        <v>99</v>
      </c>
      <c r="AI3" s="15" t="s">
        <v>97</v>
      </c>
      <c r="AJ3" s="15" t="s">
        <v>98</v>
      </c>
      <c r="AK3" s="15" t="s">
        <v>99</v>
      </c>
      <c r="AL3" s="26" t="s">
        <v>97</v>
      </c>
      <c r="AM3" s="26" t="s">
        <v>98</v>
      </c>
      <c r="AN3" s="26" t="s">
        <v>99</v>
      </c>
      <c r="AO3" s="15" t="s">
        <v>97</v>
      </c>
      <c r="AP3" s="15" t="s">
        <v>98</v>
      </c>
      <c r="AQ3" s="15" t="s">
        <v>99</v>
      </c>
      <c r="AR3" s="26" t="s">
        <v>97</v>
      </c>
      <c r="AS3" s="26" t="s">
        <v>98</v>
      </c>
      <c r="AT3" s="26" t="s">
        <v>99</v>
      </c>
      <c r="AU3" s="15" t="s">
        <v>97</v>
      </c>
      <c r="AV3" s="15" t="s">
        <v>98</v>
      </c>
      <c r="AW3" s="15" t="s">
        <v>99</v>
      </c>
      <c r="AX3" s="26" t="s">
        <v>97</v>
      </c>
      <c r="AY3" s="26" t="s">
        <v>98</v>
      </c>
      <c r="AZ3" s="26" t="s">
        <v>99</v>
      </c>
      <c r="BA3" s="15" t="s">
        <v>97</v>
      </c>
      <c r="BB3" s="15" t="s">
        <v>98</v>
      </c>
      <c r="BC3" s="15" t="s">
        <v>99</v>
      </c>
      <c r="BD3" s="26" t="s">
        <v>97</v>
      </c>
      <c r="BE3" s="26" t="s">
        <v>98</v>
      </c>
      <c r="BF3" s="26" t="s">
        <v>99</v>
      </c>
      <c r="BG3" s="15" t="s">
        <v>97</v>
      </c>
      <c r="BH3" s="15" t="s">
        <v>98</v>
      </c>
      <c r="BI3" s="15" t="s">
        <v>99</v>
      </c>
      <c r="BJ3" s="26" t="s">
        <v>97</v>
      </c>
      <c r="BK3" s="26" t="s">
        <v>98</v>
      </c>
      <c r="BL3" s="26" t="s">
        <v>99</v>
      </c>
      <c r="BM3" s="15" t="s">
        <v>97</v>
      </c>
      <c r="BN3" s="15" t="s">
        <v>98</v>
      </c>
      <c r="BO3" s="15" t="s">
        <v>99</v>
      </c>
      <c r="BP3" s="19"/>
      <c r="BQ3" s="19"/>
      <c r="BR3" s="19"/>
    </row>
    <row r="4" spans="1:71" x14ac:dyDescent="0.3">
      <c r="A4" s="44">
        <v>46024</v>
      </c>
      <c r="B4" s="44" t="s">
        <v>100</v>
      </c>
      <c r="C4" s="44"/>
      <c r="D4" s="19"/>
      <c r="E4" s="17" t="b">
        <v>0</v>
      </c>
      <c r="F4" s="17" t="b">
        <v>1</v>
      </c>
      <c r="G4" s="17" t="b">
        <v>0</v>
      </c>
      <c r="H4" s="43" t="b">
        <v>0</v>
      </c>
      <c r="I4" s="43" t="b">
        <v>1</v>
      </c>
      <c r="J4" s="43" t="b">
        <v>0</v>
      </c>
      <c r="K4" s="17" t="b">
        <v>1</v>
      </c>
      <c r="L4" s="17" t="b">
        <v>0</v>
      </c>
      <c r="M4" s="17" t="b">
        <v>0</v>
      </c>
      <c r="N4" s="27" t="b">
        <v>0</v>
      </c>
      <c r="O4" s="27" t="b">
        <v>1</v>
      </c>
      <c r="P4" s="27" t="b">
        <v>0</v>
      </c>
      <c r="Q4" s="17" t="b">
        <v>0</v>
      </c>
      <c r="R4" s="17" t="b">
        <v>1</v>
      </c>
      <c r="S4" s="17" t="b">
        <v>0</v>
      </c>
      <c r="T4" s="27" t="b">
        <v>1</v>
      </c>
      <c r="U4" s="27" t="b">
        <v>0</v>
      </c>
      <c r="V4" s="27" t="b">
        <v>0</v>
      </c>
      <c r="W4" s="17" t="b">
        <v>0</v>
      </c>
      <c r="X4" s="17" t="b">
        <v>1</v>
      </c>
      <c r="Y4" s="17" t="b">
        <v>0</v>
      </c>
      <c r="Z4" s="27" t="b">
        <v>1</v>
      </c>
      <c r="AA4" s="27" t="b">
        <v>0</v>
      </c>
      <c r="AB4" s="27" t="b">
        <v>0</v>
      </c>
      <c r="AC4" s="17" t="b">
        <v>0</v>
      </c>
      <c r="AD4" s="17" t="b">
        <v>1</v>
      </c>
      <c r="AE4" s="17" t="b">
        <v>0</v>
      </c>
      <c r="AF4" s="27" t="b">
        <v>1</v>
      </c>
      <c r="AG4" s="27" t="b">
        <v>0</v>
      </c>
      <c r="AH4" s="27" t="b">
        <v>0</v>
      </c>
      <c r="AI4" s="17" t="b">
        <v>0</v>
      </c>
      <c r="AJ4" s="17" t="b">
        <v>1</v>
      </c>
      <c r="AK4" s="17" t="b">
        <v>0</v>
      </c>
      <c r="AL4" s="27" t="b">
        <v>0</v>
      </c>
      <c r="AM4" s="27" t="b">
        <v>1</v>
      </c>
      <c r="AN4" s="27" t="b">
        <v>0</v>
      </c>
      <c r="AO4" s="17" t="b">
        <v>0</v>
      </c>
      <c r="AP4" s="17" t="b">
        <v>1</v>
      </c>
      <c r="AQ4" s="17" t="b">
        <v>0</v>
      </c>
      <c r="AR4" s="27" t="b">
        <v>0</v>
      </c>
      <c r="AS4" s="27" t="b">
        <v>1</v>
      </c>
      <c r="AT4" s="27" t="b">
        <v>0</v>
      </c>
      <c r="AU4" s="17" t="b">
        <v>1</v>
      </c>
      <c r="AV4" s="17" t="b">
        <v>0</v>
      </c>
      <c r="AW4" s="17" t="b">
        <v>0</v>
      </c>
      <c r="AX4" s="27" t="b">
        <v>1</v>
      </c>
      <c r="AY4" s="27" t="b">
        <v>0</v>
      </c>
      <c r="AZ4" s="27" t="b">
        <v>0</v>
      </c>
      <c r="BA4" s="17" t="b">
        <v>0</v>
      </c>
      <c r="BB4" s="17" t="b">
        <v>1</v>
      </c>
      <c r="BC4" s="17" t="b">
        <v>0</v>
      </c>
      <c r="BD4" s="27" t="b">
        <v>0</v>
      </c>
      <c r="BE4" s="27" t="b">
        <v>1</v>
      </c>
      <c r="BF4" s="27" t="b">
        <v>0</v>
      </c>
      <c r="BG4" s="17" t="b">
        <v>0</v>
      </c>
      <c r="BH4" s="17" t="b">
        <v>1</v>
      </c>
      <c r="BI4" s="17" t="b">
        <v>0</v>
      </c>
      <c r="BJ4" s="27" t="b">
        <v>0</v>
      </c>
      <c r="BK4" s="27" t="b">
        <v>1</v>
      </c>
      <c r="BL4" s="27" t="b">
        <v>0</v>
      </c>
      <c r="BM4" s="17" t="b">
        <v>1</v>
      </c>
      <c r="BN4" s="17" t="b">
        <v>0</v>
      </c>
      <c r="BO4" s="17" t="b">
        <v>0</v>
      </c>
      <c r="BP4" s="19">
        <f t="shared" ref="BP4:BP18" si="0">SUMPRODUCT((E4=TRUE)+(H4=TRUE)+(K4=TRUE)+(N4=TRUE)+(Q4=TRUE)+(T4=TRUE)+(W4=TRUE)+(Z4=TRUE)+(AC4=TRUE)+(AF4=TRUE)+(AI4=TRUE)+(AL4=TRUE)+(AO4=TRUE)+(AR4=TRUE)+(AU4=TRUE)+(AX4=TRUE)+(BA4=TRUE)+(BD4=TRUE)+(BG4=TRUE)+(BJ4=TRUE)+(BM4=TRUE))</f>
        <v>7</v>
      </c>
      <c r="BQ4" s="19">
        <f t="shared" ref="BQ4:BQ18" si="1">SUMPRODUCT((F4=TRUE)+(I4=TRUE)+(L4=TRUE)+(O4=TRUE)+(R4=TRUE)+(U4=TRUE)+(X4=TRUE)+(AA4=TRUE)+(AD4=TRUE)+(AG4=TRUE)+(AJ4=TRUE)+(AM4=TRUE)+(AP4=TRUE)+(AS4=TRUE)+(AV4=TRUE)+(AY4=TRUE)+(BB4=TRUE)+(BE4=TRUE)+(BH4=TRUE)+(BK4=TRUE)+(BN4=TRUE))</f>
        <v>14</v>
      </c>
      <c r="BR4" s="35">
        <f t="shared" ref="BR4:BR18" si="2">IFERROR(BP4/(BP4+BQ4),0)</f>
        <v>0.33333333333333331</v>
      </c>
    </row>
    <row r="5" spans="1:71" x14ac:dyDescent="0.3">
      <c r="A5" s="44">
        <v>46058</v>
      </c>
      <c r="B5" s="44" t="s">
        <v>100</v>
      </c>
      <c r="C5" s="44"/>
      <c r="D5" s="19"/>
      <c r="E5" s="17" t="b">
        <v>0</v>
      </c>
      <c r="F5" s="17" t="b">
        <v>1</v>
      </c>
      <c r="G5" s="17" t="b">
        <v>0</v>
      </c>
      <c r="H5" s="43" t="b">
        <v>1</v>
      </c>
      <c r="I5" s="43" t="b">
        <v>0</v>
      </c>
      <c r="J5" s="43" t="b">
        <v>0</v>
      </c>
      <c r="K5" s="17" t="b">
        <v>1</v>
      </c>
      <c r="L5" s="17" t="b">
        <v>0</v>
      </c>
      <c r="M5" s="17" t="b">
        <v>0</v>
      </c>
      <c r="N5" s="27" t="b">
        <v>0</v>
      </c>
      <c r="O5" s="27" t="b">
        <v>1</v>
      </c>
      <c r="P5" s="27" t="b">
        <v>0</v>
      </c>
      <c r="Q5" s="17" t="b">
        <v>1</v>
      </c>
      <c r="R5" s="17" t="b">
        <v>0</v>
      </c>
      <c r="S5" s="17" t="b">
        <v>0</v>
      </c>
      <c r="T5" s="27" t="b">
        <v>0</v>
      </c>
      <c r="U5" s="27" t="b">
        <v>1</v>
      </c>
      <c r="V5" s="27" t="b">
        <v>0</v>
      </c>
      <c r="W5" s="17" t="b">
        <v>0</v>
      </c>
      <c r="X5" s="17" t="b">
        <v>1</v>
      </c>
      <c r="Y5" s="17" t="b">
        <v>0</v>
      </c>
      <c r="Z5" s="27" t="b">
        <v>1</v>
      </c>
      <c r="AA5" s="27" t="b">
        <v>0</v>
      </c>
      <c r="AB5" s="27" t="b">
        <v>0</v>
      </c>
      <c r="AC5" s="17" t="b">
        <v>0</v>
      </c>
      <c r="AD5" s="17" t="b">
        <v>1</v>
      </c>
      <c r="AE5" s="17" t="b">
        <v>0</v>
      </c>
      <c r="AF5" s="27" t="b">
        <v>0</v>
      </c>
      <c r="AG5" s="27" t="b">
        <v>1</v>
      </c>
      <c r="AH5" s="27" t="b">
        <v>0</v>
      </c>
      <c r="AI5" s="17" t="b">
        <v>1</v>
      </c>
      <c r="AJ5" s="17" t="b">
        <v>0</v>
      </c>
      <c r="AK5" s="17" t="b">
        <v>0</v>
      </c>
      <c r="AL5" s="27" t="b">
        <v>0</v>
      </c>
      <c r="AM5" s="27" t="b">
        <v>1</v>
      </c>
      <c r="AN5" s="27" t="b">
        <v>0</v>
      </c>
      <c r="AO5" s="17" t="b">
        <v>1</v>
      </c>
      <c r="AP5" s="17" t="b">
        <v>0</v>
      </c>
      <c r="AQ5" s="17" t="b">
        <v>0</v>
      </c>
      <c r="AR5" s="27" t="b">
        <v>0</v>
      </c>
      <c r="AS5" s="27" t="b">
        <v>1</v>
      </c>
      <c r="AT5" s="27" t="b">
        <v>0</v>
      </c>
      <c r="AU5" s="17" t="b">
        <v>0</v>
      </c>
      <c r="AV5" s="17" t="b">
        <v>1</v>
      </c>
      <c r="AW5" s="17" t="b">
        <v>0</v>
      </c>
      <c r="AX5" s="27" t="b">
        <v>1</v>
      </c>
      <c r="AY5" s="27" t="b">
        <v>0</v>
      </c>
      <c r="AZ5" s="27" t="b">
        <v>0</v>
      </c>
      <c r="BA5" s="17" t="b">
        <v>0</v>
      </c>
      <c r="BB5" s="17" t="b">
        <v>1</v>
      </c>
      <c r="BC5" s="17" t="b">
        <v>0</v>
      </c>
      <c r="BD5" s="27" t="b">
        <v>0</v>
      </c>
      <c r="BE5" s="27" t="b">
        <v>1</v>
      </c>
      <c r="BF5" s="27" t="b">
        <v>0</v>
      </c>
      <c r="BG5" s="17" t="b">
        <v>0</v>
      </c>
      <c r="BH5" s="17" t="b">
        <v>1</v>
      </c>
      <c r="BI5" s="17" t="b">
        <v>0</v>
      </c>
      <c r="BJ5" s="27" t="b">
        <v>0</v>
      </c>
      <c r="BK5" s="27" t="b">
        <v>1</v>
      </c>
      <c r="BL5" s="27" t="b">
        <v>0</v>
      </c>
      <c r="BM5" s="17" t="b">
        <v>0</v>
      </c>
      <c r="BN5" s="17" t="b">
        <v>1</v>
      </c>
      <c r="BO5" s="17" t="b">
        <v>0</v>
      </c>
      <c r="BP5" s="19">
        <f t="shared" si="0"/>
        <v>7</v>
      </c>
      <c r="BQ5" s="19">
        <f t="shared" si="1"/>
        <v>14</v>
      </c>
      <c r="BR5" s="35">
        <f t="shared" si="2"/>
        <v>0.33333333333333331</v>
      </c>
    </row>
    <row r="6" spans="1:71" x14ac:dyDescent="0.3">
      <c r="A6" s="44">
        <v>46028</v>
      </c>
      <c r="B6" s="44" t="s">
        <v>101</v>
      </c>
      <c r="C6" s="44"/>
      <c r="D6" s="19"/>
      <c r="E6" s="17" t="b">
        <v>0</v>
      </c>
      <c r="F6" s="17" t="b">
        <v>1</v>
      </c>
      <c r="G6" s="17" t="b">
        <v>0</v>
      </c>
      <c r="H6" s="43" t="b">
        <v>0</v>
      </c>
      <c r="I6" s="43" t="b">
        <v>1</v>
      </c>
      <c r="J6" s="43" t="b">
        <v>0</v>
      </c>
      <c r="K6" s="17" t="b">
        <v>0</v>
      </c>
      <c r="L6" s="17" t="b">
        <v>1</v>
      </c>
      <c r="M6" s="17" t="b">
        <v>0</v>
      </c>
      <c r="N6" s="27" t="b">
        <v>1</v>
      </c>
      <c r="O6" s="27" t="b">
        <v>0</v>
      </c>
      <c r="P6" s="27" t="b">
        <v>0</v>
      </c>
      <c r="Q6" s="17" t="b">
        <v>0</v>
      </c>
      <c r="R6" s="17" t="b">
        <v>1</v>
      </c>
      <c r="S6" s="17" t="b">
        <v>0</v>
      </c>
      <c r="T6" s="27" t="b">
        <v>1</v>
      </c>
      <c r="U6" s="27" t="b">
        <v>0</v>
      </c>
      <c r="V6" s="27" t="b">
        <v>0</v>
      </c>
      <c r="W6" s="17" t="b">
        <v>1</v>
      </c>
      <c r="X6" s="17" t="b">
        <v>0</v>
      </c>
      <c r="Y6" s="17" t="b">
        <v>0</v>
      </c>
      <c r="Z6" s="27" t="b">
        <v>0</v>
      </c>
      <c r="AA6" s="27" t="b">
        <v>1</v>
      </c>
      <c r="AB6" s="27" t="b">
        <v>0</v>
      </c>
      <c r="AC6" s="17" t="b">
        <v>0</v>
      </c>
      <c r="AD6" s="17" t="b">
        <v>1</v>
      </c>
      <c r="AE6" s="17" t="b">
        <v>0</v>
      </c>
      <c r="AF6" s="27" t="b">
        <v>0</v>
      </c>
      <c r="AG6" s="27" t="b">
        <v>1</v>
      </c>
      <c r="AH6" s="27" t="b">
        <v>0</v>
      </c>
      <c r="AI6" s="17" t="b">
        <v>0</v>
      </c>
      <c r="AJ6" s="17" t="b">
        <v>1</v>
      </c>
      <c r="AK6" s="17" t="b">
        <v>0</v>
      </c>
      <c r="AL6" s="27" t="b">
        <v>0</v>
      </c>
      <c r="AM6" s="27" t="b">
        <v>1</v>
      </c>
      <c r="AN6" s="27" t="b">
        <v>0</v>
      </c>
      <c r="AO6" s="17" t="b">
        <v>1</v>
      </c>
      <c r="AP6" s="17" t="b">
        <v>0</v>
      </c>
      <c r="AQ6" s="17" t="b">
        <v>0</v>
      </c>
      <c r="AR6" s="27" t="b">
        <v>1</v>
      </c>
      <c r="AS6" s="27" t="b">
        <v>0</v>
      </c>
      <c r="AT6" s="27" t="b">
        <v>0</v>
      </c>
      <c r="AU6" s="17" t="b">
        <v>0</v>
      </c>
      <c r="AV6" s="17" t="b">
        <v>1</v>
      </c>
      <c r="AW6" s="17" t="b">
        <v>0</v>
      </c>
      <c r="AX6" s="27" t="b">
        <v>0</v>
      </c>
      <c r="AY6" s="27" t="b">
        <v>1</v>
      </c>
      <c r="AZ6" s="27" t="b">
        <v>0</v>
      </c>
      <c r="BA6" s="17" t="b">
        <v>1</v>
      </c>
      <c r="BB6" s="17" t="b">
        <v>0</v>
      </c>
      <c r="BC6" s="17" t="b">
        <v>0</v>
      </c>
      <c r="BD6" s="27" t="b">
        <v>1</v>
      </c>
      <c r="BE6" s="27" t="b">
        <v>0</v>
      </c>
      <c r="BF6" s="27" t="b">
        <v>0</v>
      </c>
      <c r="BG6" s="17" t="b">
        <v>1</v>
      </c>
      <c r="BH6" s="17" t="b">
        <v>0</v>
      </c>
      <c r="BI6" s="17" t="b">
        <v>0</v>
      </c>
      <c r="BJ6" s="27" t="b">
        <v>0</v>
      </c>
      <c r="BK6" s="27" t="b">
        <v>1</v>
      </c>
      <c r="BL6" s="27" t="b">
        <v>0</v>
      </c>
      <c r="BM6" s="17" t="b">
        <v>0</v>
      </c>
      <c r="BN6" s="17" t="b">
        <v>1</v>
      </c>
      <c r="BO6" s="17" t="b">
        <v>0</v>
      </c>
      <c r="BP6" s="19">
        <f t="shared" si="0"/>
        <v>8</v>
      </c>
      <c r="BQ6" s="19">
        <f t="shared" si="1"/>
        <v>13</v>
      </c>
      <c r="BR6" s="35">
        <f t="shared" si="2"/>
        <v>0.38095238095238093</v>
      </c>
    </row>
    <row r="7" spans="1:71" x14ac:dyDescent="0.3">
      <c r="A7" s="44">
        <v>46082</v>
      </c>
      <c r="B7" s="44" t="s">
        <v>100</v>
      </c>
      <c r="C7" s="44"/>
      <c r="D7" s="19"/>
      <c r="E7" s="17" t="b">
        <v>1</v>
      </c>
      <c r="F7" s="17" t="b">
        <v>0</v>
      </c>
      <c r="G7" s="17" t="b">
        <v>0</v>
      </c>
      <c r="H7" s="43" t="b">
        <v>0</v>
      </c>
      <c r="I7" s="43" t="b">
        <v>1</v>
      </c>
      <c r="J7" s="43" t="b">
        <v>0</v>
      </c>
      <c r="K7" s="17" t="b">
        <v>0</v>
      </c>
      <c r="L7" s="17" t="b">
        <v>1</v>
      </c>
      <c r="M7" s="17" t="b">
        <v>0</v>
      </c>
      <c r="N7" s="27" t="b">
        <v>0</v>
      </c>
      <c r="O7" s="27" t="b">
        <v>1</v>
      </c>
      <c r="P7" s="27" t="b">
        <v>0</v>
      </c>
      <c r="Q7" s="17" t="b">
        <v>1</v>
      </c>
      <c r="R7" s="17" t="b">
        <v>0</v>
      </c>
      <c r="S7" s="17" t="b">
        <v>0</v>
      </c>
      <c r="T7" s="27" t="b">
        <v>1</v>
      </c>
      <c r="U7" s="27" t="b">
        <v>0</v>
      </c>
      <c r="V7" s="27" t="b">
        <v>0</v>
      </c>
      <c r="W7" s="17" t="b">
        <v>0</v>
      </c>
      <c r="X7" s="17" t="b">
        <v>1</v>
      </c>
      <c r="Y7" s="17" t="b">
        <v>0</v>
      </c>
      <c r="Z7" s="27" t="b">
        <v>0</v>
      </c>
      <c r="AA7" s="27" t="b">
        <v>1</v>
      </c>
      <c r="AB7" s="27" t="b">
        <v>0</v>
      </c>
      <c r="AC7" s="17" t="b">
        <v>0</v>
      </c>
      <c r="AD7" s="17" t="b">
        <v>1</v>
      </c>
      <c r="AE7" s="17" t="b">
        <v>0</v>
      </c>
      <c r="AF7" s="27" t="b">
        <v>0</v>
      </c>
      <c r="AG7" s="27" t="b">
        <v>1</v>
      </c>
      <c r="AH7" s="27" t="b">
        <v>0</v>
      </c>
      <c r="AI7" s="17" t="b">
        <v>0</v>
      </c>
      <c r="AJ7" s="17" t="b">
        <v>1</v>
      </c>
      <c r="AK7" s="17" t="b">
        <v>0</v>
      </c>
      <c r="AL7" s="27" t="b">
        <v>0</v>
      </c>
      <c r="AM7" s="27" t="b">
        <v>1</v>
      </c>
      <c r="AN7" s="27" t="b">
        <v>0</v>
      </c>
      <c r="AO7" s="17" t="b">
        <v>1</v>
      </c>
      <c r="AP7" s="17" t="b">
        <v>0</v>
      </c>
      <c r="AQ7" s="17" t="b">
        <v>0</v>
      </c>
      <c r="AR7" s="27" t="b">
        <v>0</v>
      </c>
      <c r="AS7" s="27" t="b">
        <v>1</v>
      </c>
      <c r="AT7" s="27" t="b">
        <v>0</v>
      </c>
      <c r="AU7" s="17" t="b">
        <v>0</v>
      </c>
      <c r="AV7" s="17" t="b">
        <v>1</v>
      </c>
      <c r="AW7" s="17" t="b">
        <v>0</v>
      </c>
      <c r="AX7" s="27" t="b">
        <v>0</v>
      </c>
      <c r="AY7" s="27" t="b">
        <v>1</v>
      </c>
      <c r="AZ7" s="27" t="b">
        <v>0</v>
      </c>
      <c r="BA7" s="17" t="b">
        <v>0</v>
      </c>
      <c r="BB7" s="17" t="b">
        <v>1</v>
      </c>
      <c r="BC7" s="17" t="b">
        <v>0</v>
      </c>
      <c r="BD7" s="27" t="b">
        <v>0</v>
      </c>
      <c r="BE7" s="27" t="b">
        <v>1</v>
      </c>
      <c r="BF7" s="27" t="b">
        <v>0</v>
      </c>
      <c r="BG7" s="17" t="b">
        <v>1</v>
      </c>
      <c r="BH7" s="17" t="b">
        <v>0</v>
      </c>
      <c r="BI7" s="17" t="b">
        <v>0</v>
      </c>
      <c r="BJ7" s="27" t="b">
        <v>0</v>
      </c>
      <c r="BK7" s="27" t="b">
        <v>1</v>
      </c>
      <c r="BL7" s="27" t="b">
        <v>0</v>
      </c>
      <c r="BM7" s="17" t="b">
        <v>1</v>
      </c>
      <c r="BN7" s="17" t="b">
        <v>0</v>
      </c>
      <c r="BO7" s="17" t="b">
        <v>0</v>
      </c>
      <c r="BP7" s="19">
        <f t="shared" si="0"/>
        <v>6</v>
      </c>
      <c r="BQ7" s="19">
        <f t="shared" si="1"/>
        <v>15</v>
      </c>
      <c r="BR7" s="35">
        <f t="shared" si="2"/>
        <v>0.2857142857142857</v>
      </c>
    </row>
    <row r="8" spans="1:71" x14ac:dyDescent="0.3">
      <c r="A8" s="44">
        <v>46113</v>
      </c>
      <c r="B8" s="44" t="s">
        <v>101</v>
      </c>
      <c r="C8" s="44"/>
      <c r="D8" s="19"/>
      <c r="E8" s="17" t="b">
        <v>1</v>
      </c>
      <c r="F8" s="17" t="b">
        <v>0</v>
      </c>
      <c r="G8" s="17" t="b">
        <v>0</v>
      </c>
      <c r="H8" s="43" t="b">
        <v>1</v>
      </c>
      <c r="I8" s="43" t="b">
        <v>0</v>
      </c>
      <c r="J8" s="43" t="b">
        <v>0</v>
      </c>
      <c r="K8" s="17" t="b">
        <v>0</v>
      </c>
      <c r="L8" s="17" t="b">
        <v>1</v>
      </c>
      <c r="M8" s="17" t="b">
        <v>0</v>
      </c>
      <c r="N8" s="27" t="b">
        <v>1</v>
      </c>
      <c r="O8" s="27" t="b">
        <v>0</v>
      </c>
      <c r="P8" s="27" t="b">
        <v>0</v>
      </c>
      <c r="Q8" s="17" t="b">
        <v>0</v>
      </c>
      <c r="R8" s="17" t="b">
        <v>1</v>
      </c>
      <c r="S8" s="17" t="b">
        <v>0</v>
      </c>
      <c r="T8" s="27" t="b">
        <v>0</v>
      </c>
      <c r="U8" s="27" t="b">
        <v>1</v>
      </c>
      <c r="V8" s="27" t="b">
        <v>0</v>
      </c>
      <c r="W8" s="17" t="b">
        <v>0</v>
      </c>
      <c r="X8" s="17" t="b">
        <v>1</v>
      </c>
      <c r="Y8" s="17" t="b">
        <v>0</v>
      </c>
      <c r="Z8" s="27" t="b">
        <v>1</v>
      </c>
      <c r="AA8" s="27" t="b">
        <v>0</v>
      </c>
      <c r="AB8" s="27" t="b">
        <v>0</v>
      </c>
      <c r="AC8" s="17" t="b">
        <v>1</v>
      </c>
      <c r="AD8" s="17" t="b">
        <v>0</v>
      </c>
      <c r="AE8" s="17" t="b">
        <v>0</v>
      </c>
      <c r="AF8" s="27" t="b">
        <v>1</v>
      </c>
      <c r="AG8" s="27" t="b">
        <v>0</v>
      </c>
      <c r="AH8" s="27" t="b">
        <v>0</v>
      </c>
      <c r="AI8" s="17" t="b">
        <v>0</v>
      </c>
      <c r="AJ8" s="17" t="b">
        <v>1</v>
      </c>
      <c r="AK8" s="17" t="b">
        <v>0</v>
      </c>
      <c r="AL8" s="27" t="b">
        <v>1</v>
      </c>
      <c r="AM8" s="27" t="b">
        <v>0</v>
      </c>
      <c r="AN8" s="27" t="b">
        <v>0</v>
      </c>
      <c r="AO8" s="17" t="b">
        <v>0</v>
      </c>
      <c r="AP8" s="17" t="b">
        <v>1</v>
      </c>
      <c r="AQ8" s="17" t="b">
        <v>0</v>
      </c>
      <c r="AR8" s="27" t="b">
        <v>1</v>
      </c>
      <c r="AS8" s="27" t="b">
        <v>0</v>
      </c>
      <c r="AT8" s="27" t="b">
        <v>0</v>
      </c>
      <c r="AU8" s="17" t="b">
        <v>0</v>
      </c>
      <c r="AV8" s="17" t="b">
        <v>1</v>
      </c>
      <c r="AW8" s="17" t="b">
        <v>0</v>
      </c>
      <c r="AX8" s="27" t="b">
        <v>1</v>
      </c>
      <c r="AY8" s="27" t="b">
        <v>0</v>
      </c>
      <c r="AZ8" s="27" t="b">
        <v>0</v>
      </c>
      <c r="BA8" s="17" t="b">
        <v>0</v>
      </c>
      <c r="BB8" s="17" t="b">
        <v>1</v>
      </c>
      <c r="BC8" s="17" t="b">
        <v>0</v>
      </c>
      <c r="BD8" s="27" t="b">
        <v>1</v>
      </c>
      <c r="BE8" s="27" t="b">
        <v>0</v>
      </c>
      <c r="BF8" s="27" t="b">
        <v>0</v>
      </c>
      <c r="BG8" s="17" t="b">
        <v>0</v>
      </c>
      <c r="BH8" s="17" t="b">
        <v>1</v>
      </c>
      <c r="BI8" s="17" t="b">
        <v>0</v>
      </c>
      <c r="BJ8" s="27" t="b">
        <v>1</v>
      </c>
      <c r="BK8" s="27" t="b">
        <v>0</v>
      </c>
      <c r="BL8" s="27" t="b">
        <v>0</v>
      </c>
      <c r="BM8" s="17" t="b">
        <v>1</v>
      </c>
      <c r="BN8" s="17" t="b">
        <v>0</v>
      </c>
      <c r="BO8" s="17" t="b">
        <v>0</v>
      </c>
      <c r="BP8" s="19">
        <f t="shared" si="0"/>
        <v>12</v>
      </c>
      <c r="BQ8" s="19">
        <f t="shared" si="1"/>
        <v>9</v>
      </c>
      <c r="BR8" s="35">
        <f t="shared" si="2"/>
        <v>0.5714285714285714</v>
      </c>
    </row>
    <row r="9" spans="1:71" x14ac:dyDescent="0.3">
      <c r="A9" s="44">
        <v>46143</v>
      </c>
      <c r="B9" s="44" t="s">
        <v>101</v>
      </c>
      <c r="C9" s="44"/>
      <c r="D9" s="19"/>
      <c r="E9" s="17" t="b">
        <v>1</v>
      </c>
      <c r="F9" s="17" t="b">
        <v>0</v>
      </c>
      <c r="G9" s="17" t="b">
        <v>0</v>
      </c>
      <c r="H9" s="43" t="b">
        <v>0</v>
      </c>
      <c r="I9" s="43" t="b">
        <v>1</v>
      </c>
      <c r="J9" s="43" t="b">
        <v>0</v>
      </c>
      <c r="K9" s="17" t="b">
        <v>0</v>
      </c>
      <c r="L9" s="17" t="b">
        <v>1</v>
      </c>
      <c r="M9" s="17" t="b">
        <v>0</v>
      </c>
      <c r="N9" s="27" t="b">
        <v>0</v>
      </c>
      <c r="O9" s="27" t="b">
        <v>1</v>
      </c>
      <c r="P9" s="27" t="b">
        <v>0</v>
      </c>
      <c r="Q9" s="17" t="b">
        <v>1</v>
      </c>
      <c r="R9" s="17" t="b">
        <v>0</v>
      </c>
      <c r="S9" s="17" t="b">
        <v>0</v>
      </c>
      <c r="T9" s="27" t="b">
        <v>0</v>
      </c>
      <c r="U9" s="27" t="b">
        <v>1</v>
      </c>
      <c r="V9" s="27" t="b">
        <v>0</v>
      </c>
      <c r="W9" s="17" t="b">
        <v>1</v>
      </c>
      <c r="X9" s="17" t="b">
        <v>0</v>
      </c>
      <c r="Y9" s="17" t="b">
        <v>0</v>
      </c>
      <c r="Z9" s="27" t="b">
        <v>0</v>
      </c>
      <c r="AA9" s="27" t="b">
        <v>1</v>
      </c>
      <c r="AB9" s="27" t="b">
        <v>0</v>
      </c>
      <c r="AC9" s="17" t="b">
        <v>0</v>
      </c>
      <c r="AD9" s="17" t="b">
        <v>1</v>
      </c>
      <c r="AE9" s="17" t="b">
        <v>0</v>
      </c>
      <c r="AF9" s="27" t="b">
        <v>1</v>
      </c>
      <c r="AG9" s="27" t="b">
        <v>0</v>
      </c>
      <c r="AH9" s="27" t="b">
        <v>0</v>
      </c>
      <c r="AI9" s="17" t="b">
        <v>1</v>
      </c>
      <c r="AJ9" s="17" t="b">
        <v>0</v>
      </c>
      <c r="AK9" s="17" t="b">
        <v>0</v>
      </c>
      <c r="AL9" s="27" t="b">
        <v>1</v>
      </c>
      <c r="AM9" s="27" t="b">
        <v>0</v>
      </c>
      <c r="AN9" s="27" t="b">
        <v>0</v>
      </c>
      <c r="AO9" s="17" t="b">
        <v>0</v>
      </c>
      <c r="AP9" s="17" t="b">
        <v>1</v>
      </c>
      <c r="AQ9" s="17" t="b">
        <v>0</v>
      </c>
      <c r="AR9" s="27" t="b">
        <v>0</v>
      </c>
      <c r="AS9" s="27" t="b">
        <v>1</v>
      </c>
      <c r="AT9" s="27" t="b">
        <v>0</v>
      </c>
      <c r="AU9" s="17" t="b">
        <v>1</v>
      </c>
      <c r="AV9" s="17" t="b">
        <v>0</v>
      </c>
      <c r="AW9" s="17" t="b">
        <v>0</v>
      </c>
      <c r="AX9" s="27" t="b">
        <v>0</v>
      </c>
      <c r="AY9" s="27" t="b">
        <v>1</v>
      </c>
      <c r="AZ9" s="27" t="b">
        <v>0</v>
      </c>
      <c r="BA9" s="17" t="b">
        <v>1</v>
      </c>
      <c r="BB9" s="17" t="b">
        <v>0</v>
      </c>
      <c r="BC9" s="17" t="b">
        <v>0</v>
      </c>
      <c r="BD9" s="27" t="b">
        <v>0</v>
      </c>
      <c r="BE9" s="27" t="b">
        <v>1</v>
      </c>
      <c r="BF9" s="27" t="b">
        <v>0</v>
      </c>
      <c r="BG9" s="17" t="b">
        <v>1</v>
      </c>
      <c r="BH9" s="17" t="b">
        <v>0</v>
      </c>
      <c r="BI9" s="17" t="b">
        <v>0</v>
      </c>
      <c r="BJ9" s="27" t="b">
        <v>0</v>
      </c>
      <c r="BK9" s="27" t="b">
        <v>1</v>
      </c>
      <c r="BL9" s="27" t="b">
        <v>0</v>
      </c>
      <c r="BM9" s="17" t="b">
        <v>1</v>
      </c>
      <c r="BN9" s="17" t="b">
        <v>0</v>
      </c>
      <c r="BO9" s="17" t="b">
        <v>0</v>
      </c>
      <c r="BP9" s="19">
        <f t="shared" si="0"/>
        <v>10</v>
      </c>
      <c r="BQ9" s="19">
        <f t="shared" si="1"/>
        <v>11</v>
      </c>
      <c r="BR9" s="35">
        <f t="shared" si="2"/>
        <v>0.47619047619047616</v>
      </c>
    </row>
    <row r="10" spans="1:71" x14ac:dyDescent="0.3">
      <c r="A10" s="44"/>
      <c r="B10" s="44"/>
      <c r="C10" s="44"/>
      <c r="D10" s="19"/>
      <c r="E10" s="17" t="b">
        <v>0</v>
      </c>
      <c r="F10" s="17" t="b">
        <v>0</v>
      </c>
      <c r="G10" s="17" t="b">
        <v>0</v>
      </c>
      <c r="H10" s="43" t="b">
        <v>0</v>
      </c>
      <c r="I10" s="43" t="b">
        <v>0</v>
      </c>
      <c r="J10" s="43" t="b">
        <v>0</v>
      </c>
      <c r="K10" s="17" t="b">
        <v>0</v>
      </c>
      <c r="L10" s="17" t="b">
        <v>0</v>
      </c>
      <c r="M10" s="17" t="b">
        <v>0</v>
      </c>
      <c r="N10" s="27" t="b">
        <v>0</v>
      </c>
      <c r="O10" s="27" t="b">
        <v>0</v>
      </c>
      <c r="P10" s="27" t="b">
        <v>0</v>
      </c>
      <c r="Q10" s="17" t="b">
        <v>0</v>
      </c>
      <c r="R10" s="17" t="b">
        <v>0</v>
      </c>
      <c r="S10" s="17" t="b">
        <v>0</v>
      </c>
      <c r="T10" s="27" t="b">
        <v>0</v>
      </c>
      <c r="U10" s="27" t="b">
        <v>0</v>
      </c>
      <c r="V10" s="27" t="b">
        <v>0</v>
      </c>
      <c r="W10" s="17" t="b">
        <v>0</v>
      </c>
      <c r="X10" s="17" t="b">
        <v>0</v>
      </c>
      <c r="Y10" s="17" t="b">
        <v>0</v>
      </c>
      <c r="Z10" s="27" t="b">
        <v>0</v>
      </c>
      <c r="AA10" s="27" t="b">
        <v>0</v>
      </c>
      <c r="AB10" s="27" t="b">
        <v>0</v>
      </c>
      <c r="AC10" s="17" t="b">
        <v>0</v>
      </c>
      <c r="AD10" s="17" t="b">
        <v>0</v>
      </c>
      <c r="AE10" s="17" t="b">
        <v>0</v>
      </c>
      <c r="AF10" s="27" t="b">
        <v>0</v>
      </c>
      <c r="AG10" s="27" t="b">
        <v>0</v>
      </c>
      <c r="AH10" s="27" t="b">
        <v>0</v>
      </c>
      <c r="AI10" s="17" t="b">
        <v>0</v>
      </c>
      <c r="AJ10" s="17" t="b">
        <v>0</v>
      </c>
      <c r="AK10" s="17" t="b">
        <v>0</v>
      </c>
      <c r="AL10" s="27" t="b">
        <v>0</v>
      </c>
      <c r="AM10" s="27" t="b">
        <v>0</v>
      </c>
      <c r="AN10" s="27" t="b">
        <v>0</v>
      </c>
      <c r="AO10" s="17" t="b">
        <v>0</v>
      </c>
      <c r="AP10" s="17" t="b">
        <v>0</v>
      </c>
      <c r="AQ10" s="17" t="b">
        <v>0</v>
      </c>
      <c r="AR10" s="27" t="b">
        <v>0</v>
      </c>
      <c r="AS10" s="27" t="b">
        <v>0</v>
      </c>
      <c r="AT10" s="27" t="b">
        <v>0</v>
      </c>
      <c r="AU10" s="17" t="b">
        <v>0</v>
      </c>
      <c r="AV10" s="17" t="b">
        <v>0</v>
      </c>
      <c r="AW10" s="17" t="b">
        <v>0</v>
      </c>
      <c r="AX10" s="27" t="b">
        <v>0</v>
      </c>
      <c r="AY10" s="27" t="b">
        <v>0</v>
      </c>
      <c r="AZ10" s="27" t="b">
        <v>0</v>
      </c>
      <c r="BA10" s="17" t="b">
        <v>0</v>
      </c>
      <c r="BB10" s="17" t="b">
        <v>0</v>
      </c>
      <c r="BC10" s="17" t="b">
        <v>0</v>
      </c>
      <c r="BD10" s="27" t="b">
        <v>0</v>
      </c>
      <c r="BE10" s="27" t="b">
        <v>0</v>
      </c>
      <c r="BF10" s="27" t="b">
        <v>0</v>
      </c>
      <c r="BG10" s="17" t="b">
        <v>0</v>
      </c>
      <c r="BH10" s="17" t="b">
        <v>0</v>
      </c>
      <c r="BI10" s="17" t="b">
        <v>0</v>
      </c>
      <c r="BJ10" s="27" t="b">
        <v>0</v>
      </c>
      <c r="BK10" s="27" t="b">
        <v>0</v>
      </c>
      <c r="BL10" s="27" t="b">
        <v>0</v>
      </c>
      <c r="BM10" s="17" t="b">
        <v>0</v>
      </c>
      <c r="BN10" s="17" t="b">
        <v>0</v>
      </c>
      <c r="BO10" s="17" t="b">
        <v>0</v>
      </c>
      <c r="BP10" s="19">
        <f t="shared" si="0"/>
        <v>0</v>
      </c>
      <c r="BQ10" s="19">
        <f t="shared" si="1"/>
        <v>0</v>
      </c>
      <c r="BR10" s="35">
        <f t="shared" si="2"/>
        <v>0</v>
      </c>
    </row>
    <row r="11" spans="1:71" x14ac:dyDescent="0.3">
      <c r="A11" s="44"/>
      <c r="B11" s="44"/>
      <c r="C11" s="44"/>
      <c r="D11" s="19"/>
      <c r="E11" s="17" t="b">
        <v>0</v>
      </c>
      <c r="F11" s="17" t="b">
        <v>0</v>
      </c>
      <c r="G11" s="17" t="b">
        <v>0</v>
      </c>
      <c r="H11" s="43" t="b">
        <v>0</v>
      </c>
      <c r="I11" s="43" t="b">
        <v>0</v>
      </c>
      <c r="J11" s="43" t="b">
        <v>0</v>
      </c>
      <c r="K11" s="17" t="b">
        <v>0</v>
      </c>
      <c r="L11" s="17" t="b">
        <v>0</v>
      </c>
      <c r="M11" s="17" t="b">
        <v>0</v>
      </c>
      <c r="N11" s="27" t="b">
        <v>0</v>
      </c>
      <c r="O11" s="27" t="b">
        <v>0</v>
      </c>
      <c r="P11" s="27" t="b">
        <v>0</v>
      </c>
      <c r="Q11" s="17" t="b">
        <v>0</v>
      </c>
      <c r="R11" s="17" t="b">
        <v>0</v>
      </c>
      <c r="S11" s="17" t="b">
        <v>0</v>
      </c>
      <c r="T11" s="27" t="b">
        <v>0</v>
      </c>
      <c r="U11" s="27" t="b">
        <v>0</v>
      </c>
      <c r="V11" s="27" t="b">
        <v>0</v>
      </c>
      <c r="W11" s="17" t="b">
        <v>0</v>
      </c>
      <c r="X11" s="17" t="b">
        <v>0</v>
      </c>
      <c r="Y11" s="17" t="b">
        <v>0</v>
      </c>
      <c r="Z11" s="27" t="b">
        <v>0</v>
      </c>
      <c r="AA11" s="27" t="b">
        <v>0</v>
      </c>
      <c r="AB11" s="27" t="b">
        <v>0</v>
      </c>
      <c r="AC11" s="17" t="b">
        <v>0</v>
      </c>
      <c r="AD11" s="17" t="b">
        <v>0</v>
      </c>
      <c r="AE11" s="17" t="b">
        <v>0</v>
      </c>
      <c r="AF11" s="27" t="b">
        <v>0</v>
      </c>
      <c r="AG11" s="27" t="b">
        <v>0</v>
      </c>
      <c r="AH11" s="27" t="b">
        <v>0</v>
      </c>
      <c r="AI11" s="17" t="b">
        <v>0</v>
      </c>
      <c r="AJ11" s="17" t="b">
        <v>0</v>
      </c>
      <c r="AK11" s="17" t="b">
        <v>0</v>
      </c>
      <c r="AL11" s="27" t="b">
        <v>0</v>
      </c>
      <c r="AM11" s="27" t="b">
        <v>0</v>
      </c>
      <c r="AN11" s="27" t="b">
        <v>0</v>
      </c>
      <c r="AO11" s="17" t="b">
        <v>0</v>
      </c>
      <c r="AP11" s="17" t="b">
        <v>0</v>
      </c>
      <c r="AQ11" s="17" t="b">
        <v>0</v>
      </c>
      <c r="AR11" s="27" t="b">
        <v>0</v>
      </c>
      <c r="AS11" s="27" t="b">
        <v>0</v>
      </c>
      <c r="AT11" s="27" t="b">
        <v>0</v>
      </c>
      <c r="AU11" s="17" t="b">
        <v>0</v>
      </c>
      <c r="AV11" s="17" t="b">
        <v>0</v>
      </c>
      <c r="AW11" s="17" t="b">
        <v>0</v>
      </c>
      <c r="AX11" s="27" t="b">
        <v>0</v>
      </c>
      <c r="AY11" s="27" t="b">
        <v>0</v>
      </c>
      <c r="AZ11" s="27" t="b">
        <v>0</v>
      </c>
      <c r="BA11" s="17" t="b">
        <v>0</v>
      </c>
      <c r="BB11" s="17" t="b">
        <v>0</v>
      </c>
      <c r="BC11" s="17" t="b">
        <v>0</v>
      </c>
      <c r="BD11" s="27" t="b">
        <v>0</v>
      </c>
      <c r="BE11" s="27" t="b">
        <v>0</v>
      </c>
      <c r="BF11" s="27" t="b">
        <v>0</v>
      </c>
      <c r="BG11" s="17" t="b">
        <v>0</v>
      </c>
      <c r="BH11" s="17" t="b">
        <v>0</v>
      </c>
      <c r="BI11" s="17" t="b">
        <v>0</v>
      </c>
      <c r="BJ11" s="27" t="b">
        <v>0</v>
      </c>
      <c r="BK11" s="27" t="b">
        <v>0</v>
      </c>
      <c r="BL11" s="27" t="b">
        <v>0</v>
      </c>
      <c r="BM11" s="17" t="b">
        <v>0</v>
      </c>
      <c r="BN11" s="17" t="b">
        <v>0</v>
      </c>
      <c r="BO11" s="17" t="b">
        <v>0</v>
      </c>
      <c r="BP11" s="19">
        <f t="shared" si="0"/>
        <v>0</v>
      </c>
      <c r="BQ11" s="19">
        <f t="shared" si="1"/>
        <v>0</v>
      </c>
      <c r="BR11" s="35">
        <f t="shared" si="2"/>
        <v>0</v>
      </c>
    </row>
    <row r="12" spans="1:71" x14ac:dyDescent="0.3">
      <c r="A12" s="44"/>
      <c r="B12" s="44"/>
      <c r="C12" s="44"/>
      <c r="D12" s="19"/>
      <c r="E12" s="17" t="b">
        <v>0</v>
      </c>
      <c r="F12" s="17" t="b">
        <v>0</v>
      </c>
      <c r="G12" s="17" t="b">
        <v>0</v>
      </c>
      <c r="H12" s="43" t="b">
        <v>0</v>
      </c>
      <c r="I12" s="43" t="b">
        <v>0</v>
      </c>
      <c r="J12" s="43" t="b">
        <v>0</v>
      </c>
      <c r="K12" s="17" t="b">
        <v>0</v>
      </c>
      <c r="L12" s="17" t="b">
        <v>0</v>
      </c>
      <c r="M12" s="17" t="b">
        <v>0</v>
      </c>
      <c r="N12" s="27" t="b">
        <v>0</v>
      </c>
      <c r="O12" s="27" t="b">
        <v>0</v>
      </c>
      <c r="P12" s="27" t="b">
        <v>0</v>
      </c>
      <c r="Q12" s="17" t="b">
        <v>0</v>
      </c>
      <c r="R12" s="17" t="b">
        <v>0</v>
      </c>
      <c r="S12" s="17" t="b">
        <v>0</v>
      </c>
      <c r="T12" s="27" t="b">
        <v>0</v>
      </c>
      <c r="U12" s="27" t="b">
        <v>0</v>
      </c>
      <c r="V12" s="27" t="b">
        <v>0</v>
      </c>
      <c r="W12" s="17" t="b">
        <v>0</v>
      </c>
      <c r="X12" s="17" t="b">
        <v>0</v>
      </c>
      <c r="Y12" s="17" t="b">
        <v>0</v>
      </c>
      <c r="Z12" s="27" t="b">
        <v>0</v>
      </c>
      <c r="AA12" s="27" t="b">
        <v>0</v>
      </c>
      <c r="AB12" s="27" t="b">
        <v>0</v>
      </c>
      <c r="AC12" s="17" t="b">
        <v>0</v>
      </c>
      <c r="AD12" s="17" t="b">
        <v>0</v>
      </c>
      <c r="AE12" s="17" t="b">
        <v>0</v>
      </c>
      <c r="AF12" s="27" t="b">
        <v>0</v>
      </c>
      <c r="AG12" s="27" t="b">
        <v>0</v>
      </c>
      <c r="AH12" s="27" t="b">
        <v>0</v>
      </c>
      <c r="AI12" s="17" t="b">
        <v>0</v>
      </c>
      <c r="AJ12" s="17" t="b">
        <v>0</v>
      </c>
      <c r="AK12" s="17" t="b">
        <v>0</v>
      </c>
      <c r="AL12" s="27" t="b">
        <v>0</v>
      </c>
      <c r="AM12" s="27" t="b">
        <v>0</v>
      </c>
      <c r="AN12" s="27" t="b">
        <v>0</v>
      </c>
      <c r="AO12" s="17" t="b">
        <v>0</v>
      </c>
      <c r="AP12" s="17" t="b">
        <v>0</v>
      </c>
      <c r="AQ12" s="17" t="b">
        <v>0</v>
      </c>
      <c r="AR12" s="27" t="b">
        <v>0</v>
      </c>
      <c r="AS12" s="27" t="b">
        <v>0</v>
      </c>
      <c r="AT12" s="27" t="b">
        <v>0</v>
      </c>
      <c r="AU12" s="17" t="b">
        <v>0</v>
      </c>
      <c r="AV12" s="17" t="b">
        <v>0</v>
      </c>
      <c r="AW12" s="17" t="b">
        <v>0</v>
      </c>
      <c r="AX12" s="27" t="b">
        <v>0</v>
      </c>
      <c r="AY12" s="27" t="b">
        <v>0</v>
      </c>
      <c r="AZ12" s="27" t="b">
        <v>0</v>
      </c>
      <c r="BA12" s="17" t="b">
        <v>0</v>
      </c>
      <c r="BB12" s="17" t="b">
        <v>0</v>
      </c>
      <c r="BC12" s="17" t="b">
        <v>0</v>
      </c>
      <c r="BD12" s="27" t="b">
        <v>0</v>
      </c>
      <c r="BE12" s="27" t="b">
        <v>0</v>
      </c>
      <c r="BF12" s="27" t="b">
        <v>0</v>
      </c>
      <c r="BG12" s="17" t="b">
        <v>0</v>
      </c>
      <c r="BH12" s="17" t="b">
        <v>0</v>
      </c>
      <c r="BI12" s="17" t="b">
        <v>0</v>
      </c>
      <c r="BJ12" s="27" t="b">
        <v>0</v>
      </c>
      <c r="BK12" s="27" t="b">
        <v>0</v>
      </c>
      <c r="BL12" s="27" t="b">
        <v>0</v>
      </c>
      <c r="BM12" s="17" t="b">
        <v>0</v>
      </c>
      <c r="BN12" s="17" t="b">
        <v>0</v>
      </c>
      <c r="BO12" s="17" t="b">
        <v>0</v>
      </c>
      <c r="BP12" s="19">
        <f t="shared" si="0"/>
        <v>0</v>
      </c>
      <c r="BQ12" s="19">
        <f t="shared" si="1"/>
        <v>0</v>
      </c>
      <c r="BR12" s="35">
        <f t="shared" si="2"/>
        <v>0</v>
      </c>
    </row>
    <row r="13" spans="1:71" x14ac:dyDescent="0.3">
      <c r="A13" s="44"/>
      <c r="B13" s="44"/>
      <c r="C13" s="44"/>
      <c r="D13" s="19"/>
      <c r="E13" s="17" t="b">
        <v>0</v>
      </c>
      <c r="F13" s="17" t="b">
        <v>0</v>
      </c>
      <c r="G13" s="17" t="b">
        <v>0</v>
      </c>
      <c r="H13" s="43" t="b">
        <v>0</v>
      </c>
      <c r="I13" s="43" t="b">
        <v>0</v>
      </c>
      <c r="J13" s="43" t="b">
        <v>0</v>
      </c>
      <c r="K13" s="17" t="b">
        <v>0</v>
      </c>
      <c r="L13" s="17" t="b">
        <v>0</v>
      </c>
      <c r="M13" s="17" t="b">
        <v>0</v>
      </c>
      <c r="N13" s="27" t="b">
        <v>0</v>
      </c>
      <c r="O13" s="27" t="b">
        <v>0</v>
      </c>
      <c r="P13" s="27" t="b">
        <v>0</v>
      </c>
      <c r="Q13" s="17" t="b">
        <v>0</v>
      </c>
      <c r="R13" s="17" t="b">
        <v>0</v>
      </c>
      <c r="S13" s="17" t="b">
        <v>0</v>
      </c>
      <c r="T13" s="27" t="b">
        <v>0</v>
      </c>
      <c r="U13" s="27" t="b">
        <v>0</v>
      </c>
      <c r="V13" s="27" t="b">
        <v>0</v>
      </c>
      <c r="W13" s="17" t="b">
        <v>0</v>
      </c>
      <c r="X13" s="17" t="b">
        <v>0</v>
      </c>
      <c r="Y13" s="17" t="b">
        <v>0</v>
      </c>
      <c r="Z13" s="27" t="b">
        <v>0</v>
      </c>
      <c r="AA13" s="27" t="b">
        <v>0</v>
      </c>
      <c r="AB13" s="27" t="b">
        <v>0</v>
      </c>
      <c r="AC13" s="17" t="b">
        <v>0</v>
      </c>
      <c r="AD13" s="17" t="b">
        <v>0</v>
      </c>
      <c r="AE13" s="17" t="b">
        <v>0</v>
      </c>
      <c r="AF13" s="27" t="b">
        <v>0</v>
      </c>
      <c r="AG13" s="27" t="b">
        <v>0</v>
      </c>
      <c r="AH13" s="27" t="b">
        <v>0</v>
      </c>
      <c r="AI13" s="17" t="b">
        <v>0</v>
      </c>
      <c r="AJ13" s="17" t="b">
        <v>0</v>
      </c>
      <c r="AK13" s="17" t="b">
        <v>0</v>
      </c>
      <c r="AL13" s="27" t="b">
        <v>0</v>
      </c>
      <c r="AM13" s="27" t="b">
        <v>0</v>
      </c>
      <c r="AN13" s="27" t="b">
        <v>0</v>
      </c>
      <c r="AO13" s="17" t="b">
        <v>0</v>
      </c>
      <c r="AP13" s="17" t="b">
        <v>0</v>
      </c>
      <c r="AQ13" s="17" t="b">
        <v>0</v>
      </c>
      <c r="AR13" s="27" t="b">
        <v>0</v>
      </c>
      <c r="AS13" s="27" t="b">
        <v>0</v>
      </c>
      <c r="AT13" s="27" t="b">
        <v>0</v>
      </c>
      <c r="AU13" s="17" t="b">
        <v>0</v>
      </c>
      <c r="AV13" s="17" t="b">
        <v>0</v>
      </c>
      <c r="AW13" s="17" t="b">
        <v>0</v>
      </c>
      <c r="AX13" s="27" t="b">
        <v>0</v>
      </c>
      <c r="AY13" s="27" t="b">
        <v>0</v>
      </c>
      <c r="AZ13" s="27" t="b">
        <v>0</v>
      </c>
      <c r="BA13" s="17" t="b">
        <v>0</v>
      </c>
      <c r="BB13" s="17" t="b">
        <v>0</v>
      </c>
      <c r="BC13" s="17" t="b">
        <v>0</v>
      </c>
      <c r="BD13" s="27" t="b">
        <v>0</v>
      </c>
      <c r="BE13" s="27" t="b">
        <v>0</v>
      </c>
      <c r="BF13" s="27" t="b">
        <v>0</v>
      </c>
      <c r="BG13" s="17" t="b">
        <v>0</v>
      </c>
      <c r="BH13" s="17" t="b">
        <v>0</v>
      </c>
      <c r="BI13" s="17" t="b">
        <v>0</v>
      </c>
      <c r="BJ13" s="27" t="b">
        <v>0</v>
      </c>
      <c r="BK13" s="27" t="b">
        <v>0</v>
      </c>
      <c r="BL13" s="27" t="b">
        <v>0</v>
      </c>
      <c r="BM13" s="17" t="b">
        <v>0</v>
      </c>
      <c r="BN13" s="17" t="b">
        <v>0</v>
      </c>
      <c r="BO13" s="17" t="b">
        <v>0</v>
      </c>
      <c r="BP13" s="19">
        <f t="shared" si="0"/>
        <v>0</v>
      </c>
      <c r="BQ13" s="19">
        <f t="shared" si="1"/>
        <v>0</v>
      </c>
      <c r="BR13" s="35">
        <f t="shared" si="2"/>
        <v>0</v>
      </c>
    </row>
    <row r="14" spans="1:71" x14ac:dyDescent="0.3">
      <c r="A14" s="44"/>
      <c r="B14" s="44"/>
      <c r="C14" s="44"/>
      <c r="D14" s="19"/>
      <c r="E14" s="17" t="b">
        <v>0</v>
      </c>
      <c r="F14" s="17" t="b">
        <v>0</v>
      </c>
      <c r="G14" s="17" t="b">
        <v>0</v>
      </c>
      <c r="H14" s="43" t="b">
        <v>0</v>
      </c>
      <c r="I14" s="43" t="b">
        <v>0</v>
      </c>
      <c r="J14" s="43" t="b">
        <v>0</v>
      </c>
      <c r="K14" s="17" t="b">
        <v>0</v>
      </c>
      <c r="L14" s="17" t="b">
        <v>0</v>
      </c>
      <c r="M14" s="17" t="b">
        <v>0</v>
      </c>
      <c r="N14" s="27" t="b">
        <v>0</v>
      </c>
      <c r="O14" s="27" t="b">
        <v>0</v>
      </c>
      <c r="P14" s="27" t="b">
        <v>0</v>
      </c>
      <c r="Q14" s="17" t="b">
        <v>0</v>
      </c>
      <c r="R14" s="17" t="b">
        <v>0</v>
      </c>
      <c r="S14" s="17" t="b">
        <v>0</v>
      </c>
      <c r="T14" s="27" t="b">
        <v>0</v>
      </c>
      <c r="U14" s="27" t="b">
        <v>0</v>
      </c>
      <c r="V14" s="27" t="b">
        <v>0</v>
      </c>
      <c r="W14" s="17" t="b">
        <v>0</v>
      </c>
      <c r="X14" s="17" t="b">
        <v>0</v>
      </c>
      <c r="Y14" s="17" t="b">
        <v>0</v>
      </c>
      <c r="Z14" s="27" t="b">
        <v>0</v>
      </c>
      <c r="AA14" s="27" t="b">
        <v>0</v>
      </c>
      <c r="AB14" s="27" t="b">
        <v>0</v>
      </c>
      <c r="AC14" s="17" t="b">
        <v>0</v>
      </c>
      <c r="AD14" s="17" t="b">
        <v>0</v>
      </c>
      <c r="AE14" s="17" t="b">
        <v>0</v>
      </c>
      <c r="AF14" s="27" t="b">
        <v>0</v>
      </c>
      <c r="AG14" s="27" t="b">
        <v>0</v>
      </c>
      <c r="AH14" s="27" t="b">
        <v>0</v>
      </c>
      <c r="AI14" s="17" t="b">
        <v>0</v>
      </c>
      <c r="AJ14" s="17" t="b">
        <v>0</v>
      </c>
      <c r="AK14" s="17" t="b">
        <v>0</v>
      </c>
      <c r="AL14" s="27" t="b">
        <v>0</v>
      </c>
      <c r="AM14" s="27" t="b">
        <v>0</v>
      </c>
      <c r="AN14" s="27" t="b">
        <v>0</v>
      </c>
      <c r="AO14" s="17" t="b">
        <v>0</v>
      </c>
      <c r="AP14" s="17" t="b">
        <v>0</v>
      </c>
      <c r="AQ14" s="17" t="b">
        <v>0</v>
      </c>
      <c r="AR14" s="27" t="b">
        <v>0</v>
      </c>
      <c r="AS14" s="27" t="b">
        <v>0</v>
      </c>
      <c r="AT14" s="27" t="b">
        <v>0</v>
      </c>
      <c r="AU14" s="17" t="b">
        <v>0</v>
      </c>
      <c r="AV14" s="17" t="b">
        <v>0</v>
      </c>
      <c r="AW14" s="17" t="b">
        <v>0</v>
      </c>
      <c r="AX14" s="27" t="b">
        <v>0</v>
      </c>
      <c r="AY14" s="27" t="b">
        <v>0</v>
      </c>
      <c r="AZ14" s="27" t="b">
        <v>0</v>
      </c>
      <c r="BA14" s="17" t="b">
        <v>0</v>
      </c>
      <c r="BB14" s="17" t="b">
        <v>0</v>
      </c>
      <c r="BC14" s="17" t="b">
        <v>0</v>
      </c>
      <c r="BD14" s="27" t="b">
        <v>0</v>
      </c>
      <c r="BE14" s="27" t="b">
        <v>0</v>
      </c>
      <c r="BF14" s="27" t="b">
        <v>0</v>
      </c>
      <c r="BG14" s="17" t="b">
        <v>0</v>
      </c>
      <c r="BH14" s="17" t="b">
        <v>0</v>
      </c>
      <c r="BI14" s="17" t="b">
        <v>0</v>
      </c>
      <c r="BJ14" s="27" t="b">
        <v>0</v>
      </c>
      <c r="BK14" s="27" t="b">
        <v>0</v>
      </c>
      <c r="BL14" s="27" t="b">
        <v>0</v>
      </c>
      <c r="BM14" s="17" t="b">
        <v>0</v>
      </c>
      <c r="BN14" s="17" t="b">
        <v>0</v>
      </c>
      <c r="BO14" s="17" t="b">
        <v>0</v>
      </c>
      <c r="BP14" s="19">
        <f t="shared" si="0"/>
        <v>0</v>
      </c>
      <c r="BQ14" s="19">
        <f t="shared" si="1"/>
        <v>0</v>
      </c>
      <c r="BR14" s="35">
        <f t="shared" si="2"/>
        <v>0</v>
      </c>
    </row>
    <row r="15" spans="1:71" x14ac:dyDescent="0.3">
      <c r="A15" s="44"/>
      <c r="B15" s="44"/>
      <c r="C15" s="44"/>
      <c r="D15" s="19"/>
      <c r="E15" s="17" t="b">
        <v>0</v>
      </c>
      <c r="F15" s="17" t="b">
        <v>0</v>
      </c>
      <c r="G15" s="17" t="b">
        <v>0</v>
      </c>
      <c r="H15" s="43" t="b">
        <v>0</v>
      </c>
      <c r="I15" s="43" t="b">
        <v>0</v>
      </c>
      <c r="J15" s="43" t="b">
        <v>0</v>
      </c>
      <c r="K15" s="17" t="b">
        <v>0</v>
      </c>
      <c r="L15" s="17" t="b">
        <v>0</v>
      </c>
      <c r="M15" s="17" t="b">
        <v>0</v>
      </c>
      <c r="N15" s="27" t="b">
        <v>0</v>
      </c>
      <c r="O15" s="27" t="b">
        <v>0</v>
      </c>
      <c r="P15" s="27" t="b">
        <v>0</v>
      </c>
      <c r="Q15" s="17" t="b">
        <v>0</v>
      </c>
      <c r="R15" s="17" t="b">
        <v>0</v>
      </c>
      <c r="S15" s="17" t="b">
        <v>0</v>
      </c>
      <c r="T15" s="27" t="b">
        <v>0</v>
      </c>
      <c r="U15" s="27" t="b">
        <v>0</v>
      </c>
      <c r="V15" s="27" t="b">
        <v>0</v>
      </c>
      <c r="W15" s="17" t="b">
        <v>0</v>
      </c>
      <c r="X15" s="17" t="b">
        <v>0</v>
      </c>
      <c r="Y15" s="17" t="b">
        <v>0</v>
      </c>
      <c r="Z15" s="27" t="b">
        <v>0</v>
      </c>
      <c r="AA15" s="27" t="b">
        <v>0</v>
      </c>
      <c r="AB15" s="27" t="b">
        <v>0</v>
      </c>
      <c r="AC15" s="17" t="b">
        <v>0</v>
      </c>
      <c r="AD15" s="17" t="b">
        <v>0</v>
      </c>
      <c r="AE15" s="17" t="b">
        <v>0</v>
      </c>
      <c r="AF15" s="27" t="b">
        <v>0</v>
      </c>
      <c r="AG15" s="27" t="b">
        <v>0</v>
      </c>
      <c r="AH15" s="27" t="b">
        <v>0</v>
      </c>
      <c r="AI15" s="17" t="b">
        <v>0</v>
      </c>
      <c r="AJ15" s="17" t="b">
        <v>0</v>
      </c>
      <c r="AK15" s="17" t="b">
        <v>0</v>
      </c>
      <c r="AL15" s="27" t="b">
        <v>0</v>
      </c>
      <c r="AM15" s="27" t="b">
        <v>0</v>
      </c>
      <c r="AN15" s="27" t="b">
        <v>0</v>
      </c>
      <c r="AO15" s="17" t="b">
        <v>0</v>
      </c>
      <c r="AP15" s="17" t="b">
        <v>0</v>
      </c>
      <c r="AQ15" s="17" t="b">
        <v>0</v>
      </c>
      <c r="AR15" s="27" t="b">
        <v>0</v>
      </c>
      <c r="AS15" s="27" t="b">
        <v>0</v>
      </c>
      <c r="AT15" s="27" t="b">
        <v>0</v>
      </c>
      <c r="AU15" s="17" t="b">
        <v>0</v>
      </c>
      <c r="AV15" s="17" t="b">
        <v>0</v>
      </c>
      <c r="AW15" s="17" t="b">
        <v>0</v>
      </c>
      <c r="AX15" s="27" t="b">
        <v>0</v>
      </c>
      <c r="AY15" s="27" t="b">
        <v>0</v>
      </c>
      <c r="AZ15" s="27" t="b">
        <v>0</v>
      </c>
      <c r="BA15" s="17" t="b">
        <v>0</v>
      </c>
      <c r="BB15" s="17" t="b">
        <v>0</v>
      </c>
      <c r="BC15" s="17" t="b">
        <v>0</v>
      </c>
      <c r="BD15" s="27" t="b">
        <v>0</v>
      </c>
      <c r="BE15" s="27" t="b">
        <v>0</v>
      </c>
      <c r="BF15" s="27" t="b">
        <v>0</v>
      </c>
      <c r="BG15" s="17" t="b">
        <v>0</v>
      </c>
      <c r="BH15" s="17" t="b">
        <v>0</v>
      </c>
      <c r="BI15" s="17" t="b">
        <v>0</v>
      </c>
      <c r="BJ15" s="27" t="b">
        <v>0</v>
      </c>
      <c r="BK15" s="27" t="b">
        <v>0</v>
      </c>
      <c r="BL15" s="27" t="b">
        <v>0</v>
      </c>
      <c r="BM15" s="17" t="b">
        <v>0</v>
      </c>
      <c r="BN15" s="17" t="b">
        <v>0</v>
      </c>
      <c r="BO15" s="17" t="b">
        <v>0</v>
      </c>
      <c r="BP15" s="19">
        <f t="shared" si="0"/>
        <v>0</v>
      </c>
      <c r="BQ15" s="19">
        <f t="shared" si="1"/>
        <v>0</v>
      </c>
      <c r="BR15" s="35">
        <f t="shared" si="2"/>
        <v>0</v>
      </c>
    </row>
    <row r="16" spans="1:71" x14ac:dyDescent="0.3">
      <c r="A16" s="44"/>
      <c r="B16" s="44"/>
      <c r="C16" s="44"/>
      <c r="D16" s="19"/>
      <c r="E16" s="17" t="b">
        <v>0</v>
      </c>
      <c r="F16" s="17" t="b">
        <v>0</v>
      </c>
      <c r="G16" s="17" t="b">
        <v>0</v>
      </c>
      <c r="H16" s="43" t="b">
        <v>0</v>
      </c>
      <c r="I16" s="43" t="b">
        <v>0</v>
      </c>
      <c r="J16" s="43" t="b">
        <v>0</v>
      </c>
      <c r="K16" s="17" t="b">
        <v>0</v>
      </c>
      <c r="L16" s="17" t="b">
        <v>0</v>
      </c>
      <c r="M16" s="17" t="b">
        <v>0</v>
      </c>
      <c r="N16" s="27" t="b">
        <v>0</v>
      </c>
      <c r="O16" s="27" t="b">
        <v>0</v>
      </c>
      <c r="P16" s="27" t="b">
        <v>0</v>
      </c>
      <c r="Q16" s="17" t="b">
        <v>0</v>
      </c>
      <c r="R16" s="17" t="b">
        <v>0</v>
      </c>
      <c r="S16" s="17" t="b">
        <v>0</v>
      </c>
      <c r="T16" s="27" t="b">
        <v>0</v>
      </c>
      <c r="U16" s="27" t="b">
        <v>0</v>
      </c>
      <c r="V16" s="27" t="b">
        <v>0</v>
      </c>
      <c r="W16" s="17" t="b">
        <v>0</v>
      </c>
      <c r="X16" s="17" t="b">
        <v>0</v>
      </c>
      <c r="Y16" s="17" t="b">
        <v>0</v>
      </c>
      <c r="Z16" s="27" t="b">
        <v>0</v>
      </c>
      <c r="AA16" s="27" t="b">
        <v>0</v>
      </c>
      <c r="AB16" s="27" t="b">
        <v>0</v>
      </c>
      <c r="AC16" s="17" t="b">
        <v>0</v>
      </c>
      <c r="AD16" s="17" t="b">
        <v>0</v>
      </c>
      <c r="AE16" s="17" t="b">
        <v>0</v>
      </c>
      <c r="AF16" s="27" t="b">
        <v>0</v>
      </c>
      <c r="AG16" s="27" t="b">
        <v>0</v>
      </c>
      <c r="AH16" s="27" t="b">
        <v>0</v>
      </c>
      <c r="AI16" s="17" t="b">
        <v>0</v>
      </c>
      <c r="AJ16" s="17" t="b">
        <v>0</v>
      </c>
      <c r="AK16" s="17" t="b">
        <v>0</v>
      </c>
      <c r="AL16" s="27" t="b">
        <v>0</v>
      </c>
      <c r="AM16" s="27" t="b">
        <v>0</v>
      </c>
      <c r="AN16" s="27" t="b">
        <v>0</v>
      </c>
      <c r="AO16" s="17" t="b">
        <v>0</v>
      </c>
      <c r="AP16" s="17" t="b">
        <v>0</v>
      </c>
      <c r="AQ16" s="17" t="b">
        <v>0</v>
      </c>
      <c r="AR16" s="27" t="b">
        <v>0</v>
      </c>
      <c r="AS16" s="27" t="b">
        <v>0</v>
      </c>
      <c r="AT16" s="27" t="b">
        <v>0</v>
      </c>
      <c r="AU16" s="17" t="b">
        <v>0</v>
      </c>
      <c r="AV16" s="17" t="b">
        <v>0</v>
      </c>
      <c r="AW16" s="17" t="b">
        <v>0</v>
      </c>
      <c r="AX16" s="27" t="b">
        <v>0</v>
      </c>
      <c r="AY16" s="27" t="b">
        <v>0</v>
      </c>
      <c r="AZ16" s="27" t="b">
        <v>0</v>
      </c>
      <c r="BA16" s="17" t="b">
        <v>0</v>
      </c>
      <c r="BB16" s="17" t="b">
        <v>0</v>
      </c>
      <c r="BC16" s="17" t="b">
        <v>0</v>
      </c>
      <c r="BD16" s="27" t="b">
        <v>0</v>
      </c>
      <c r="BE16" s="27" t="b">
        <v>0</v>
      </c>
      <c r="BF16" s="27" t="b">
        <v>0</v>
      </c>
      <c r="BG16" s="17" t="b">
        <v>0</v>
      </c>
      <c r="BH16" s="17" t="b">
        <v>0</v>
      </c>
      <c r="BI16" s="17" t="b">
        <v>0</v>
      </c>
      <c r="BJ16" s="27" t="b">
        <v>0</v>
      </c>
      <c r="BK16" s="27" t="b">
        <v>0</v>
      </c>
      <c r="BL16" s="27" t="b">
        <v>0</v>
      </c>
      <c r="BM16" s="17" t="b">
        <v>0</v>
      </c>
      <c r="BN16" s="17" t="b">
        <v>0</v>
      </c>
      <c r="BO16" s="17" t="b">
        <v>0</v>
      </c>
      <c r="BP16" s="19">
        <f t="shared" si="0"/>
        <v>0</v>
      </c>
      <c r="BQ16" s="19">
        <f t="shared" si="1"/>
        <v>0</v>
      </c>
      <c r="BR16" s="35">
        <f t="shared" si="2"/>
        <v>0</v>
      </c>
    </row>
    <row r="17" spans="1:70" x14ac:dyDescent="0.3">
      <c r="A17" s="44"/>
      <c r="B17" s="44"/>
      <c r="C17" s="44"/>
      <c r="D17" s="19"/>
      <c r="E17" s="17" t="b">
        <v>0</v>
      </c>
      <c r="F17" s="17" t="b">
        <v>0</v>
      </c>
      <c r="G17" s="17" t="b">
        <v>0</v>
      </c>
      <c r="H17" s="43" t="b">
        <v>0</v>
      </c>
      <c r="I17" s="43" t="b">
        <v>0</v>
      </c>
      <c r="J17" s="43" t="b">
        <v>0</v>
      </c>
      <c r="K17" s="17" t="b">
        <v>0</v>
      </c>
      <c r="L17" s="17" t="b">
        <v>0</v>
      </c>
      <c r="M17" s="17" t="b">
        <v>0</v>
      </c>
      <c r="N17" s="27" t="b">
        <v>0</v>
      </c>
      <c r="O17" s="27" t="b">
        <v>0</v>
      </c>
      <c r="P17" s="27" t="b">
        <v>0</v>
      </c>
      <c r="Q17" s="17" t="b">
        <v>0</v>
      </c>
      <c r="R17" s="17" t="b">
        <v>0</v>
      </c>
      <c r="S17" s="17" t="b">
        <v>0</v>
      </c>
      <c r="T17" s="27" t="b">
        <v>0</v>
      </c>
      <c r="U17" s="27" t="b">
        <v>0</v>
      </c>
      <c r="V17" s="27" t="b">
        <v>0</v>
      </c>
      <c r="W17" s="17" t="b">
        <v>0</v>
      </c>
      <c r="X17" s="17" t="b">
        <v>0</v>
      </c>
      <c r="Y17" s="17" t="b">
        <v>0</v>
      </c>
      <c r="Z17" s="27" t="b">
        <v>0</v>
      </c>
      <c r="AA17" s="27" t="b">
        <v>0</v>
      </c>
      <c r="AB17" s="27" t="b">
        <v>0</v>
      </c>
      <c r="AC17" s="17" t="b">
        <v>0</v>
      </c>
      <c r="AD17" s="17" t="b">
        <v>0</v>
      </c>
      <c r="AE17" s="17" t="b">
        <v>0</v>
      </c>
      <c r="AF17" s="27" t="b">
        <v>0</v>
      </c>
      <c r="AG17" s="27" t="b">
        <v>0</v>
      </c>
      <c r="AH17" s="27" t="b">
        <v>0</v>
      </c>
      <c r="AI17" s="17" t="b">
        <v>0</v>
      </c>
      <c r="AJ17" s="17" t="b">
        <v>0</v>
      </c>
      <c r="AK17" s="17" t="b">
        <v>0</v>
      </c>
      <c r="AL17" s="27" t="b">
        <v>0</v>
      </c>
      <c r="AM17" s="27" t="b">
        <v>0</v>
      </c>
      <c r="AN17" s="27" t="b">
        <v>0</v>
      </c>
      <c r="AO17" s="17" t="b">
        <v>0</v>
      </c>
      <c r="AP17" s="17" t="b">
        <v>0</v>
      </c>
      <c r="AQ17" s="17" t="b">
        <v>0</v>
      </c>
      <c r="AR17" s="27" t="b">
        <v>0</v>
      </c>
      <c r="AS17" s="27" t="b">
        <v>0</v>
      </c>
      <c r="AT17" s="27" t="b">
        <v>0</v>
      </c>
      <c r="AU17" s="17" t="b">
        <v>0</v>
      </c>
      <c r="AV17" s="17" t="b">
        <v>0</v>
      </c>
      <c r="AW17" s="17" t="b">
        <v>0</v>
      </c>
      <c r="AX17" s="27" t="b">
        <v>0</v>
      </c>
      <c r="AY17" s="27" t="b">
        <v>0</v>
      </c>
      <c r="AZ17" s="27" t="b">
        <v>0</v>
      </c>
      <c r="BA17" s="17" t="b">
        <v>0</v>
      </c>
      <c r="BB17" s="17" t="b">
        <v>0</v>
      </c>
      <c r="BC17" s="17" t="b">
        <v>0</v>
      </c>
      <c r="BD17" s="27" t="b">
        <v>0</v>
      </c>
      <c r="BE17" s="27" t="b">
        <v>0</v>
      </c>
      <c r="BF17" s="27" t="b">
        <v>0</v>
      </c>
      <c r="BG17" s="17" t="b">
        <v>0</v>
      </c>
      <c r="BH17" s="17" t="b">
        <v>0</v>
      </c>
      <c r="BI17" s="17" t="b">
        <v>0</v>
      </c>
      <c r="BJ17" s="27" t="b">
        <v>0</v>
      </c>
      <c r="BK17" s="27" t="b">
        <v>0</v>
      </c>
      <c r="BL17" s="27" t="b">
        <v>0</v>
      </c>
      <c r="BM17" s="17" t="b">
        <v>0</v>
      </c>
      <c r="BN17" s="17" t="b">
        <v>0</v>
      </c>
      <c r="BO17" s="17" t="b">
        <v>0</v>
      </c>
      <c r="BP17" s="19">
        <f t="shared" si="0"/>
        <v>0</v>
      </c>
      <c r="BQ17" s="19">
        <f t="shared" si="1"/>
        <v>0</v>
      </c>
      <c r="BR17" s="35">
        <f t="shared" si="2"/>
        <v>0</v>
      </c>
    </row>
    <row r="18" spans="1:70" x14ac:dyDescent="0.3">
      <c r="A18" s="44"/>
      <c r="B18" s="44"/>
      <c r="C18" s="44"/>
      <c r="D18" s="19"/>
      <c r="E18" s="17" t="b">
        <v>0</v>
      </c>
      <c r="F18" s="17" t="b">
        <v>0</v>
      </c>
      <c r="G18" s="17" t="b">
        <v>0</v>
      </c>
      <c r="H18" s="43" t="b">
        <v>0</v>
      </c>
      <c r="I18" s="43" t="b">
        <v>0</v>
      </c>
      <c r="J18" s="43" t="b">
        <v>0</v>
      </c>
      <c r="K18" s="17" t="b">
        <v>0</v>
      </c>
      <c r="L18" s="17" t="b">
        <v>0</v>
      </c>
      <c r="M18" s="17" t="b">
        <v>0</v>
      </c>
      <c r="N18" s="27" t="b">
        <v>0</v>
      </c>
      <c r="O18" s="27" t="b">
        <v>0</v>
      </c>
      <c r="P18" s="27" t="b">
        <v>0</v>
      </c>
      <c r="Q18" s="17" t="b">
        <v>0</v>
      </c>
      <c r="R18" s="17" t="b">
        <v>0</v>
      </c>
      <c r="S18" s="17" t="b">
        <v>0</v>
      </c>
      <c r="T18" s="27" t="b">
        <v>0</v>
      </c>
      <c r="U18" s="27" t="b">
        <v>0</v>
      </c>
      <c r="V18" s="27" t="b">
        <v>0</v>
      </c>
      <c r="W18" s="17" t="b">
        <v>0</v>
      </c>
      <c r="X18" s="17" t="b">
        <v>0</v>
      </c>
      <c r="Y18" s="17" t="b">
        <v>0</v>
      </c>
      <c r="Z18" s="27" t="b">
        <v>0</v>
      </c>
      <c r="AA18" s="27" t="b">
        <v>0</v>
      </c>
      <c r="AB18" s="27" t="b">
        <v>0</v>
      </c>
      <c r="AC18" s="17" t="b">
        <v>0</v>
      </c>
      <c r="AD18" s="17" t="b">
        <v>0</v>
      </c>
      <c r="AE18" s="17" t="b">
        <v>0</v>
      </c>
      <c r="AF18" s="27" t="b">
        <v>0</v>
      </c>
      <c r="AG18" s="27" t="b">
        <v>0</v>
      </c>
      <c r="AH18" s="27" t="b">
        <v>0</v>
      </c>
      <c r="AI18" s="17" t="b">
        <v>0</v>
      </c>
      <c r="AJ18" s="17" t="b">
        <v>0</v>
      </c>
      <c r="AK18" s="17" t="b">
        <v>0</v>
      </c>
      <c r="AL18" s="27" t="b">
        <v>0</v>
      </c>
      <c r="AM18" s="27" t="b">
        <v>0</v>
      </c>
      <c r="AN18" s="27" t="b">
        <v>0</v>
      </c>
      <c r="AO18" s="17" t="b">
        <v>0</v>
      </c>
      <c r="AP18" s="17" t="b">
        <v>0</v>
      </c>
      <c r="AQ18" s="17" t="b">
        <v>0</v>
      </c>
      <c r="AR18" s="27" t="b">
        <v>0</v>
      </c>
      <c r="AS18" s="27" t="b">
        <v>0</v>
      </c>
      <c r="AT18" s="27" t="b">
        <v>0</v>
      </c>
      <c r="AU18" s="17" t="b">
        <v>0</v>
      </c>
      <c r="AV18" s="17" t="b">
        <v>0</v>
      </c>
      <c r="AW18" s="17" t="b">
        <v>0</v>
      </c>
      <c r="AX18" s="27" t="b">
        <v>0</v>
      </c>
      <c r="AY18" s="27" t="b">
        <v>0</v>
      </c>
      <c r="AZ18" s="27" t="b">
        <v>0</v>
      </c>
      <c r="BA18" s="17" t="b">
        <v>0</v>
      </c>
      <c r="BB18" s="17" t="b">
        <v>0</v>
      </c>
      <c r="BC18" s="17" t="b">
        <v>0</v>
      </c>
      <c r="BD18" s="27" t="b">
        <v>0</v>
      </c>
      <c r="BE18" s="27" t="b">
        <v>0</v>
      </c>
      <c r="BF18" s="27" t="b">
        <v>0</v>
      </c>
      <c r="BG18" s="17" t="b">
        <v>0</v>
      </c>
      <c r="BH18" s="17" t="b">
        <v>0</v>
      </c>
      <c r="BI18" s="17" t="b">
        <v>0</v>
      </c>
      <c r="BJ18" s="27" t="b">
        <v>0</v>
      </c>
      <c r="BK18" s="27" t="b">
        <v>0</v>
      </c>
      <c r="BL18" s="27" t="b">
        <v>0</v>
      </c>
      <c r="BM18" s="17" t="b">
        <v>0</v>
      </c>
      <c r="BN18" s="17" t="b">
        <v>0</v>
      </c>
      <c r="BO18" s="17" t="b">
        <v>0</v>
      </c>
      <c r="BP18" s="19">
        <f t="shared" si="0"/>
        <v>0</v>
      </c>
      <c r="BQ18" s="19">
        <f t="shared" si="1"/>
        <v>0</v>
      </c>
      <c r="BR18" s="35">
        <f t="shared" si="2"/>
        <v>0</v>
      </c>
    </row>
    <row r="19" spans="1:70" x14ac:dyDescent="0.3">
      <c r="A19" s="44"/>
      <c r="B19" s="44"/>
      <c r="C19" s="44"/>
      <c r="D19" s="19"/>
      <c r="E19" s="17" t="b">
        <v>0</v>
      </c>
      <c r="F19" s="17" t="b">
        <v>0</v>
      </c>
      <c r="G19" s="17" t="b">
        <v>0</v>
      </c>
      <c r="H19" s="43" t="b">
        <v>0</v>
      </c>
      <c r="I19" s="43" t="b">
        <v>0</v>
      </c>
      <c r="J19" s="43" t="b">
        <v>0</v>
      </c>
      <c r="K19" s="17" t="b">
        <v>0</v>
      </c>
      <c r="L19" s="17" t="b">
        <v>0</v>
      </c>
      <c r="M19" s="17" t="b">
        <v>0</v>
      </c>
      <c r="N19" s="27" t="b">
        <v>0</v>
      </c>
      <c r="O19" s="27" t="b">
        <v>0</v>
      </c>
      <c r="P19" s="27" t="b">
        <v>0</v>
      </c>
      <c r="Q19" s="17" t="b">
        <v>0</v>
      </c>
      <c r="R19" s="17" t="b">
        <v>0</v>
      </c>
      <c r="S19" s="17" t="b">
        <v>0</v>
      </c>
      <c r="T19" s="27" t="b">
        <v>0</v>
      </c>
      <c r="U19" s="27" t="b">
        <v>0</v>
      </c>
      <c r="V19" s="27" t="b">
        <v>0</v>
      </c>
      <c r="W19" s="17" t="b">
        <v>0</v>
      </c>
      <c r="X19" s="17" t="b">
        <v>0</v>
      </c>
      <c r="Y19" s="17" t="b">
        <v>0</v>
      </c>
      <c r="Z19" s="27" t="b">
        <v>0</v>
      </c>
      <c r="AA19" s="27" t="b">
        <v>0</v>
      </c>
      <c r="AB19" s="27" t="b">
        <v>0</v>
      </c>
      <c r="AC19" s="17" t="b">
        <v>0</v>
      </c>
      <c r="AD19" s="17" t="b">
        <v>0</v>
      </c>
      <c r="AE19" s="17" t="b">
        <v>0</v>
      </c>
      <c r="AF19" s="27" t="b">
        <v>0</v>
      </c>
      <c r="AG19" s="27" t="b">
        <v>0</v>
      </c>
      <c r="AH19" s="27" t="b">
        <v>0</v>
      </c>
      <c r="AI19" s="17" t="b">
        <v>0</v>
      </c>
      <c r="AJ19" s="17" t="b">
        <v>0</v>
      </c>
      <c r="AK19" s="17" t="b">
        <v>0</v>
      </c>
      <c r="AL19" s="27" t="b">
        <v>0</v>
      </c>
      <c r="AM19" s="27" t="b">
        <v>0</v>
      </c>
      <c r="AN19" s="27" t="b">
        <v>0</v>
      </c>
      <c r="AO19" s="17" t="b">
        <v>0</v>
      </c>
      <c r="AP19" s="17" t="b">
        <v>0</v>
      </c>
      <c r="AQ19" s="17" t="b">
        <v>0</v>
      </c>
      <c r="AR19" s="27" t="b">
        <v>0</v>
      </c>
      <c r="AS19" s="27" t="b">
        <v>0</v>
      </c>
      <c r="AT19" s="27" t="b">
        <v>0</v>
      </c>
      <c r="AU19" s="17" t="b">
        <v>0</v>
      </c>
      <c r="AV19" s="17" t="b">
        <v>0</v>
      </c>
      <c r="AW19" s="17" t="b">
        <v>0</v>
      </c>
      <c r="AX19" s="27" t="b">
        <v>0</v>
      </c>
      <c r="AY19" s="27" t="b">
        <v>0</v>
      </c>
      <c r="AZ19" s="27" t="b">
        <v>0</v>
      </c>
      <c r="BA19" s="17" t="b">
        <v>0</v>
      </c>
      <c r="BB19" s="17" t="b">
        <v>0</v>
      </c>
      <c r="BC19" s="17" t="b">
        <v>0</v>
      </c>
      <c r="BD19" s="27" t="b">
        <v>0</v>
      </c>
      <c r="BE19" s="27" t="b">
        <v>0</v>
      </c>
      <c r="BF19" s="27" t="b">
        <v>0</v>
      </c>
      <c r="BG19" s="17" t="b">
        <v>0</v>
      </c>
      <c r="BH19" s="17" t="b">
        <v>0</v>
      </c>
      <c r="BI19" s="17" t="b">
        <v>0</v>
      </c>
      <c r="BJ19" s="27" t="b">
        <v>0</v>
      </c>
      <c r="BK19" s="27" t="b">
        <v>0</v>
      </c>
      <c r="BL19" s="27" t="b">
        <v>0</v>
      </c>
      <c r="BM19" s="17" t="b">
        <v>0</v>
      </c>
      <c r="BN19" s="17" t="b">
        <v>0</v>
      </c>
      <c r="BO19" s="17" t="b">
        <v>0</v>
      </c>
      <c r="BP19" s="19">
        <f t="shared" ref="BP19:BP28" si="3">SUMPRODUCT((E19=TRUE)+(H19=TRUE)+(K19=TRUE)+(N19=TRUE)+(Q19=TRUE)+(T19=TRUE)+(W19=TRUE)+(Z19=TRUE)+(AC19=TRUE)+(AF19=TRUE)+(AI19=TRUE)+(AL19=TRUE)+(AO19=TRUE)+(AR19=TRUE)+(AU19=TRUE)+(AX19=TRUE)+(BA19=TRUE)+(BD19=TRUE)+(BG19=TRUE)+(BJ19=TRUE)+(BM19=TRUE))</f>
        <v>0</v>
      </c>
      <c r="BQ19" s="19">
        <f t="shared" ref="BQ19:BQ28" si="4">SUMPRODUCT((F19=TRUE)+(I19=TRUE)+(L19=TRUE)+(O19=TRUE)+(R19=TRUE)+(U19=TRUE)+(X19=TRUE)+(AA19=TRUE)+(AD19=TRUE)+(AG19=TRUE)+(AJ19=TRUE)+(AM19=TRUE)+(AP19=TRUE)+(AS19=TRUE)+(AV19=TRUE)+(AY19=TRUE)+(BB19=TRUE)+(BE19=TRUE)+(BH19=TRUE)+(BK19=TRUE)+(BN19=TRUE))</f>
        <v>0</v>
      </c>
      <c r="BR19" s="35">
        <f t="shared" ref="BR19:BR28" si="5">IFERROR(BP19/(BP19+BQ19),0)</f>
        <v>0</v>
      </c>
    </row>
    <row r="20" spans="1:70" x14ac:dyDescent="0.3">
      <c r="A20" s="44"/>
      <c r="B20" s="44"/>
      <c r="C20" s="44"/>
      <c r="D20" s="19"/>
      <c r="E20" s="17" t="b">
        <v>0</v>
      </c>
      <c r="F20" s="17" t="b">
        <v>0</v>
      </c>
      <c r="G20" s="17" t="b">
        <v>0</v>
      </c>
      <c r="H20" s="43" t="b">
        <v>0</v>
      </c>
      <c r="I20" s="43" t="b">
        <v>0</v>
      </c>
      <c r="J20" s="43" t="b">
        <v>0</v>
      </c>
      <c r="K20" s="17" t="b">
        <v>0</v>
      </c>
      <c r="L20" s="17" t="b">
        <v>0</v>
      </c>
      <c r="M20" s="17" t="b">
        <v>0</v>
      </c>
      <c r="N20" s="27" t="b">
        <v>0</v>
      </c>
      <c r="O20" s="27" t="b">
        <v>0</v>
      </c>
      <c r="P20" s="27" t="b">
        <v>0</v>
      </c>
      <c r="Q20" s="17" t="b">
        <v>0</v>
      </c>
      <c r="R20" s="17" t="b">
        <v>0</v>
      </c>
      <c r="S20" s="17" t="b">
        <v>0</v>
      </c>
      <c r="T20" s="27" t="b">
        <v>0</v>
      </c>
      <c r="U20" s="27" t="b">
        <v>0</v>
      </c>
      <c r="V20" s="27" t="b">
        <v>0</v>
      </c>
      <c r="W20" s="17" t="b">
        <v>0</v>
      </c>
      <c r="X20" s="17" t="b">
        <v>0</v>
      </c>
      <c r="Y20" s="17" t="b">
        <v>0</v>
      </c>
      <c r="Z20" s="27" t="b">
        <v>0</v>
      </c>
      <c r="AA20" s="27" t="b">
        <v>0</v>
      </c>
      <c r="AB20" s="27" t="b">
        <v>0</v>
      </c>
      <c r="AC20" s="17" t="b">
        <v>0</v>
      </c>
      <c r="AD20" s="17" t="b">
        <v>0</v>
      </c>
      <c r="AE20" s="17" t="b">
        <v>0</v>
      </c>
      <c r="AF20" s="27" t="b">
        <v>0</v>
      </c>
      <c r="AG20" s="27" t="b">
        <v>0</v>
      </c>
      <c r="AH20" s="27" t="b">
        <v>0</v>
      </c>
      <c r="AI20" s="17" t="b">
        <v>0</v>
      </c>
      <c r="AJ20" s="17" t="b">
        <v>0</v>
      </c>
      <c r="AK20" s="17" t="b">
        <v>0</v>
      </c>
      <c r="AL20" s="27" t="b">
        <v>0</v>
      </c>
      <c r="AM20" s="27" t="b">
        <v>0</v>
      </c>
      <c r="AN20" s="27" t="b">
        <v>0</v>
      </c>
      <c r="AO20" s="17" t="b">
        <v>0</v>
      </c>
      <c r="AP20" s="17" t="b">
        <v>0</v>
      </c>
      <c r="AQ20" s="17" t="b">
        <v>0</v>
      </c>
      <c r="AR20" s="27" t="b">
        <v>0</v>
      </c>
      <c r="AS20" s="27" t="b">
        <v>0</v>
      </c>
      <c r="AT20" s="27" t="b">
        <v>0</v>
      </c>
      <c r="AU20" s="17" t="b">
        <v>0</v>
      </c>
      <c r="AV20" s="17" t="b">
        <v>0</v>
      </c>
      <c r="AW20" s="17" t="b">
        <v>0</v>
      </c>
      <c r="AX20" s="27" t="b">
        <v>0</v>
      </c>
      <c r="AY20" s="27" t="b">
        <v>0</v>
      </c>
      <c r="AZ20" s="27" t="b">
        <v>0</v>
      </c>
      <c r="BA20" s="17" t="b">
        <v>0</v>
      </c>
      <c r="BB20" s="17" t="b">
        <v>0</v>
      </c>
      <c r="BC20" s="17" t="b">
        <v>0</v>
      </c>
      <c r="BD20" s="27" t="b">
        <v>0</v>
      </c>
      <c r="BE20" s="27" t="b">
        <v>0</v>
      </c>
      <c r="BF20" s="27" t="b">
        <v>0</v>
      </c>
      <c r="BG20" s="17" t="b">
        <v>0</v>
      </c>
      <c r="BH20" s="17" t="b">
        <v>0</v>
      </c>
      <c r="BI20" s="17" t="b">
        <v>0</v>
      </c>
      <c r="BJ20" s="27" t="b">
        <v>0</v>
      </c>
      <c r="BK20" s="27" t="b">
        <v>0</v>
      </c>
      <c r="BL20" s="27" t="b">
        <v>0</v>
      </c>
      <c r="BM20" s="17" t="b">
        <v>0</v>
      </c>
      <c r="BN20" s="17" t="b">
        <v>0</v>
      </c>
      <c r="BO20" s="17" t="b">
        <v>0</v>
      </c>
      <c r="BP20" s="19">
        <f t="shared" si="3"/>
        <v>0</v>
      </c>
      <c r="BQ20" s="19">
        <f t="shared" si="4"/>
        <v>0</v>
      </c>
      <c r="BR20" s="35">
        <f t="shared" si="5"/>
        <v>0</v>
      </c>
    </row>
    <row r="21" spans="1:70" x14ac:dyDescent="0.3">
      <c r="A21" s="44"/>
      <c r="B21" s="44"/>
      <c r="C21" s="44"/>
      <c r="D21" s="19"/>
      <c r="E21" s="17" t="b">
        <v>0</v>
      </c>
      <c r="F21" s="17" t="b">
        <v>0</v>
      </c>
      <c r="G21" s="17" t="b">
        <v>0</v>
      </c>
      <c r="H21" s="43" t="b">
        <v>0</v>
      </c>
      <c r="I21" s="43" t="b">
        <v>0</v>
      </c>
      <c r="J21" s="43" t="b">
        <v>0</v>
      </c>
      <c r="K21" s="17" t="b">
        <v>0</v>
      </c>
      <c r="L21" s="17" t="b">
        <v>0</v>
      </c>
      <c r="M21" s="17" t="b">
        <v>0</v>
      </c>
      <c r="N21" s="27" t="b">
        <v>0</v>
      </c>
      <c r="O21" s="27" t="b">
        <v>0</v>
      </c>
      <c r="P21" s="27" t="b">
        <v>0</v>
      </c>
      <c r="Q21" s="17" t="b">
        <v>0</v>
      </c>
      <c r="R21" s="17" t="b">
        <v>0</v>
      </c>
      <c r="S21" s="17" t="b">
        <v>0</v>
      </c>
      <c r="T21" s="27" t="b">
        <v>0</v>
      </c>
      <c r="U21" s="27" t="b">
        <v>0</v>
      </c>
      <c r="V21" s="27" t="b">
        <v>0</v>
      </c>
      <c r="W21" s="17" t="b">
        <v>0</v>
      </c>
      <c r="X21" s="17" t="b">
        <v>0</v>
      </c>
      <c r="Y21" s="17" t="b">
        <v>0</v>
      </c>
      <c r="Z21" s="27" t="b">
        <v>0</v>
      </c>
      <c r="AA21" s="27" t="b">
        <v>0</v>
      </c>
      <c r="AB21" s="27" t="b">
        <v>0</v>
      </c>
      <c r="AC21" s="17" t="b">
        <v>0</v>
      </c>
      <c r="AD21" s="17" t="b">
        <v>0</v>
      </c>
      <c r="AE21" s="17" t="b">
        <v>0</v>
      </c>
      <c r="AF21" s="27" t="b">
        <v>0</v>
      </c>
      <c r="AG21" s="27" t="b">
        <v>0</v>
      </c>
      <c r="AH21" s="27" t="b">
        <v>0</v>
      </c>
      <c r="AI21" s="17" t="b">
        <v>0</v>
      </c>
      <c r="AJ21" s="17" t="b">
        <v>0</v>
      </c>
      <c r="AK21" s="17" t="b">
        <v>0</v>
      </c>
      <c r="AL21" s="27" t="b">
        <v>0</v>
      </c>
      <c r="AM21" s="27" t="b">
        <v>0</v>
      </c>
      <c r="AN21" s="27" t="b">
        <v>0</v>
      </c>
      <c r="AO21" s="17" t="b">
        <v>0</v>
      </c>
      <c r="AP21" s="17" t="b">
        <v>0</v>
      </c>
      <c r="AQ21" s="17" t="b">
        <v>0</v>
      </c>
      <c r="AR21" s="27" t="b">
        <v>0</v>
      </c>
      <c r="AS21" s="27" t="b">
        <v>0</v>
      </c>
      <c r="AT21" s="27" t="b">
        <v>0</v>
      </c>
      <c r="AU21" s="17" t="b">
        <v>0</v>
      </c>
      <c r="AV21" s="17" t="b">
        <v>0</v>
      </c>
      <c r="AW21" s="17" t="b">
        <v>0</v>
      </c>
      <c r="AX21" s="27" t="b">
        <v>0</v>
      </c>
      <c r="AY21" s="27" t="b">
        <v>0</v>
      </c>
      <c r="AZ21" s="27" t="b">
        <v>0</v>
      </c>
      <c r="BA21" s="17" t="b">
        <v>0</v>
      </c>
      <c r="BB21" s="17" t="b">
        <v>0</v>
      </c>
      <c r="BC21" s="17" t="b">
        <v>0</v>
      </c>
      <c r="BD21" s="27" t="b">
        <v>0</v>
      </c>
      <c r="BE21" s="27" t="b">
        <v>0</v>
      </c>
      <c r="BF21" s="27" t="b">
        <v>0</v>
      </c>
      <c r="BG21" s="17" t="b">
        <v>0</v>
      </c>
      <c r="BH21" s="17" t="b">
        <v>0</v>
      </c>
      <c r="BI21" s="17" t="b">
        <v>0</v>
      </c>
      <c r="BJ21" s="27" t="b">
        <v>0</v>
      </c>
      <c r="BK21" s="27" t="b">
        <v>0</v>
      </c>
      <c r="BL21" s="27" t="b">
        <v>0</v>
      </c>
      <c r="BM21" s="17" t="b">
        <v>0</v>
      </c>
      <c r="BN21" s="17" t="b">
        <v>0</v>
      </c>
      <c r="BO21" s="17" t="b">
        <v>0</v>
      </c>
      <c r="BP21" s="19">
        <f t="shared" si="3"/>
        <v>0</v>
      </c>
      <c r="BQ21" s="19">
        <f t="shared" si="4"/>
        <v>0</v>
      </c>
      <c r="BR21" s="35">
        <f t="shared" si="5"/>
        <v>0</v>
      </c>
    </row>
    <row r="22" spans="1:70" x14ac:dyDescent="0.3">
      <c r="A22" s="44"/>
      <c r="B22" s="44"/>
      <c r="C22" s="44"/>
      <c r="D22" s="19"/>
      <c r="E22" s="17" t="b">
        <v>0</v>
      </c>
      <c r="F22" s="17" t="b">
        <v>0</v>
      </c>
      <c r="G22" s="17" t="b">
        <v>0</v>
      </c>
      <c r="H22" s="43" t="b">
        <v>0</v>
      </c>
      <c r="I22" s="43" t="b">
        <v>0</v>
      </c>
      <c r="J22" s="43" t="b">
        <v>0</v>
      </c>
      <c r="K22" s="17" t="b">
        <v>0</v>
      </c>
      <c r="L22" s="17" t="b">
        <v>0</v>
      </c>
      <c r="M22" s="17" t="b">
        <v>0</v>
      </c>
      <c r="N22" s="27" t="b">
        <v>0</v>
      </c>
      <c r="O22" s="27" t="b">
        <v>0</v>
      </c>
      <c r="P22" s="27" t="b">
        <v>0</v>
      </c>
      <c r="Q22" s="17" t="b">
        <v>0</v>
      </c>
      <c r="R22" s="17" t="b">
        <v>0</v>
      </c>
      <c r="S22" s="17" t="b">
        <v>0</v>
      </c>
      <c r="T22" s="27" t="b">
        <v>0</v>
      </c>
      <c r="U22" s="27" t="b">
        <v>0</v>
      </c>
      <c r="V22" s="27" t="b">
        <v>0</v>
      </c>
      <c r="W22" s="17" t="b">
        <v>0</v>
      </c>
      <c r="X22" s="17" t="b">
        <v>0</v>
      </c>
      <c r="Y22" s="17" t="b">
        <v>0</v>
      </c>
      <c r="Z22" s="27" t="b">
        <v>0</v>
      </c>
      <c r="AA22" s="27" t="b">
        <v>0</v>
      </c>
      <c r="AB22" s="27" t="b">
        <v>0</v>
      </c>
      <c r="AC22" s="17" t="b">
        <v>0</v>
      </c>
      <c r="AD22" s="17" t="b">
        <v>0</v>
      </c>
      <c r="AE22" s="17" t="b">
        <v>0</v>
      </c>
      <c r="AF22" s="27" t="b">
        <v>0</v>
      </c>
      <c r="AG22" s="27" t="b">
        <v>0</v>
      </c>
      <c r="AH22" s="27" t="b">
        <v>0</v>
      </c>
      <c r="AI22" s="17" t="b">
        <v>0</v>
      </c>
      <c r="AJ22" s="17" t="b">
        <v>0</v>
      </c>
      <c r="AK22" s="17" t="b">
        <v>0</v>
      </c>
      <c r="AL22" s="27" t="b">
        <v>0</v>
      </c>
      <c r="AM22" s="27" t="b">
        <v>0</v>
      </c>
      <c r="AN22" s="27" t="b">
        <v>0</v>
      </c>
      <c r="AO22" s="17" t="b">
        <v>0</v>
      </c>
      <c r="AP22" s="17" t="b">
        <v>0</v>
      </c>
      <c r="AQ22" s="17" t="b">
        <v>0</v>
      </c>
      <c r="AR22" s="27" t="b">
        <v>0</v>
      </c>
      <c r="AS22" s="27" t="b">
        <v>0</v>
      </c>
      <c r="AT22" s="27" t="b">
        <v>0</v>
      </c>
      <c r="AU22" s="17" t="b">
        <v>0</v>
      </c>
      <c r="AV22" s="17" t="b">
        <v>0</v>
      </c>
      <c r="AW22" s="17" t="b">
        <v>0</v>
      </c>
      <c r="AX22" s="27" t="b">
        <v>0</v>
      </c>
      <c r="AY22" s="27" t="b">
        <v>0</v>
      </c>
      <c r="AZ22" s="27" t="b">
        <v>0</v>
      </c>
      <c r="BA22" s="17" t="b">
        <v>0</v>
      </c>
      <c r="BB22" s="17" t="b">
        <v>0</v>
      </c>
      <c r="BC22" s="17" t="b">
        <v>0</v>
      </c>
      <c r="BD22" s="27" t="b">
        <v>0</v>
      </c>
      <c r="BE22" s="27" t="b">
        <v>0</v>
      </c>
      <c r="BF22" s="27" t="b">
        <v>0</v>
      </c>
      <c r="BG22" s="17" t="b">
        <v>0</v>
      </c>
      <c r="BH22" s="17" t="b">
        <v>0</v>
      </c>
      <c r="BI22" s="17" t="b">
        <v>0</v>
      </c>
      <c r="BJ22" s="27" t="b">
        <v>0</v>
      </c>
      <c r="BK22" s="27" t="b">
        <v>0</v>
      </c>
      <c r="BL22" s="27" t="b">
        <v>0</v>
      </c>
      <c r="BM22" s="17" t="b">
        <v>0</v>
      </c>
      <c r="BN22" s="17" t="b">
        <v>0</v>
      </c>
      <c r="BO22" s="17" t="b">
        <v>0</v>
      </c>
      <c r="BP22" s="19">
        <f t="shared" si="3"/>
        <v>0</v>
      </c>
      <c r="BQ22" s="19">
        <f t="shared" si="4"/>
        <v>0</v>
      </c>
      <c r="BR22" s="35">
        <f t="shared" si="5"/>
        <v>0</v>
      </c>
    </row>
    <row r="23" spans="1:70" x14ac:dyDescent="0.3">
      <c r="A23" s="44"/>
      <c r="B23" s="44"/>
      <c r="C23" s="44"/>
      <c r="D23" s="19"/>
      <c r="E23" s="17" t="b">
        <v>0</v>
      </c>
      <c r="F23" s="17" t="b">
        <v>0</v>
      </c>
      <c r="G23" s="17" t="b">
        <v>0</v>
      </c>
      <c r="H23" s="43" t="b">
        <v>0</v>
      </c>
      <c r="I23" s="43" t="b">
        <v>0</v>
      </c>
      <c r="J23" s="43" t="b">
        <v>0</v>
      </c>
      <c r="K23" s="17" t="b">
        <v>0</v>
      </c>
      <c r="L23" s="17" t="b">
        <v>0</v>
      </c>
      <c r="M23" s="17" t="b">
        <v>0</v>
      </c>
      <c r="N23" s="27" t="b">
        <v>0</v>
      </c>
      <c r="O23" s="27" t="b">
        <v>0</v>
      </c>
      <c r="P23" s="27" t="b">
        <v>0</v>
      </c>
      <c r="Q23" s="17" t="b">
        <v>0</v>
      </c>
      <c r="R23" s="17" t="b">
        <v>0</v>
      </c>
      <c r="S23" s="17" t="b">
        <v>0</v>
      </c>
      <c r="T23" s="27" t="b">
        <v>0</v>
      </c>
      <c r="U23" s="27" t="b">
        <v>0</v>
      </c>
      <c r="V23" s="27" t="b">
        <v>0</v>
      </c>
      <c r="W23" s="17" t="b">
        <v>0</v>
      </c>
      <c r="X23" s="17" t="b">
        <v>0</v>
      </c>
      <c r="Y23" s="17" t="b">
        <v>0</v>
      </c>
      <c r="Z23" s="27" t="b">
        <v>0</v>
      </c>
      <c r="AA23" s="27" t="b">
        <v>0</v>
      </c>
      <c r="AB23" s="27" t="b">
        <v>0</v>
      </c>
      <c r="AC23" s="17" t="b">
        <v>0</v>
      </c>
      <c r="AD23" s="17" t="b">
        <v>0</v>
      </c>
      <c r="AE23" s="17" t="b">
        <v>0</v>
      </c>
      <c r="AF23" s="27" t="b">
        <v>0</v>
      </c>
      <c r="AG23" s="27" t="b">
        <v>0</v>
      </c>
      <c r="AH23" s="27" t="b">
        <v>0</v>
      </c>
      <c r="AI23" s="17" t="b">
        <v>0</v>
      </c>
      <c r="AJ23" s="17" t="b">
        <v>0</v>
      </c>
      <c r="AK23" s="17" t="b">
        <v>0</v>
      </c>
      <c r="AL23" s="27" t="b">
        <v>0</v>
      </c>
      <c r="AM23" s="27" t="b">
        <v>0</v>
      </c>
      <c r="AN23" s="27" t="b">
        <v>0</v>
      </c>
      <c r="AO23" s="17" t="b">
        <v>0</v>
      </c>
      <c r="AP23" s="17" t="b">
        <v>0</v>
      </c>
      <c r="AQ23" s="17" t="b">
        <v>0</v>
      </c>
      <c r="AR23" s="27" t="b">
        <v>0</v>
      </c>
      <c r="AS23" s="27" t="b">
        <v>0</v>
      </c>
      <c r="AT23" s="27" t="b">
        <v>0</v>
      </c>
      <c r="AU23" s="17" t="b">
        <v>0</v>
      </c>
      <c r="AV23" s="17" t="b">
        <v>0</v>
      </c>
      <c r="AW23" s="17" t="b">
        <v>0</v>
      </c>
      <c r="AX23" s="27" t="b">
        <v>0</v>
      </c>
      <c r="AY23" s="27" t="b">
        <v>0</v>
      </c>
      <c r="AZ23" s="27" t="b">
        <v>0</v>
      </c>
      <c r="BA23" s="17" t="b">
        <v>0</v>
      </c>
      <c r="BB23" s="17" t="b">
        <v>0</v>
      </c>
      <c r="BC23" s="17" t="b">
        <v>0</v>
      </c>
      <c r="BD23" s="27" t="b">
        <v>0</v>
      </c>
      <c r="BE23" s="27" t="b">
        <v>0</v>
      </c>
      <c r="BF23" s="27" t="b">
        <v>0</v>
      </c>
      <c r="BG23" s="17" t="b">
        <v>0</v>
      </c>
      <c r="BH23" s="17" t="b">
        <v>0</v>
      </c>
      <c r="BI23" s="17" t="b">
        <v>0</v>
      </c>
      <c r="BJ23" s="27" t="b">
        <v>0</v>
      </c>
      <c r="BK23" s="27" t="b">
        <v>0</v>
      </c>
      <c r="BL23" s="27" t="b">
        <v>0</v>
      </c>
      <c r="BM23" s="17" t="b">
        <v>0</v>
      </c>
      <c r="BN23" s="17" t="b">
        <v>0</v>
      </c>
      <c r="BO23" s="17" t="b">
        <v>0</v>
      </c>
      <c r="BP23" s="19">
        <f t="shared" si="3"/>
        <v>0</v>
      </c>
      <c r="BQ23" s="19">
        <f t="shared" si="4"/>
        <v>0</v>
      </c>
      <c r="BR23" s="35">
        <f t="shared" si="5"/>
        <v>0</v>
      </c>
    </row>
    <row r="24" spans="1:70" x14ac:dyDescent="0.3">
      <c r="A24" s="44"/>
      <c r="B24" s="44"/>
      <c r="C24" s="44"/>
      <c r="D24" s="19"/>
      <c r="E24" s="17" t="b">
        <v>0</v>
      </c>
      <c r="F24" s="17" t="b">
        <v>0</v>
      </c>
      <c r="G24" s="17" t="b">
        <v>0</v>
      </c>
      <c r="H24" s="43" t="b">
        <v>0</v>
      </c>
      <c r="I24" s="43" t="b">
        <v>0</v>
      </c>
      <c r="J24" s="43" t="b">
        <v>0</v>
      </c>
      <c r="K24" s="17" t="b">
        <v>0</v>
      </c>
      <c r="L24" s="17" t="b">
        <v>0</v>
      </c>
      <c r="M24" s="17" t="b">
        <v>0</v>
      </c>
      <c r="N24" s="27" t="b">
        <v>0</v>
      </c>
      <c r="O24" s="27" t="b">
        <v>0</v>
      </c>
      <c r="P24" s="27" t="b">
        <v>0</v>
      </c>
      <c r="Q24" s="17" t="b">
        <v>0</v>
      </c>
      <c r="R24" s="17" t="b">
        <v>0</v>
      </c>
      <c r="S24" s="17" t="b">
        <v>0</v>
      </c>
      <c r="T24" s="27" t="b">
        <v>0</v>
      </c>
      <c r="U24" s="27" t="b">
        <v>0</v>
      </c>
      <c r="V24" s="27" t="b">
        <v>0</v>
      </c>
      <c r="W24" s="17" t="b">
        <v>0</v>
      </c>
      <c r="X24" s="17" t="b">
        <v>0</v>
      </c>
      <c r="Y24" s="17" t="b">
        <v>0</v>
      </c>
      <c r="Z24" s="27" t="b">
        <v>0</v>
      </c>
      <c r="AA24" s="27" t="b">
        <v>0</v>
      </c>
      <c r="AB24" s="27" t="b">
        <v>0</v>
      </c>
      <c r="AC24" s="17" t="b">
        <v>0</v>
      </c>
      <c r="AD24" s="17" t="b">
        <v>0</v>
      </c>
      <c r="AE24" s="17" t="b">
        <v>0</v>
      </c>
      <c r="AF24" s="27" t="b">
        <v>0</v>
      </c>
      <c r="AG24" s="27" t="b">
        <v>0</v>
      </c>
      <c r="AH24" s="27" t="b">
        <v>0</v>
      </c>
      <c r="AI24" s="17" t="b">
        <v>0</v>
      </c>
      <c r="AJ24" s="17" t="b">
        <v>0</v>
      </c>
      <c r="AK24" s="17" t="b">
        <v>0</v>
      </c>
      <c r="AL24" s="27" t="b">
        <v>0</v>
      </c>
      <c r="AM24" s="27" t="b">
        <v>0</v>
      </c>
      <c r="AN24" s="27" t="b">
        <v>0</v>
      </c>
      <c r="AO24" s="17" t="b">
        <v>0</v>
      </c>
      <c r="AP24" s="17" t="b">
        <v>0</v>
      </c>
      <c r="AQ24" s="17" t="b">
        <v>0</v>
      </c>
      <c r="AR24" s="27" t="b">
        <v>0</v>
      </c>
      <c r="AS24" s="27" t="b">
        <v>0</v>
      </c>
      <c r="AT24" s="27" t="b">
        <v>0</v>
      </c>
      <c r="AU24" s="17" t="b">
        <v>0</v>
      </c>
      <c r="AV24" s="17" t="b">
        <v>0</v>
      </c>
      <c r="AW24" s="17" t="b">
        <v>0</v>
      </c>
      <c r="AX24" s="27" t="b">
        <v>0</v>
      </c>
      <c r="AY24" s="27" t="b">
        <v>0</v>
      </c>
      <c r="AZ24" s="27" t="b">
        <v>0</v>
      </c>
      <c r="BA24" s="17" t="b">
        <v>0</v>
      </c>
      <c r="BB24" s="17" t="b">
        <v>0</v>
      </c>
      <c r="BC24" s="17" t="b">
        <v>0</v>
      </c>
      <c r="BD24" s="27" t="b">
        <v>0</v>
      </c>
      <c r="BE24" s="27" t="b">
        <v>0</v>
      </c>
      <c r="BF24" s="27" t="b">
        <v>0</v>
      </c>
      <c r="BG24" s="17" t="b">
        <v>0</v>
      </c>
      <c r="BH24" s="17" t="b">
        <v>0</v>
      </c>
      <c r="BI24" s="17" t="b">
        <v>0</v>
      </c>
      <c r="BJ24" s="27" t="b">
        <v>0</v>
      </c>
      <c r="BK24" s="27" t="b">
        <v>0</v>
      </c>
      <c r="BL24" s="27" t="b">
        <v>0</v>
      </c>
      <c r="BM24" s="17" t="b">
        <v>0</v>
      </c>
      <c r="BN24" s="17" t="b">
        <v>0</v>
      </c>
      <c r="BO24" s="17" t="b">
        <v>0</v>
      </c>
      <c r="BP24" s="19">
        <f t="shared" si="3"/>
        <v>0</v>
      </c>
      <c r="BQ24" s="19">
        <f t="shared" si="4"/>
        <v>0</v>
      </c>
      <c r="BR24" s="35">
        <f t="shared" si="5"/>
        <v>0</v>
      </c>
    </row>
    <row r="25" spans="1:70" x14ac:dyDescent="0.3">
      <c r="A25" s="44"/>
      <c r="B25" s="44"/>
      <c r="C25" s="44"/>
      <c r="D25" s="19"/>
      <c r="E25" s="17" t="b">
        <v>0</v>
      </c>
      <c r="F25" s="17" t="b">
        <v>0</v>
      </c>
      <c r="G25" s="17" t="b">
        <v>0</v>
      </c>
      <c r="H25" s="43" t="b">
        <v>0</v>
      </c>
      <c r="I25" s="43" t="b">
        <v>0</v>
      </c>
      <c r="J25" s="43" t="b">
        <v>0</v>
      </c>
      <c r="K25" s="17" t="b">
        <v>0</v>
      </c>
      <c r="L25" s="17" t="b">
        <v>0</v>
      </c>
      <c r="M25" s="17" t="b">
        <v>0</v>
      </c>
      <c r="N25" s="27" t="b">
        <v>0</v>
      </c>
      <c r="O25" s="27" t="b">
        <v>0</v>
      </c>
      <c r="P25" s="27" t="b">
        <v>0</v>
      </c>
      <c r="Q25" s="17" t="b">
        <v>0</v>
      </c>
      <c r="R25" s="17" t="b">
        <v>0</v>
      </c>
      <c r="S25" s="17" t="b">
        <v>0</v>
      </c>
      <c r="T25" s="27" t="b">
        <v>0</v>
      </c>
      <c r="U25" s="27" t="b">
        <v>0</v>
      </c>
      <c r="V25" s="27" t="b">
        <v>0</v>
      </c>
      <c r="W25" s="17" t="b">
        <v>0</v>
      </c>
      <c r="X25" s="17" t="b">
        <v>0</v>
      </c>
      <c r="Y25" s="17" t="b">
        <v>0</v>
      </c>
      <c r="Z25" s="27" t="b">
        <v>0</v>
      </c>
      <c r="AA25" s="27" t="b">
        <v>0</v>
      </c>
      <c r="AB25" s="27" t="b">
        <v>0</v>
      </c>
      <c r="AC25" s="17" t="b">
        <v>0</v>
      </c>
      <c r="AD25" s="17" t="b">
        <v>0</v>
      </c>
      <c r="AE25" s="17" t="b">
        <v>0</v>
      </c>
      <c r="AF25" s="27" t="b">
        <v>0</v>
      </c>
      <c r="AG25" s="27" t="b">
        <v>0</v>
      </c>
      <c r="AH25" s="27" t="b">
        <v>0</v>
      </c>
      <c r="AI25" s="17" t="b">
        <v>0</v>
      </c>
      <c r="AJ25" s="17" t="b">
        <v>0</v>
      </c>
      <c r="AK25" s="17" t="b">
        <v>0</v>
      </c>
      <c r="AL25" s="27" t="b">
        <v>0</v>
      </c>
      <c r="AM25" s="27" t="b">
        <v>0</v>
      </c>
      <c r="AN25" s="27" t="b">
        <v>0</v>
      </c>
      <c r="AO25" s="17" t="b">
        <v>0</v>
      </c>
      <c r="AP25" s="17" t="b">
        <v>0</v>
      </c>
      <c r="AQ25" s="17" t="b">
        <v>0</v>
      </c>
      <c r="AR25" s="27" t="b">
        <v>0</v>
      </c>
      <c r="AS25" s="27" t="b">
        <v>0</v>
      </c>
      <c r="AT25" s="27" t="b">
        <v>0</v>
      </c>
      <c r="AU25" s="17" t="b">
        <v>0</v>
      </c>
      <c r="AV25" s="17" t="b">
        <v>0</v>
      </c>
      <c r="AW25" s="17" t="b">
        <v>0</v>
      </c>
      <c r="AX25" s="27" t="b">
        <v>0</v>
      </c>
      <c r="AY25" s="27" t="b">
        <v>0</v>
      </c>
      <c r="AZ25" s="27" t="b">
        <v>0</v>
      </c>
      <c r="BA25" s="17" t="b">
        <v>0</v>
      </c>
      <c r="BB25" s="17" t="b">
        <v>0</v>
      </c>
      <c r="BC25" s="17" t="b">
        <v>0</v>
      </c>
      <c r="BD25" s="27" t="b">
        <v>0</v>
      </c>
      <c r="BE25" s="27" t="b">
        <v>0</v>
      </c>
      <c r="BF25" s="27" t="b">
        <v>0</v>
      </c>
      <c r="BG25" s="17" t="b">
        <v>0</v>
      </c>
      <c r="BH25" s="17" t="b">
        <v>0</v>
      </c>
      <c r="BI25" s="17" t="b">
        <v>0</v>
      </c>
      <c r="BJ25" s="27" t="b">
        <v>0</v>
      </c>
      <c r="BK25" s="27" t="b">
        <v>0</v>
      </c>
      <c r="BL25" s="27" t="b">
        <v>0</v>
      </c>
      <c r="BM25" s="17" t="b">
        <v>0</v>
      </c>
      <c r="BN25" s="17" t="b">
        <v>0</v>
      </c>
      <c r="BO25" s="17" t="b">
        <v>0</v>
      </c>
      <c r="BP25" s="19">
        <f t="shared" si="3"/>
        <v>0</v>
      </c>
      <c r="BQ25" s="19">
        <f t="shared" si="4"/>
        <v>0</v>
      </c>
      <c r="BR25" s="35">
        <f t="shared" si="5"/>
        <v>0</v>
      </c>
    </row>
    <row r="26" spans="1:70" x14ac:dyDescent="0.3">
      <c r="A26" s="44"/>
      <c r="B26" s="44"/>
      <c r="C26" s="44"/>
      <c r="D26" s="19"/>
      <c r="E26" s="17" t="b">
        <v>0</v>
      </c>
      <c r="F26" s="17" t="b">
        <v>0</v>
      </c>
      <c r="G26" s="17" t="b">
        <v>0</v>
      </c>
      <c r="H26" s="43" t="b">
        <v>0</v>
      </c>
      <c r="I26" s="43" t="b">
        <v>0</v>
      </c>
      <c r="J26" s="43" t="b">
        <v>0</v>
      </c>
      <c r="K26" s="17" t="b">
        <v>0</v>
      </c>
      <c r="L26" s="17" t="b">
        <v>0</v>
      </c>
      <c r="M26" s="17" t="b">
        <v>0</v>
      </c>
      <c r="N26" s="27" t="b">
        <v>0</v>
      </c>
      <c r="O26" s="27" t="b">
        <v>0</v>
      </c>
      <c r="P26" s="27" t="b">
        <v>0</v>
      </c>
      <c r="Q26" s="17" t="b">
        <v>0</v>
      </c>
      <c r="R26" s="17" t="b">
        <v>0</v>
      </c>
      <c r="S26" s="17" t="b">
        <v>0</v>
      </c>
      <c r="T26" s="27" t="b">
        <v>0</v>
      </c>
      <c r="U26" s="27" t="b">
        <v>0</v>
      </c>
      <c r="V26" s="27" t="b">
        <v>0</v>
      </c>
      <c r="W26" s="17" t="b">
        <v>0</v>
      </c>
      <c r="X26" s="17" t="b">
        <v>0</v>
      </c>
      <c r="Y26" s="17" t="b">
        <v>0</v>
      </c>
      <c r="Z26" s="27" t="b">
        <v>0</v>
      </c>
      <c r="AA26" s="27" t="b">
        <v>0</v>
      </c>
      <c r="AB26" s="27" t="b">
        <v>0</v>
      </c>
      <c r="AC26" s="17" t="b">
        <v>0</v>
      </c>
      <c r="AD26" s="17" t="b">
        <v>0</v>
      </c>
      <c r="AE26" s="17" t="b">
        <v>0</v>
      </c>
      <c r="AF26" s="27" t="b">
        <v>0</v>
      </c>
      <c r="AG26" s="27" t="b">
        <v>0</v>
      </c>
      <c r="AH26" s="27" t="b">
        <v>0</v>
      </c>
      <c r="AI26" s="17" t="b">
        <v>0</v>
      </c>
      <c r="AJ26" s="17" t="b">
        <v>0</v>
      </c>
      <c r="AK26" s="17" t="b">
        <v>0</v>
      </c>
      <c r="AL26" s="27" t="b">
        <v>0</v>
      </c>
      <c r="AM26" s="27" t="b">
        <v>0</v>
      </c>
      <c r="AN26" s="27" t="b">
        <v>0</v>
      </c>
      <c r="AO26" s="17" t="b">
        <v>0</v>
      </c>
      <c r="AP26" s="17" t="b">
        <v>0</v>
      </c>
      <c r="AQ26" s="17" t="b">
        <v>0</v>
      </c>
      <c r="AR26" s="27" t="b">
        <v>0</v>
      </c>
      <c r="AS26" s="27" t="b">
        <v>0</v>
      </c>
      <c r="AT26" s="27" t="b">
        <v>0</v>
      </c>
      <c r="AU26" s="17" t="b">
        <v>0</v>
      </c>
      <c r="AV26" s="17" t="b">
        <v>0</v>
      </c>
      <c r="AW26" s="17" t="b">
        <v>0</v>
      </c>
      <c r="AX26" s="27" t="b">
        <v>0</v>
      </c>
      <c r="AY26" s="27" t="b">
        <v>0</v>
      </c>
      <c r="AZ26" s="27" t="b">
        <v>0</v>
      </c>
      <c r="BA26" s="17" t="b">
        <v>0</v>
      </c>
      <c r="BB26" s="17" t="b">
        <v>0</v>
      </c>
      <c r="BC26" s="17" t="b">
        <v>0</v>
      </c>
      <c r="BD26" s="27" t="b">
        <v>0</v>
      </c>
      <c r="BE26" s="27" t="b">
        <v>0</v>
      </c>
      <c r="BF26" s="27" t="b">
        <v>0</v>
      </c>
      <c r="BG26" s="17" t="b">
        <v>0</v>
      </c>
      <c r="BH26" s="17" t="b">
        <v>0</v>
      </c>
      <c r="BI26" s="17" t="b">
        <v>0</v>
      </c>
      <c r="BJ26" s="27" t="b">
        <v>0</v>
      </c>
      <c r="BK26" s="27" t="b">
        <v>0</v>
      </c>
      <c r="BL26" s="27" t="b">
        <v>0</v>
      </c>
      <c r="BM26" s="17" t="b">
        <v>0</v>
      </c>
      <c r="BN26" s="17" t="b">
        <v>0</v>
      </c>
      <c r="BO26" s="17" t="b">
        <v>0</v>
      </c>
      <c r="BP26" s="19">
        <f t="shared" si="3"/>
        <v>0</v>
      </c>
      <c r="BQ26" s="19">
        <f t="shared" si="4"/>
        <v>0</v>
      </c>
      <c r="BR26" s="35">
        <f t="shared" si="5"/>
        <v>0</v>
      </c>
    </row>
    <row r="27" spans="1:70" x14ac:dyDescent="0.3">
      <c r="A27" s="44"/>
      <c r="B27" s="44"/>
      <c r="C27" s="44"/>
      <c r="D27" s="19"/>
      <c r="E27" s="17" t="b">
        <v>0</v>
      </c>
      <c r="F27" s="17" t="b">
        <v>0</v>
      </c>
      <c r="G27" s="17" t="b">
        <v>0</v>
      </c>
      <c r="H27" s="43" t="b">
        <v>0</v>
      </c>
      <c r="I27" s="43" t="b">
        <v>0</v>
      </c>
      <c r="J27" s="43" t="b">
        <v>0</v>
      </c>
      <c r="K27" s="17" t="b">
        <v>0</v>
      </c>
      <c r="L27" s="17" t="b">
        <v>0</v>
      </c>
      <c r="M27" s="17" t="b">
        <v>0</v>
      </c>
      <c r="N27" s="27" t="b">
        <v>0</v>
      </c>
      <c r="O27" s="27" t="b">
        <v>0</v>
      </c>
      <c r="P27" s="27" t="b">
        <v>0</v>
      </c>
      <c r="Q27" s="17" t="b">
        <v>0</v>
      </c>
      <c r="R27" s="17" t="b">
        <v>0</v>
      </c>
      <c r="S27" s="17" t="b">
        <v>0</v>
      </c>
      <c r="T27" s="27" t="b">
        <v>0</v>
      </c>
      <c r="U27" s="27" t="b">
        <v>0</v>
      </c>
      <c r="V27" s="27" t="b">
        <v>0</v>
      </c>
      <c r="W27" s="17" t="b">
        <v>0</v>
      </c>
      <c r="X27" s="17" t="b">
        <v>0</v>
      </c>
      <c r="Y27" s="17" t="b">
        <v>0</v>
      </c>
      <c r="Z27" s="27" t="b">
        <v>0</v>
      </c>
      <c r="AA27" s="27" t="b">
        <v>0</v>
      </c>
      <c r="AB27" s="27" t="b">
        <v>0</v>
      </c>
      <c r="AC27" s="17" t="b">
        <v>0</v>
      </c>
      <c r="AD27" s="17" t="b">
        <v>0</v>
      </c>
      <c r="AE27" s="17" t="b">
        <v>0</v>
      </c>
      <c r="AF27" s="27" t="b">
        <v>0</v>
      </c>
      <c r="AG27" s="27" t="b">
        <v>0</v>
      </c>
      <c r="AH27" s="27" t="b">
        <v>0</v>
      </c>
      <c r="AI27" s="17" t="b">
        <v>0</v>
      </c>
      <c r="AJ27" s="17" t="b">
        <v>0</v>
      </c>
      <c r="AK27" s="17" t="b">
        <v>0</v>
      </c>
      <c r="AL27" s="27" t="b">
        <v>0</v>
      </c>
      <c r="AM27" s="27" t="b">
        <v>0</v>
      </c>
      <c r="AN27" s="27" t="b">
        <v>0</v>
      </c>
      <c r="AO27" s="17" t="b">
        <v>0</v>
      </c>
      <c r="AP27" s="17" t="b">
        <v>0</v>
      </c>
      <c r="AQ27" s="17" t="b">
        <v>0</v>
      </c>
      <c r="AR27" s="27" t="b">
        <v>0</v>
      </c>
      <c r="AS27" s="27" t="b">
        <v>0</v>
      </c>
      <c r="AT27" s="27" t="b">
        <v>0</v>
      </c>
      <c r="AU27" s="17" t="b">
        <v>0</v>
      </c>
      <c r="AV27" s="17" t="b">
        <v>0</v>
      </c>
      <c r="AW27" s="17" t="b">
        <v>0</v>
      </c>
      <c r="AX27" s="27" t="b">
        <v>0</v>
      </c>
      <c r="AY27" s="27" t="b">
        <v>0</v>
      </c>
      <c r="AZ27" s="27" t="b">
        <v>0</v>
      </c>
      <c r="BA27" s="17" t="b">
        <v>0</v>
      </c>
      <c r="BB27" s="17" t="b">
        <v>0</v>
      </c>
      <c r="BC27" s="17" t="b">
        <v>0</v>
      </c>
      <c r="BD27" s="27" t="b">
        <v>0</v>
      </c>
      <c r="BE27" s="27" t="b">
        <v>0</v>
      </c>
      <c r="BF27" s="27" t="b">
        <v>0</v>
      </c>
      <c r="BG27" s="17" t="b">
        <v>0</v>
      </c>
      <c r="BH27" s="17" t="b">
        <v>0</v>
      </c>
      <c r="BI27" s="17" t="b">
        <v>0</v>
      </c>
      <c r="BJ27" s="27" t="b">
        <v>0</v>
      </c>
      <c r="BK27" s="27" t="b">
        <v>0</v>
      </c>
      <c r="BL27" s="27" t="b">
        <v>0</v>
      </c>
      <c r="BM27" s="17" t="b">
        <v>0</v>
      </c>
      <c r="BN27" s="17" t="b">
        <v>0</v>
      </c>
      <c r="BO27" s="17" t="b">
        <v>0</v>
      </c>
      <c r="BP27" s="19">
        <f t="shared" si="3"/>
        <v>0</v>
      </c>
      <c r="BQ27" s="19">
        <f t="shared" si="4"/>
        <v>0</v>
      </c>
      <c r="BR27" s="35">
        <f t="shared" si="5"/>
        <v>0</v>
      </c>
    </row>
    <row r="28" spans="1:70" x14ac:dyDescent="0.3">
      <c r="A28" s="44"/>
      <c r="B28" s="44"/>
      <c r="C28" s="44"/>
      <c r="D28" s="19"/>
      <c r="E28" s="17" t="b">
        <v>0</v>
      </c>
      <c r="F28" s="17" t="b">
        <v>0</v>
      </c>
      <c r="G28" s="17" t="b">
        <v>0</v>
      </c>
      <c r="H28" s="43" t="b">
        <v>0</v>
      </c>
      <c r="I28" s="43" t="b">
        <v>0</v>
      </c>
      <c r="J28" s="43" t="b">
        <v>0</v>
      </c>
      <c r="K28" s="17" t="b">
        <v>0</v>
      </c>
      <c r="L28" s="17" t="b">
        <v>0</v>
      </c>
      <c r="M28" s="17" t="b">
        <v>0</v>
      </c>
      <c r="N28" s="27" t="b">
        <v>0</v>
      </c>
      <c r="O28" s="27" t="b">
        <v>0</v>
      </c>
      <c r="P28" s="27" t="b">
        <v>0</v>
      </c>
      <c r="Q28" s="17" t="b">
        <v>0</v>
      </c>
      <c r="R28" s="17" t="b">
        <v>0</v>
      </c>
      <c r="S28" s="17" t="b">
        <v>0</v>
      </c>
      <c r="T28" s="27" t="b">
        <v>0</v>
      </c>
      <c r="U28" s="27" t="b">
        <v>0</v>
      </c>
      <c r="V28" s="27" t="b">
        <v>0</v>
      </c>
      <c r="W28" s="17" t="b">
        <v>0</v>
      </c>
      <c r="X28" s="17" t="b">
        <v>0</v>
      </c>
      <c r="Y28" s="17" t="b">
        <v>0</v>
      </c>
      <c r="Z28" s="27" t="b">
        <v>0</v>
      </c>
      <c r="AA28" s="27" t="b">
        <v>0</v>
      </c>
      <c r="AB28" s="27" t="b">
        <v>0</v>
      </c>
      <c r="AC28" s="17" t="b">
        <v>0</v>
      </c>
      <c r="AD28" s="17" t="b">
        <v>0</v>
      </c>
      <c r="AE28" s="17" t="b">
        <v>0</v>
      </c>
      <c r="AF28" s="27" t="b">
        <v>0</v>
      </c>
      <c r="AG28" s="27" t="b">
        <v>0</v>
      </c>
      <c r="AH28" s="27" t="b">
        <v>0</v>
      </c>
      <c r="AI28" s="17" t="b">
        <v>0</v>
      </c>
      <c r="AJ28" s="17" t="b">
        <v>0</v>
      </c>
      <c r="AK28" s="17" t="b">
        <v>0</v>
      </c>
      <c r="AL28" s="27" t="b">
        <v>0</v>
      </c>
      <c r="AM28" s="27" t="b">
        <v>0</v>
      </c>
      <c r="AN28" s="27" t="b">
        <v>0</v>
      </c>
      <c r="AO28" s="17" t="b">
        <v>0</v>
      </c>
      <c r="AP28" s="17" t="b">
        <v>0</v>
      </c>
      <c r="AQ28" s="17" t="b">
        <v>0</v>
      </c>
      <c r="AR28" s="27" t="b">
        <v>0</v>
      </c>
      <c r="AS28" s="27" t="b">
        <v>0</v>
      </c>
      <c r="AT28" s="27" t="b">
        <v>0</v>
      </c>
      <c r="AU28" s="17" t="b">
        <v>0</v>
      </c>
      <c r="AV28" s="17" t="b">
        <v>0</v>
      </c>
      <c r="AW28" s="17" t="b">
        <v>0</v>
      </c>
      <c r="AX28" s="27" t="b">
        <v>0</v>
      </c>
      <c r="AY28" s="27" t="b">
        <v>0</v>
      </c>
      <c r="AZ28" s="27" t="b">
        <v>0</v>
      </c>
      <c r="BA28" s="17" t="b">
        <v>0</v>
      </c>
      <c r="BB28" s="17" t="b">
        <v>0</v>
      </c>
      <c r="BC28" s="17" t="b">
        <v>0</v>
      </c>
      <c r="BD28" s="27" t="b">
        <v>0</v>
      </c>
      <c r="BE28" s="27" t="b">
        <v>0</v>
      </c>
      <c r="BF28" s="27" t="b">
        <v>0</v>
      </c>
      <c r="BG28" s="17" t="b">
        <v>0</v>
      </c>
      <c r="BH28" s="17" t="b">
        <v>0</v>
      </c>
      <c r="BI28" s="17" t="b">
        <v>0</v>
      </c>
      <c r="BJ28" s="27" t="b">
        <v>0</v>
      </c>
      <c r="BK28" s="27" t="b">
        <v>0</v>
      </c>
      <c r="BL28" s="27" t="b">
        <v>0</v>
      </c>
      <c r="BM28" s="17" t="b">
        <v>0</v>
      </c>
      <c r="BN28" s="17" t="b">
        <v>0</v>
      </c>
      <c r="BO28" s="17" t="b">
        <v>0</v>
      </c>
      <c r="BP28" s="19">
        <f t="shared" si="3"/>
        <v>0</v>
      </c>
      <c r="BQ28" s="19">
        <f t="shared" si="4"/>
        <v>0</v>
      </c>
      <c r="BR28" s="35">
        <f t="shared" si="5"/>
        <v>0</v>
      </c>
    </row>
    <row r="29" spans="1:70" x14ac:dyDescent="0.3">
      <c r="A29" s="44"/>
      <c r="B29" s="44"/>
      <c r="C29" s="44"/>
      <c r="D29" s="19"/>
      <c r="E29" s="17" t="b">
        <v>0</v>
      </c>
      <c r="F29" s="17" t="b">
        <v>0</v>
      </c>
      <c r="G29" s="17" t="b">
        <v>0</v>
      </c>
      <c r="H29" s="43" t="b">
        <v>0</v>
      </c>
      <c r="I29" s="43" t="b">
        <v>0</v>
      </c>
      <c r="J29" s="43" t="b">
        <v>0</v>
      </c>
      <c r="K29" s="17" t="b">
        <v>0</v>
      </c>
      <c r="L29" s="17" t="b">
        <v>0</v>
      </c>
      <c r="M29" s="17" t="b">
        <v>0</v>
      </c>
      <c r="N29" s="27" t="b">
        <v>0</v>
      </c>
      <c r="O29" s="27" t="b">
        <v>0</v>
      </c>
      <c r="P29" s="27" t="b">
        <v>0</v>
      </c>
      <c r="Q29" s="17" t="b">
        <v>0</v>
      </c>
      <c r="R29" s="17" t="b">
        <v>0</v>
      </c>
      <c r="S29" s="17" t="b">
        <v>0</v>
      </c>
      <c r="T29" s="27" t="b">
        <v>0</v>
      </c>
      <c r="U29" s="27" t="b">
        <v>0</v>
      </c>
      <c r="V29" s="27" t="b">
        <v>0</v>
      </c>
      <c r="W29" s="17" t="b">
        <v>0</v>
      </c>
      <c r="X29" s="17" t="b">
        <v>0</v>
      </c>
      <c r="Y29" s="17" t="b">
        <v>0</v>
      </c>
      <c r="Z29" s="27" t="b">
        <v>0</v>
      </c>
      <c r="AA29" s="27" t="b">
        <v>0</v>
      </c>
      <c r="AB29" s="27" t="b">
        <v>0</v>
      </c>
      <c r="AC29" s="17" t="b">
        <v>0</v>
      </c>
      <c r="AD29" s="17" t="b">
        <v>0</v>
      </c>
      <c r="AE29" s="17" t="b">
        <v>0</v>
      </c>
      <c r="AF29" s="27" t="b">
        <v>0</v>
      </c>
      <c r="AG29" s="27" t="b">
        <v>0</v>
      </c>
      <c r="AH29" s="27" t="b">
        <v>0</v>
      </c>
      <c r="AI29" s="17" t="b">
        <v>0</v>
      </c>
      <c r="AJ29" s="17" t="b">
        <v>0</v>
      </c>
      <c r="AK29" s="17" t="b">
        <v>0</v>
      </c>
      <c r="AL29" s="27" t="b">
        <v>0</v>
      </c>
      <c r="AM29" s="27" t="b">
        <v>0</v>
      </c>
      <c r="AN29" s="27" t="b">
        <v>0</v>
      </c>
      <c r="AO29" s="17" t="b">
        <v>0</v>
      </c>
      <c r="AP29" s="17" t="b">
        <v>0</v>
      </c>
      <c r="AQ29" s="17" t="b">
        <v>0</v>
      </c>
      <c r="AR29" s="27" t="b">
        <v>0</v>
      </c>
      <c r="AS29" s="27" t="b">
        <v>0</v>
      </c>
      <c r="AT29" s="27" t="b">
        <v>0</v>
      </c>
      <c r="AU29" s="17" t="b">
        <v>0</v>
      </c>
      <c r="AV29" s="17" t="b">
        <v>0</v>
      </c>
      <c r="AW29" s="17" t="b">
        <v>0</v>
      </c>
      <c r="AX29" s="27" t="b">
        <v>0</v>
      </c>
      <c r="AY29" s="27" t="b">
        <v>0</v>
      </c>
      <c r="AZ29" s="27" t="b">
        <v>0</v>
      </c>
      <c r="BA29" s="17" t="b">
        <v>0</v>
      </c>
      <c r="BB29" s="17" t="b">
        <v>0</v>
      </c>
      <c r="BC29" s="17" t="b">
        <v>0</v>
      </c>
      <c r="BD29" s="27" t="b">
        <v>0</v>
      </c>
      <c r="BE29" s="27" t="b">
        <v>0</v>
      </c>
      <c r="BF29" s="27" t="b">
        <v>0</v>
      </c>
      <c r="BG29" s="17" t="b">
        <v>0</v>
      </c>
      <c r="BH29" s="17" t="b">
        <v>0</v>
      </c>
      <c r="BI29" s="17" t="b">
        <v>0</v>
      </c>
      <c r="BJ29" s="27" t="b">
        <v>0</v>
      </c>
      <c r="BK29" s="27" t="b">
        <v>0</v>
      </c>
      <c r="BL29" s="27" t="b">
        <v>0</v>
      </c>
      <c r="BM29" s="17" t="b">
        <v>0</v>
      </c>
      <c r="BN29" s="17" t="b">
        <v>0</v>
      </c>
      <c r="BO29" s="17" t="b">
        <v>0</v>
      </c>
      <c r="BP29" s="19">
        <f t="shared" ref="BP29:BP49" si="6">SUMPRODUCT((E29=TRUE)+(H29=TRUE)+(K29=TRUE)+(N29=TRUE)+(Q29=TRUE)+(T29=TRUE)+(W29=TRUE)+(Z29=TRUE)+(AC29=TRUE)+(AF29=TRUE)+(AI29=TRUE)+(AL29=TRUE)+(AO29=TRUE)+(AR29=TRUE)+(AU29=TRUE)+(AX29=TRUE)+(BA29=TRUE)+(BD29=TRUE)+(BG29=TRUE)+(BJ29=TRUE)+(BM29=TRUE))</f>
        <v>0</v>
      </c>
      <c r="BQ29" s="19">
        <f t="shared" ref="BQ29:BQ49" si="7">SUMPRODUCT((F29=TRUE)+(I29=TRUE)+(L29=TRUE)+(O29=TRUE)+(R29=TRUE)+(U29=TRUE)+(X29=TRUE)+(AA29=TRUE)+(AD29=TRUE)+(AG29=TRUE)+(AJ29=TRUE)+(AM29=TRUE)+(AP29=TRUE)+(AS29=TRUE)+(AV29=TRUE)+(AY29=TRUE)+(BB29=TRUE)+(BE29=TRUE)+(BH29=TRUE)+(BK29=TRUE)+(BN29=TRUE))</f>
        <v>0</v>
      </c>
      <c r="BR29" s="35">
        <f t="shared" ref="BR29:BR49" si="8">IFERROR(BP29/(BP29+BQ29),0)</f>
        <v>0</v>
      </c>
    </row>
    <row r="30" spans="1:70" x14ac:dyDescent="0.3">
      <c r="A30" s="44"/>
      <c r="B30" s="44"/>
      <c r="C30" s="44"/>
      <c r="D30" s="19"/>
      <c r="E30" s="17" t="b">
        <v>0</v>
      </c>
      <c r="F30" s="17" t="b">
        <v>0</v>
      </c>
      <c r="G30" s="17" t="b">
        <v>0</v>
      </c>
      <c r="H30" s="43" t="b">
        <v>0</v>
      </c>
      <c r="I30" s="43" t="b">
        <v>0</v>
      </c>
      <c r="J30" s="43" t="b">
        <v>0</v>
      </c>
      <c r="K30" s="17" t="b">
        <v>0</v>
      </c>
      <c r="L30" s="17" t="b">
        <v>0</v>
      </c>
      <c r="M30" s="17" t="b">
        <v>0</v>
      </c>
      <c r="N30" s="27" t="b">
        <v>0</v>
      </c>
      <c r="O30" s="27" t="b">
        <v>0</v>
      </c>
      <c r="P30" s="27" t="b">
        <v>0</v>
      </c>
      <c r="Q30" s="17" t="b">
        <v>0</v>
      </c>
      <c r="R30" s="17" t="b">
        <v>0</v>
      </c>
      <c r="S30" s="17" t="b">
        <v>0</v>
      </c>
      <c r="T30" s="27" t="b">
        <v>0</v>
      </c>
      <c r="U30" s="27" t="b">
        <v>0</v>
      </c>
      <c r="V30" s="27" t="b">
        <v>0</v>
      </c>
      <c r="W30" s="17" t="b">
        <v>0</v>
      </c>
      <c r="X30" s="17" t="b">
        <v>0</v>
      </c>
      <c r="Y30" s="17" t="b">
        <v>0</v>
      </c>
      <c r="Z30" s="27" t="b">
        <v>0</v>
      </c>
      <c r="AA30" s="27" t="b">
        <v>0</v>
      </c>
      <c r="AB30" s="27" t="b">
        <v>0</v>
      </c>
      <c r="AC30" s="17" t="b">
        <v>0</v>
      </c>
      <c r="AD30" s="17" t="b">
        <v>0</v>
      </c>
      <c r="AE30" s="17" t="b">
        <v>0</v>
      </c>
      <c r="AF30" s="27" t="b">
        <v>0</v>
      </c>
      <c r="AG30" s="27" t="b">
        <v>0</v>
      </c>
      <c r="AH30" s="27" t="b">
        <v>0</v>
      </c>
      <c r="AI30" s="17" t="b">
        <v>0</v>
      </c>
      <c r="AJ30" s="17" t="b">
        <v>0</v>
      </c>
      <c r="AK30" s="17" t="b">
        <v>0</v>
      </c>
      <c r="AL30" s="27" t="b">
        <v>0</v>
      </c>
      <c r="AM30" s="27" t="b">
        <v>0</v>
      </c>
      <c r="AN30" s="27" t="b">
        <v>0</v>
      </c>
      <c r="AO30" s="17" t="b">
        <v>0</v>
      </c>
      <c r="AP30" s="17" t="b">
        <v>0</v>
      </c>
      <c r="AQ30" s="17" t="b">
        <v>0</v>
      </c>
      <c r="AR30" s="27" t="b">
        <v>0</v>
      </c>
      <c r="AS30" s="27" t="b">
        <v>0</v>
      </c>
      <c r="AT30" s="27" t="b">
        <v>0</v>
      </c>
      <c r="AU30" s="17" t="b">
        <v>0</v>
      </c>
      <c r="AV30" s="17" t="b">
        <v>0</v>
      </c>
      <c r="AW30" s="17" t="b">
        <v>0</v>
      </c>
      <c r="AX30" s="27" t="b">
        <v>0</v>
      </c>
      <c r="AY30" s="27" t="b">
        <v>0</v>
      </c>
      <c r="AZ30" s="27" t="b">
        <v>0</v>
      </c>
      <c r="BA30" s="17" t="b">
        <v>0</v>
      </c>
      <c r="BB30" s="17" t="b">
        <v>0</v>
      </c>
      <c r="BC30" s="17" t="b">
        <v>0</v>
      </c>
      <c r="BD30" s="27" t="b">
        <v>0</v>
      </c>
      <c r="BE30" s="27" t="b">
        <v>0</v>
      </c>
      <c r="BF30" s="27" t="b">
        <v>0</v>
      </c>
      <c r="BG30" s="17" t="b">
        <v>0</v>
      </c>
      <c r="BH30" s="17" t="b">
        <v>0</v>
      </c>
      <c r="BI30" s="17" t="b">
        <v>0</v>
      </c>
      <c r="BJ30" s="27" t="b">
        <v>0</v>
      </c>
      <c r="BK30" s="27" t="b">
        <v>0</v>
      </c>
      <c r="BL30" s="27" t="b">
        <v>0</v>
      </c>
      <c r="BM30" s="17" t="b">
        <v>0</v>
      </c>
      <c r="BN30" s="17" t="b">
        <v>0</v>
      </c>
      <c r="BO30" s="17" t="b">
        <v>0</v>
      </c>
      <c r="BP30" s="19">
        <f t="shared" si="6"/>
        <v>0</v>
      </c>
      <c r="BQ30" s="19">
        <f t="shared" si="7"/>
        <v>0</v>
      </c>
      <c r="BR30" s="35">
        <f t="shared" si="8"/>
        <v>0</v>
      </c>
    </row>
    <row r="31" spans="1:70" x14ac:dyDescent="0.3">
      <c r="A31" s="44"/>
      <c r="B31" s="44"/>
      <c r="C31" s="44"/>
      <c r="D31" s="19"/>
      <c r="E31" s="17" t="b">
        <v>0</v>
      </c>
      <c r="F31" s="17" t="b">
        <v>0</v>
      </c>
      <c r="G31" s="17" t="b">
        <v>0</v>
      </c>
      <c r="H31" s="43" t="b">
        <v>0</v>
      </c>
      <c r="I31" s="43" t="b">
        <v>0</v>
      </c>
      <c r="J31" s="43" t="b">
        <v>0</v>
      </c>
      <c r="K31" s="17" t="b">
        <v>0</v>
      </c>
      <c r="L31" s="17" t="b">
        <v>0</v>
      </c>
      <c r="M31" s="17" t="b">
        <v>0</v>
      </c>
      <c r="N31" s="27" t="b">
        <v>0</v>
      </c>
      <c r="O31" s="27" t="b">
        <v>0</v>
      </c>
      <c r="P31" s="27" t="b">
        <v>0</v>
      </c>
      <c r="Q31" s="17" t="b">
        <v>0</v>
      </c>
      <c r="R31" s="17" t="b">
        <v>0</v>
      </c>
      <c r="S31" s="17" t="b">
        <v>0</v>
      </c>
      <c r="T31" s="27" t="b">
        <v>0</v>
      </c>
      <c r="U31" s="27" t="b">
        <v>0</v>
      </c>
      <c r="V31" s="27" t="b">
        <v>0</v>
      </c>
      <c r="W31" s="17" t="b">
        <v>0</v>
      </c>
      <c r="X31" s="17" t="b">
        <v>0</v>
      </c>
      <c r="Y31" s="17" t="b">
        <v>0</v>
      </c>
      <c r="Z31" s="27" t="b">
        <v>0</v>
      </c>
      <c r="AA31" s="27" t="b">
        <v>0</v>
      </c>
      <c r="AB31" s="27" t="b">
        <v>0</v>
      </c>
      <c r="AC31" s="17" t="b">
        <v>0</v>
      </c>
      <c r="AD31" s="17" t="b">
        <v>0</v>
      </c>
      <c r="AE31" s="17" t="b">
        <v>0</v>
      </c>
      <c r="AF31" s="27" t="b">
        <v>0</v>
      </c>
      <c r="AG31" s="27" t="b">
        <v>0</v>
      </c>
      <c r="AH31" s="27" t="b">
        <v>0</v>
      </c>
      <c r="AI31" s="17" t="b">
        <v>0</v>
      </c>
      <c r="AJ31" s="17" t="b">
        <v>0</v>
      </c>
      <c r="AK31" s="17" t="b">
        <v>0</v>
      </c>
      <c r="AL31" s="27" t="b">
        <v>0</v>
      </c>
      <c r="AM31" s="27" t="b">
        <v>0</v>
      </c>
      <c r="AN31" s="27" t="b">
        <v>0</v>
      </c>
      <c r="AO31" s="17" t="b">
        <v>0</v>
      </c>
      <c r="AP31" s="17" t="b">
        <v>0</v>
      </c>
      <c r="AQ31" s="17" t="b">
        <v>0</v>
      </c>
      <c r="AR31" s="27" t="b">
        <v>0</v>
      </c>
      <c r="AS31" s="27" t="b">
        <v>0</v>
      </c>
      <c r="AT31" s="27" t="b">
        <v>0</v>
      </c>
      <c r="AU31" s="17" t="b">
        <v>0</v>
      </c>
      <c r="AV31" s="17" t="b">
        <v>0</v>
      </c>
      <c r="AW31" s="17" t="b">
        <v>0</v>
      </c>
      <c r="AX31" s="27" t="b">
        <v>0</v>
      </c>
      <c r="AY31" s="27" t="b">
        <v>0</v>
      </c>
      <c r="AZ31" s="27" t="b">
        <v>0</v>
      </c>
      <c r="BA31" s="17" t="b">
        <v>0</v>
      </c>
      <c r="BB31" s="17" t="b">
        <v>0</v>
      </c>
      <c r="BC31" s="17" t="b">
        <v>0</v>
      </c>
      <c r="BD31" s="27" t="b">
        <v>0</v>
      </c>
      <c r="BE31" s="27" t="b">
        <v>0</v>
      </c>
      <c r="BF31" s="27" t="b">
        <v>0</v>
      </c>
      <c r="BG31" s="17" t="b">
        <v>0</v>
      </c>
      <c r="BH31" s="17" t="b">
        <v>0</v>
      </c>
      <c r="BI31" s="17" t="b">
        <v>0</v>
      </c>
      <c r="BJ31" s="27" t="b">
        <v>0</v>
      </c>
      <c r="BK31" s="27" t="b">
        <v>0</v>
      </c>
      <c r="BL31" s="27" t="b">
        <v>0</v>
      </c>
      <c r="BM31" s="17" t="b">
        <v>0</v>
      </c>
      <c r="BN31" s="17" t="b">
        <v>0</v>
      </c>
      <c r="BO31" s="17" t="b">
        <v>0</v>
      </c>
      <c r="BP31" s="19">
        <f t="shared" si="6"/>
        <v>0</v>
      </c>
      <c r="BQ31" s="19">
        <f t="shared" si="7"/>
        <v>0</v>
      </c>
      <c r="BR31" s="35">
        <f t="shared" si="8"/>
        <v>0</v>
      </c>
    </row>
    <row r="32" spans="1:70" x14ac:dyDescent="0.3">
      <c r="A32" s="44"/>
      <c r="B32" s="44"/>
      <c r="C32" s="44"/>
      <c r="D32" s="19"/>
      <c r="E32" s="17" t="b">
        <v>0</v>
      </c>
      <c r="F32" s="17" t="b">
        <v>0</v>
      </c>
      <c r="G32" s="17" t="b">
        <v>0</v>
      </c>
      <c r="H32" s="43" t="b">
        <v>0</v>
      </c>
      <c r="I32" s="43" t="b">
        <v>0</v>
      </c>
      <c r="J32" s="43" t="b">
        <v>0</v>
      </c>
      <c r="K32" s="17" t="b">
        <v>0</v>
      </c>
      <c r="L32" s="17" t="b">
        <v>0</v>
      </c>
      <c r="M32" s="17" t="b">
        <v>0</v>
      </c>
      <c r="N32" s="27" t="b">
        <v>0</v>
      </c>
      <c r="O32" s="27" t="b">
        <v>0</v>
      </c>
      <c r="P32" s="27" t="b">
        <v>0</v>
      </c>
      <c r="Q32" s="17" t="b">
        <v>0</v>
      </c>
      <c r="R32" s="17" t="b">
        <v>0</v>
      </c>
      <c r="S32" s="17" t="b">
        <v>0</v>
      </c>
      <c r="T32" s="27" t="b">
        <v>0</v>
      </c>
      <c r="U32" s="27" t="b">
        <v>0</v>
      </c>
      <c r="V32" s="27" t="b">
        <v>0</v>
      </c>
      <c r="W32" s="17" t="b">
        <v>0</v>
      </c>
      <c r="X32" s="17" t="b">
        <v>0</v>
      </c>
      <c r="Y32" s="17" t="b">
        <v>0</v>
      </c>
      <c r="Z32" s="27" t="b">
        <v>0</v>
      </c>
      <c r="AA32" s="27" t="b">
        <v>0</v>
      </c>
      <c r="AB32" s="27" t="b">
        <v>0</v>
      </c>
      <c r="AC32" s="17" t="b">
        <v>0</v>
      </c>
      <c r="AD32" s="17" t="b">
        <v>0</v>
      </c>
      <c r="AE32" s="17" t="b">
        <v>0</v>
      </c>
      <c r="AF32" s="27" t="b">
        <v>0</v>
      </c>
      <c r="AG32" s="27" t="b">
        <v>0</v>
      </c>
      <c r="AH32" s="27" t="b">
        <v>0</v>
      </c>
      <c r="AI32" s="17" t="b">
        <v>0</v>
      </c>
      <c r="AJ32" s="17" t="b">
        <v>0</v>
      </c>
      <c r="AK32" s="17" t="b">
        <v>0</v>
      </c>
      <c r="AL32" s="27" t="b">
        <v>0</v>
      </c>
      <c r="AM32" s="27" t="b">
        <v>0</v>
      </c>
      <c r="AN32" s="27" t="b">
        <v>0</v>
      </c>
      <c r="AO32" s="17" t="b">
        <v>0</v>
      </c>
      <c r="AP32" s="17" t="b">
        <v>0</v>
      </c>
      <c r="AQ32" s="17" t="b">
        <v>0</v>
      </c>
      <c r="AR32" s="27" t="b">
        <v>0</v>
      </c>
      <c r="AS32" s="27" t="b">
        <v>0</v>
      </c>
      <c r="AT32" s="27" t="b">
        <v>0</v>
      </c>
      <c r="AU32" s="17" t="b">
        <v>0</v>
      </c>
      <c r="AV32" s="17" t="b">
        <v>0</v>
      </c>
      <c r="AW32" s="17" t="b">
        <v>0</v>
      </c>
      <c r="AX32" s="27" t="b">
        <v>0</v>
      </c>
      <c r="AY32" s="27" t="b">
        <v>0</v>
      </c>
      <c r="AZ32" s="27" t="b">
        <v>0</v>
      </c>
      <c r="BA32" s="17" t="b">
        <v>0</v>
      </c>
      <c r="BB32" s="17" t="b">
        <v>0</v>
      </c>
      <c r="BC32" s="17" t="b">
        <v>0</v>
      </c>
      <c r="BD32" s="27" t="b">
        <v>0</v>
      </c>
      <c r="BE32" s="27" t="b">
        <v>0</v>
      </c>
      <c r="BF32" s="27" t="b">
        <v>0</v>
      </c>
      <c r="BG32" s="17" t="b">
        <v>0</v>
      </c>
      <c r="BH32" s="17" t="b">
        <v>0</v>
      </c>
      <c r="BI32" s="17" t="b">
        <v>0</v>
      </c>
      <c r="BJ32" s="27" t="b">
        <v>0</v>
      </c>
      <c r="BK32" s="27" t="b">
        <v>0</v>
      </c>
      <c r="BL32" s="27" t="b">
        <v>0</v>
      </c>
      <c r="BM32" s="17" t="b">
        <v>0</v>
      </c>
      <c r="BN32" s="17" t="b">
        <v>0</v>
      </c>
      <c r="BO32" s="17" t="b">
        <v>0</v>
      </c>
      <c r="BP32" s="19">
        <f t="shared" si="6"/>
        <v>0</v>
      </c>
      <c r="BQ32" s="19">
        <f t="shared" si="7"/>
        <v>0</v>
      </c>
      <c r="BR32" s="35">
        <f t="shared" si="8"/>
        <v>0</v>
      </c>
    </row>
    <row r="33" spans="1:70" x14ac:dyDescent="0.3">
      <c r="A33" s="44"/>
      <c r="B33" s="44"/>
      <c r="C33" s="44"/>
      <c r="D33" s="19"/>
      <c r="E33" s="17" t="b">
        <v>0</v>
      </c>
      <c r="F33" s="17" t="b">
        <v>0</v>
      </c>
      <c r="G33" s="17" t="b">
        <v>0</v>
      </c>
      <c r="H33" s="43" t="b">
        <v>0</v>
      </c>
      <c r="I33" s="43" t="b">
        <v>0</v>
      </c>
      <c r="J33" s="43" t="b">
        <v>0</v>
      </c>
      <c r="K33" s="17" t="b">
        <v>0</v>
      </c>
      <c r="L33" s="17" t="b">
        <v>0</v>
      </c>
      <c r="M33" s="17" t="b">
        <v>0</v>
      </c>
      <c r="N33" s="27" t="b">
        <v>0</v>
      </c>
      <c r="O33" s="27" t="b">
        <v>0</v>
      </c>
      <c r="P33" s="27" t="b">
        <v>0</v>
      </c>
      <c r="Q33" s="17" t="b">
        <v>0</v>
      </c>
      <c r="R33" s="17" t="b">
        <v>0</v>
      </c>
      <c r="S33" s="17" t="b">
        <v>0</v>
      </c>
      <c r="T33" s="27" t="b">
        <v>0</v>
      </c>
      <c r="U33" s="27" t="b">
        <v>0</v>
      </c>
      <c r="V33" s="27" t="b">
        <v>0</v>
      </c>
      <c r="W33" s="17" t="b">
        <v>0</v>
      </c>
      <c r="X33" s="17" t="b">
        <v>0</v>
      </c>
      <c r="Y33" s="17" t="b">
        <v>0</v>
      </c>
      <c r="Z33" s="27" t="b">
        <v>0</v>
      </c>
      <c r="AA33" s="27" t="b">
        <v>0</v>
      </c>
      <c r="AB33" s="27" t="b">
        <v>0</v>
      </c>
      <c r="AC33" s="17" t="b">
        <v>0</v>
      </c>
      <c r="AD33" s="17" t="b">
        <v>0</v>
      </c>
      <c r="AE33" s="17" t="b">
        <v>0</v>
      </c>
      <c r="AF33" s="27" t="b">
        <v>0</v>
      </c>
      <c r="AG33" s="27" t="b">
        <v>0</v>
      </c>
      <c r="AH33" s="27" t="b">
        <v>0</v>
      </c>
      <c r="AI33" s="17" t="b">
        <v>0</v>
      </c>
      <c r="AJ33" s="17" t="b">
        <v>0</v>
      </c>
      <c r="AK33" s="17" t="b">
        <v>0</v>
      </c>
      <c r="AL33" s="27" t="b">
        <v>0</v>
      </c>
      <c r="AM33" s="27" t="b">
        <v>0</v>
      </c>
      <c r="AN33" s="27" t="b">
        <v>0</v>
      </c>
      <c r="AO33" s="17" t="b">
        <v>0</v>
      </c>
      <c r="AP33" s="17" t="b">
        <v>0</v>
      </c>
      <c r="AQ33" s="17" t="b">
        <v>0</v>
      </c>
      <c r="AR33" s="27" t="b">
        <v>0</v>
      </c>
      <c r="AS33" s="27" t="b">
        <v>0</v>
      </c>
      <c r="AT33" s="27" t="b">
        <v>0</v>
      </c>
      <c r="AU33" s="17" t="b">
        <v>0</v>
      </c>
      <c r="AV33" s="17" t="b">
        <v>0</v>
      </c>
      <c r="AW33" s="17" t="b">
        <v>0</v>
      </c>
      <c r="AX33" s="27" t="b">
        <v>0</v>
      </c>
      <c r="AY33" s="27" t="b">
        <v>0</v>
      </c>
      <c r="AZ33" s="27" t="b">
        <v>0</v>
      </c>
      <c r="BA33" s="17" t="b">
        <v>0</v>
      </c>
      <c r="BB33" s="17" t="b">
        <v>0</v>
      </c>
      <c r="BC33" s="17" t="b">
        <v>0</v>
      </c>
      <c r="BD33" s="27" t="b">
        <v>0</v>
      </c>
      <c r="BE33" s="27" t="b">
        <v>0</v>
      </c>
      <c r="BF33" s="27" t="b">
        <v>0</v>
      </c>
      <c r="BG33" s="17" t="b">
        <v>0</v>
      </c>
      <c r="BH33" s="17" t="b">
        <v>0</v>
      </c>
      <c r="BI33" s="17" t="b">
        <v>0</v>
      </c>
      <c r="BJ33" s="27" t="b">
        <v>0</v>
      </c>
      <c r="BK33" s="27" t="b">
        <v>0</v>
      </c>
      <c r="BL33" s="27" t="b">
        <v>0</v>
      </c>
      <c r="BM33" s="17" t="b">
        <v>0</v>
      </c>
      <c r="BN33" s="17" t="b">
        <v>0</v>
      </c>
      <c r="BO33" s="17" t="b">
        <v>0</v>
      </c>
      <c r="BP33" s="19">
        <f t="shared" si="6"/>
        <v>0</v>
      </c>
      <c r="BQ33" s="19">
        <f t="shared" si="7"/>
        <v>0</v>
      </c>
      <c r="BR33" s="35">
        <f t="shared" si="8"/>
        <v>0</v>
      </c>
    </row>
    <row r="34" spans="1:70" x14ac:dyDescent="0.3">
      <c r="A34" s="44"/>
      <c r="B34" s="44"/>
      <c r="C34" s="44"/>
      <c r="D34" s="19"/>
      <c r="E34" s="17" t="b">
        <v>0</v>
      </c>
      <c r="F34" s="17" t="b">
        <v>0</v>
      </c>
      <c r="G34" s="17" t="b">
        <v>0</v>
      </c>
      <c r="H34" s="43" t="b">
        <v>0</v>
      </c>
      <c r="I34" s="43" t="b">
        <v>0</v>
      </c>
      <c r="J34" s="43" t="b">
        <v>0</v>
      </c>
      <c r="K34" s="17" t="b">
        <v>0</v>
      </c>
      <c r="L34" s="17" t="b">
        <v>0</v>
      </c>
      <c r="M34" s="17" t="b">
        <v>0</v>
      </c>
      <c r="N34" s="27" t="b">
        <v>0</v>
      </c>
      <c r="O34" s="27" t="b">
        <v>0</v>
      </c>
      <c r="P34" s="27" t="b">
        <v>0</v>
      </c>
      <c r="Q34" s="17" t="b">
        <v>0</v>
      </c>
      <c r="R34" s="17" t="b">
        <v>0</v>
      </c>
      <c r="S34" s="17" t="b">
        <v>0</v>
      </c>
      <c r="T34" s="27" t="b">
        <v>0</v>
      </c>
      <c r="U34" s="27" t="b">
        <v>0</v>
      </c>
      <c r="V34" s="27" t="b">
        <v>0</v>
      </c>
      <c r="W34" s="17" t="b">
        <v>0</v>
      </c>
      <c r="X34" s="17" t="b">
        <v>0</v>
      </c>
      <c r="Y34" s="17" t="b">
        <v>0</v>
      </c>
      <c r="Z34" s="27" t="b">
        <v>0</v>
      </c>
      <c r="AA34" s="27" t="b">
        <v>0</v>
      </c>
      <c r="AB34" s="27" t="b">
        <v>0</v>
      </c>
      <c r="AC34" s="17" t="b">
        <v>0</v>
      </c>
      <c r="AD34" s="17" t="b">
        <v>0</v>
      </c>
      <c r="AE34" s="17" t="b">
        <v>0</v>
      </c>
      <c r="AF34" s="27" t="b">
        <v>0</v>
      </c>
      <c r="AG34" s="27" t="b">
        <v>0</v>
      </c>
      <c r="AH34" s="27" t="b">
        <v>0</v>
      </c>
      <c r="AI34" s="17" t="b">
        <v>0</v>
      </c>
      <c r="AJ34" s="17" t="b">
        <v>0</v>
      </c>
      <c r="AK34" s="17" t="b">
        <v>0</v>
      </c>
      <c r="AL34" s="27" t="b">
        <v>0</v>
      </c>
      <c r="AM34" s="27" t="b">
        <v>0</v>
      </c>
      <c r="AN34" s="27" t="b">
        <v>0</v>
      </c>
      <c r="AO34" s="17" t="b">
        <v>0</v>
      </c>
      <c r="AP34" s="17" t="b">
        <v>0</v>
      </c>
      <c r="AQ34" s="17" t="b">
        <v>0</v>
      </c>
      <c r="AR34" s="27" t="b">
        <v>0</v>
      </c>
      <c r="AS34" s="27" t="b">
        <v>0</v>
      </c>
      <c r="AT34" s="27" t="b">
        <v>0</v>
      </c>
      <c r="AU34" s="17" t="b">
        <v>0</v>
      </c>
      <c r="AV34" s="17" t="b">
        <v>0</v>
      </c>
      <c r="AW34" s="17" t="b">
        <v>0</v>
      </c>
      <c r="AX34" s="27" t="b">
        <v>0</v>
      </c>
      <c r="AY34" s="27" t="b">
        <v>0</v>
      </c>
      <c r="AZ34" s="27" t="b">
        <v>0</v>
      </c>
      <c r="BA34" s="17" t="b">
        <v>0</v>
      </c>
      <c r="BB34" s="17" t="b">
        <v>0</v>
      </c>
      <c r="BC34" s="17" t="b">
        <v>0</v>
      </c>
      <c r="BD34" s="27" t="b">
        <v>0</v>
      </c>
      <c r="BE34" s="27" t="b">
        <v>0</v>
      </c>
      <c r="BF34" s="27" t="b">
        <v>0</v>
      </c>
      <c r="BG34" s="17" t="b">
        <v>0</v>
      </c>
      <c r="BH34" s="17" t="b">
        <v>0</v>
      </c>
      <c r="BI34" s="17" t="b">
        <v>0</v>
      </c>
      <c r="BJ34" s="27" t="b">
        <v>0</v>
      </c>
      <c r="BK34" s="27" t="b">
        <v>0</v>
      </c>
      <c r="BL34" s="27" t="b">
        <v>0</v>
      </c>
      <c r="BM34" s="17" t="b">
        <v>0</v>
      </c>
      <c r="BN34" s="17" t="b">
        <v>0</v>
      </c>
      <c r="BO34" s="17" t="b">
        <v>0</v>
      </c>
      <c r="BP34" s="19">
        <f t="shared" si="6"/>
        <v>0</v>
      </c>
      <c r="BQ34" s="19">
        <f t="shared" si="7"/>
        <v>0</v>
      </c>
      <c r="BR34" s="35">
        <f t="shared" si="8"/>
        <v>0</v>
      </c>
    </row>
    <row r="35" spans="1:70" x14ac:dyDescent="0.3">
      <c r="A35" s="44"/>
      <c r="B35" s="44"/>
      <c r="C35" s="44"/>
      <c r="D35" s="19"/>
      <c r="E35" s="17" t="b">
        <v>0</v>
      </c>
      <c r="F35" s="17" t="b">
        <v>0</v>
      </c>
      <c r="G35" s="17" t="b">
        <v>0</v>
      </c>
      <c r="H35" s="43" t="b">
        <v>0</v>
      </c>
      <c r="I35" s="43" t="b">
        <v>0</v>
      </c>
      <c r="J35" s="43" t="b">
        <v>0</v>
      </c>
      <c r="K35" s="17" t="b">
        <v>0</v>
      </c>
      <c r="L35" s="17" t="b">
        <v>0</v>
      </c>
      <c r="M35" s="17" t="b">
        <v>0</v>
      </c>
      <c r="N35" s="27" t="b">
        <v>0</v>
      </c>
      <c r="O35" s="27" t="b">
        <v>0</v>
      </c>
      <c r="P35" s="27" t="b">
        <v>0</v>
      </c>
      <c r="Q35" s="17" t="b">
        <v>0</v>
      </c>
      <c r="R35" s="17" t="b">
        <v>0</v>
      </c>
      <c r="S35" s="17" t="b">
        <v>0</v>
      </c>
      <c r="T35" s="27" t="b">
        <v>0</v>
      </c>
      <c r="U35" s="27" t="b">
        <v>0</v>
      </c>
      <c r="V35" s="27" t="b">
        <v>0</v>
      </c>
      <c r="W35" s="17" t="b">
        <v>0</v>
      </c>
      <c r="X35" s="17" t="b">
        <v>0</v>
      </c>
      <c r="Y35" s="17" t="b">
        <v>0</v>
      </c>
      <c r="Z35" s="27" t="b">
        <v>0</v>
      </c>
      <c r="AA35" s="27" t="b">
        <v>0</v>
      </c>
      <c r="AB35" s="27" t="b">
        <v>0</v>
      </c>
      <c r="AC35" s="17" t="b">
        <v>0</v>
      </c>
      <c r="AD35" s="17" t="b">
        <v>0</v>
      </c>
      <c r="AE35" s="17" t="b">
        <v>0</v>
      </c>
      <c r="AF35" s="27" t="b">
        <v>0</v>
      </c>
      <c r="AG35" s="27" t="b">
        <v>0</v>
      </c>
      <c r="AH35" s="27" t="b">
        <v>0</v>
      </c>
      <c r="AI35" s="17" t="b">
        <v>0</v>
      </c>
      <c r="AJ35" s="17" t="b">
        <v>0</v>
      </c>
      <c r="AK35" s="17" t="b">
        <v>0</v>
      </c>
      <c r="AL35" s="27" t="b">
        <v>0</v>
      </c>
      <c r="AM35" s="27" t="b">
        <v>0</v>
      </c>
      <c r="AN35" s="27" t="b">
        <v>0</v>
      </c>
      <c r="AO35" s="17" t="b">
        <v>0</v>
      </c>
      <c r="AP35" s="17" t="b">
        <v>0</v>
      </c>
      <c r="AQ35" s="17" t="b">
        <v>0</v>
      </c>
      <c r="AR35" s="27" t="b">
        <v>0</v>
      </c>
      <c r="AS35" s="27" t="b">
        <v>0</v>
      </c>
      <c r="AT35" s="27" t="b">
        <v>0</v>
      </c>
      <c r="AU35" s="17" t="b">
        <v>0</v>
      </c>
      <c r="AV35" s="17" t="b">
        <v>0</v>
      </c>
      <c r="AW35" s="17" t="b">
        <v>0</v>
      </c>
      <c r="AX35" s="27" t="b">
        <v>0</v>
      </c>
      <c r="AY35" s="27" t="b">
        <v>0</v>
      </c>
      <c r="AZ35" s="27" t="b">
        <v>0</v>
      </c>
      <c r="BA35" s="17" t="b">
        <v>0</v>
      </c>
      <c r="BB35" s="17" t="b">
        <v>0</v>
      </c>
      <c r="BC35" s="17" t="b">
        <v>0</v>
      </c>
      <c r="BD35" s="27" t="b">
        <v>0</v>
      </c>
      <c r="BE35" s="27" t="b">
        <v>0</v>
      </c>
      <c r="BF35" s="27" t="b">
        <v>0</v>
      </c>
      <c r="BG35" s="17" t="b">
        <v>0</v>
      </c>
      <c r="BH35" s="17" t="b">
        <v>0</v>
      </c>
      <c r="BI35" s="17" t="b">
        <v>0</v>
      </c>
      <c r="BJ35" s="27" t="b">
        <v>0</v>
      </c>
      <c r="BK35" s="27" t="b">
        <v>0</v>
      </c>
      <c r="BL35" s="27" t="b">
        <v>0</v>
      </c>
      <c r="BM35" s="17" t="b">
        <v>0</v>
      </c>
      <c r="BN35" s="17" t="b">
        <v>0</v>
      </c>
      <c r="BO35" s="17" t="b">
        <v>0</v>
      </c>
      <c r="BP35" s="19">
        <f t="shared" si="6"/>
        <v>0</v>
      </c>
      <c r="BQ35" s="19">
        <f t="shared" si="7"/>
        <v>0</v>
      </c>
      <c r="BR35" s="35">
        <f t="shared" si="8"/>
        <v>0</v>
      </c>
    </row>
    <row r="36" spans="1:70" x14ac:dyDescent="0.3">
      <c r="A36" s="44"/>
      <c r="B36" s="44"/>
      <c r="C36" s="44"/>
      <c r="D36" s="19"/>
      <c r="E36" s="17" t="b">
        <v>0</v>
      </c>
      <c r="F36" s="17" t="b">
        <v>0</v>
      </c>
      <c r="G36" s="17" t="b">
        <v>0</v>
      </c>
      <c r="H36" s="43" t="b">
        <v>0</v>
      </c>
      <c r="I36" s="43" t="b">
        <v>0</v>
      </c>
      <c r="J36" s="43" t="b">
        <v>0</v>
      </c>
      <c r="K36" s="17" t="b">
        <v>0</v>
      </c>
      <c r="L36" s="17" t="b">
        <v>0</v>
      </c>
      <c r="M36" s="17" t="b">
        <v>0</v>
      </c>
      <c r="N36" s="27" t="b">
        <v>0</v>
      </c>
      <c r="O36" s="27" t="b">
        <v>0</v>
      </c>
      <c r="P36" s="27" t="b">
        <v>0</v>
      </c>
      <c r="Q36" s="17" t="b">
        <v>0</v>
      </c>
      <c r="R36" s="17" t="b">
        <v>0</v>
      </c>
      <c r="S36" s="17" t="b">
        <v>0</v>
      </c>
      <c r="T36" s="27" t="b">
        <v>0</v>
      </c>
      <c r="U36" s="27" t="b">
        <v>0</v>
      </c>
      <c r="V36" s="27" t="b">
        <v>0</v>
      </c>
      <c r="W36" s="17" t="b">
        <v>0</v>
      </c>
      <c r="X36" s="17" t="b">
        <v>0</v>
      </c>
      <c r="Y36" s="17" t="b">
        <v>0</v>
      </c>
      <c r="Z36" s="27" t="b">
        <v>0</v>
      </c>
      <c r="AA36" s="27" t="b">
        <v>0</v>
      </c>
      <c r="AB36" s="27" t="b">
        <v>0</v>
      </c>
      <c r="AC36" s="17" t="b">
        <v>0</v>
      </c>
      <c r="AD36" s="17" t="b">
        <v>0</v>
      </c>
      <c r="AE36" s="17" t="b">
        <v>0</v>
      </c>
      <c r="AF36" s="27" t="b">
        <v>0</v>
      </c>
      <c r="AG36" s="27" t="b">
        <v>0</v>
      </c>
      <c r="AH36" s="27" t="b">
        <v>0</v>
      </c>
      <c r="AI36" s="17" t="b">
        <v>0</v>
      </c>
      <c r="AJ36" s="17" t="b">
        <v>0</v>
      </c>
      <c r="AK36" s="17" t="b">
        <v>0</v>
      </c>
      <c r="AL36" s="27" t="b">
        <v>0</v>
      </c>
      <c r="AM36" s="27" t="b">
        <v>0</v>
      </c>
      <c r="AN36" s="27" t="b">
        <v>0</v>
      </c>
      <c r="AO36" s="17" t="b">
        <v>0</v>
      </c>
      <c r="AP36" s="17" t="b">
        <v>0</v>
      </c>
      <c r="AQ36" s="17" t="b">
        <v>0</v>
      </c>
      <c r="AR36" s="27" t="b">
        <v>0</v>
      </c>
      <c r="AS36" s="27" t="b">
        <v>0</v>
      </c>
      <c r="AT36" s="27" t="b">
        <v>0</v>
      </c>
      <c r="AU36" s="17" t="b">
        <v>0</v>
      </c>
      <c r="AV36" s="17" t="b">
        <v>0</v>
      </c>
      <c r="AW36" s="17" t="b">
        <v>0</v>
      </c>
      <c r="AX36" s="27" t="b">
        <v>0</v>
      </c>
      <c r="AY36" s="27" t="b">
        <v>0</v>
      </c>
      <c r="AZ36" s="27" t="b">
        <v>0</v>
      </c>
      <c r="BA36" s="17" t="b">
        <v>0</v>
      </c>
      <c r="BB36" s="17" t="b">
        <v>0</v>
      </c>
      <c r="BC36" s="17" t="b">
        <v>0</v>
      </c>
      <c r="BD36" s="27" t="b">
        <v>0</v>
      </c>
      <c r="BE36" s="27" t="b">
        <v>0</v>
      </c>
      <c r="BF36" s="27" t="b">
        <v>0</v>
      </c>
      <c r="BG36" s="17" t="b">
        <v>0</v>
      </c>
      <c r="BH36" s="17" t="b">
        <v>0</v>
      </c>
      <c r="BI36" s="17" t="b">
        <v>0</v>
      </c>
      <c r="BJ36" s="27" t="b">
        <v>0</v>
      </c>
      <c r="BK36" s="27" t="b">
        <v>0</v>
      </c>
      <c r="BL36" s="27" t="b">
        <v>0</v>
      </c>
      <c r="BM36" s="17" t="b">
        <v>0</v>
      </c>
      <c r="BN36" s="17" t="b">
        <v>0</v>
      </c>
      <c r="BO36" s="17" t="b">
        <v>0</v>
      </c>
      <c r="BP36" s="19">
        <f t="shared" si="6"/>
        <v>0</v>
      </c>
      <c r="BQ36" s="19">
        <f t="shared" si="7"/>
        <v>0</v>
      </c>
      <c r="BR36" s="35">
        <f t="shared" si="8"/>
        <v>0</v>
      </c>
    </row>
    <row r="37" spans="1:70" x14ac:dyDescent="0.3">
      <c r="A37" s="44"/>
      <c r="B37" s="44"/>
      <c r="C37" s="44"/>
      <c r="D37" s="19"/>
      <c r="E37" s="17" t="b">
        <v>0</v>
      </c>
      <c r="F37" s="17" t="b">
        <v>0</v>
      </c>
      <c r="G37" s="17" t="b">
        <v>0</v>
      </c>
      <c r="H37" s="43" t="b">
        <v>0</v>
      </c>
      <c r="I37" s="43" t="b">
        <v>0</v>
      </c>
      <c r="J37" s="43" t="b">
        <v>0</v>
      </c>
      <c r="K37" s="17" t="b">
        <v>0</v>
      </c>
      <c r="L37" s="17" t="b">
        <v>0</v>
      </c>
      <c r="M37" s="17" t="b">
        <v>0</v>
      </c>
      <c r="N37" s="27" t="b">
        <v>0</v>
      </c>
      <c r="O37" s="27" t="b">
        <v>0</v>
      </c>
      <c r="P37" s="27" t="b">
        <v>0</v>
      </c>
      <c r="Q37" s="17" t="b">
        <v>0</v>
      </c>
      <c r="R37" s="17" t="b">
        <v>0</v>
      </c>
      <c r="S37" s="17" t="b">
        <v>0</v>
      </c>
      <c r="T37" s="27" t="b">
        <v>0</v>
      </c>
      <c r="U37" s="27" t="b">
        <v>0</v>
      </c>
      <c r="V37" s="27" t="b">
        <v>0</v>
      </c>
      <c r="W37" s="17" t="b">
        <v>0</v>
      </c>
      <c r="X37" s="17" t="b">
        <v>0</v>
      </c>
      <c r="Y37" s="17" t="b">
        <v>0</v>
      </c>
      <c r="Z37" s="27" t="b">
        <v>0</v>
      </c>
      <c r="AA37" s="27" t="b">
        <v>0</v>
      </c>
      <c r="AB37" s="27" t="b">
        <v>0</v>
      </c>
      <c r="AC37" s="17" t="b">
        <v>0</v>
      </c>
      <c r="AD37" s="17" t="b">
        <v>0</v>
      </c>
      <c r="AE37" s="17" t="b">
        <v>0</v>
      </c>
      <c r="AF37" s="27" t="b">
        <v>0</v>
      </c>
      <c r="AG37" s="27" t="b">
        <v>0</v>
      </c>
      <c r="AH37" s="27" t="b">
        <v>0</v>
      </c>
      <c r="AI37" s="17" t="b">
        <v>0</v>
      </c>
      <c r="AJ37" s="17" t="b">
        <v>0</v>
      </c>
      <c r="AK37" s="17" t="b">
        <v>0</v>
      </c>
      <c r="AL37" s="27" t="b">
        <v>0</v>
      </c>
      <c r="AM37" s="27" t="b">
        <v>0</v>
      </c>
      <c r="AN37" s="27" t="b">
        <v>0</v>
      </c>
      <c r="AO37" s="17" t="b">
        <v>0</v>
      </c>
      <c r="AP37" s="17" t="b">
        <v>0</v>
      </c>
      <c r="AQ37" s="17" t="b">
        <v>0</v>
      </c>
      <c r="AR37" s="27" t="b">
        <v>0</v>
      </c>
      <c r="AS37" s="27" t="b">
        <v>0</v>
      </c>
      <c r="AT37" s="27" t="b">
        <v>0</v>
      </c>
      <c r="AU37" s="17" t="b">
        <v>0</v>
      </c>
      <c r="AV37" s="17" t="b">
        <v>0</v>
      </c>
      <c r="AW37" s="17" t="b">
        <v>0</v>
      </c>
      <c r="AX37" s="27" t="b">
        <v>0</v>
      </c>
      <c r="AY37" s="27" t="b">
        <v>0</v>
      </c>
      <c r="AZ37" s="27" t="b">
        <v>0</v>
      </c>
      <c r="BA37" s="17" t="b">
        <v>0</v>
      </c>
      <c r="BB37" s="17" t="b">
        <v>0</v>
      </c>
      <c r="BC37" s="17" t="b">
        <v>0</v>
      </c>
      <c r="BD37" s="27" t="b">
        <v>0</v>
      </c>
      <c r="BE37" s="27" t="b">
        <v>0</v>
      </c>
      <c r="BF37" s="27" t="b">
        <v>0</v>
      </c>
      <c r="BG37" s="17" t="b">
        <v>0</v>
      </c>
      <c r="BH37" s="17" t="b">
        <v>0</v>
      </c>
      <c r="BI37" s="17" t="b">
        <v>0</v>
      </c>
      <c r="BJ37" s="27" t="b">
        <v>0</v>
      </c>
      <c r="BK37" s="27" t="b">
        <v>0</v>
      </c>
      <c r="BL37" s="27" t="b">
        <v>0</v>
      </c>
      <c r="BM37" s="17" t="b">
        <v>0</v>
      </c>
      <c r="BN37" s="17" t="b">
        <v>0</v>
      </c>
      <c r="BO37" s="17" t="b">
        <v>0</v>
      </c>
      <c r="BP37" s="19">
        <f t="shared" si="6"/>
        <v>0</v>
      </c>
      <c r="BQ37" s="19">
        <f t="shared" si="7"/>
        <v>0</v>
      </c>
      <c r="BR37" s="35">
        <f t="shared" si="8"/>
        <v>0</v>
      </c>
    </row>
    <row r="38" spans="1:70" x14ac:dyDescent="0.3">
      <c r="A38" s="44"/>
      <c r="B38" s="44"/>
      <c r="C38" s="44"/>
      <c r="D38" s="19"/>
      <c r="E38" s="17" t="b">
        <v>0</v>
      </c>
      <c r="F38" s="17" t="b">
        <v>0</v>
      </c>
      <c r="G38" s="17" t="b">
        <v>0</v>
      </c>
      <c r="H38" s="43" t="b">
        <v>0</v>
      </c>
      <c r="I38" s="43" t="b">
        <v>0</v>
      </c>
      <c r="J38" s="43" t="b">
        <v>0</v>
      </c>
      <c r="K38" s="17" t="b">
        <v>0</v>
      </c>
      <c r="L38" s="17" t="b">
        <v>0</v>
      </c>
      <c r="M38" s="17" t="b">
        <v>0</v>
      </c>
      <c r="N38" s="27" t="b">
        <v>0</v>
      </c>
      <c r="O38" s="27" t="b">
        <v>0</v>
      </c>
      <c r="P38" s="27" t="b">
        <v>0</v>
      </c>
      <c r="Q38" s="17" t="b">
        <v>0</v>
      </c>
      <c r="R38" s="17" t="b">
        <v>0</v>
      </c>
      <c r="S38" s="17" t="b">
        <v>0</v>
      </c>
      <c r="T38" s="27" t="b">
        <v>0</v>
      </c>
      <c r="U38" s="27" t="b">
        <v>0</v>
      </c>
      <c r="V38" s="27" t="b">
        <v>0</v>
      </c>
      <c r="W38" s="17" t="b">
        <v>0</v>
      </c>
      <c r="X38" s="17" t="b">
        <v>0</v>
      </c>
      <c r="Y38" s="17" t="b">
        <v>0</v>
      </c>
      <c r="Z38" s="27" t="b">
        <v>0</v>
      </c>
      <c r="AA38" s="27" t="b">
        <v>0</v>
      </c>
      <c r="AB38" s="27" t="b">
        <v>0</v>
      </c>
      <c r="AC38" s="17" t="b">
        <v>0</v>
      </c>
      <c r="AD38" s="17" t="b">
        <v>0</v>
      </c>
      <c r="AE38" s="17" t="b">
        <v>0</v>
      </c>
      <c r="AF38" s="27" t="b">
        <v>0</v>
      </c>
      <c r="AG38" s="27" t="b">
        <v>0</v>
      </c>
      <c r="AH38" s="27" t="b">
        <v>0</v>
      </c>
      <c r="AI38" s="17" t="b">
        <v>0</v>
      </c>
      <c r="AJ38" s="17" t="b">
        <v>0</v>
      </c>
      <c r="AK38" s="17" t="b">
        <v>0</v>
      </c>
      <c r="AL38" s="27" t="b">
        <v>0</v>
      </c>
      <c r="AM38" s="27" t="b">
        <v>0</v>
      </c>
      <c r="AN38" s="27" t="b">
        <v>0</v>
      </c>
      <c r="AO38" s="17" t="b">
        <v>0</v>
      </c>
      <c r="AP38" s="17" t="b">
        <v>0</v>
      </c>
      <c r="AQ38" s="17" t="b">
        <v>0</v>
      </c>
      <c r="AR38" s="27" t="b">
        <v>0</v>
      </c>
      <c r="AS38" s="27" t="b">
        <v>0</v>
      </c>
      <c r="AT38" s="27" t="b">
        <v>0</v>
      </c>
      <c r="AU38" s="17" t="b">
        <v>0</v>
      </c>
      <c r="AV38" s="17" t="b">
        <v>0</v>
      </c>
      <c r="AW38" s="17" t="b">
        <v>0</v>
      </c>
      <c r="AX38" s="27" t="b">
        <v>0</v>
      </c>
      <c r="AY38" s="27" t="b">
        <v>0</v>
      </c>
      <c r="AZ38" s="27" t="b">
        <v>0</v>
      </c>
      <c r="BA38" s="17" t="b">
        <v>0</v>
      </c>
      <c r="BB38" s="17" t="b">
        <v>0</v>
      </c>
      <c r="BC38" s="17" t="b">
        <v>0</v>
      </c>
      <c r="BD38" s="27" t="b">
        <v>0</v>
      </c>
      <c r="BE38" s="27" t="b">
        <v>0</v>
      </c>
      <c r="BF38" s="27" t="b">
        <v>0</v>
      </c>
      <c r="BG38" s="17" t="b">
        <v>0</v>
      </c>
      <c r="BH38" s="17" t="b">
        <v>0</v>
      </c>
      <c r="BI38" s="17" t="b">
        <v>0</v>
      </c>
      <c r="BJ38" s="27" t="b">
        <v>0</v>
      </c>
      <c r="BK38" s="27" t="b">
        <v>0</v>
      </c>
      <c r="BL38" s="27" t="b">
        <v>0</v>
      </c>
      <c r="BM38" s="17" t="b">
        <v>0</v>
      </c>
      <c r="BN38" s="17" t="b">
        <v>0</v>
      </c>
      <c r="BO38" s="17" t="b">
        <v>0</v>
      </c>
      <c r="BP38" s="19">
        <f>SUMPRODUCT((E38=TRUE)+(H38=TRUE)+(K38=TRUE)+(N38=TRUE)+(Q38=TRUE)+(T38=TRUE)+(W38=TRUE)+(Z38=TRUE)+(AC38=TRUE)+(AF38=TRUE)+(AI38=TRUE)+(AL38=TRUE)+(AO38=TRUE)+(AR38=TRUE)+(AU38=TRUE)+(AX38=TRUE)+(BA38=TRUE)+(BD38=TRUE)+(BG38=TRUE)+(BJ38=TRUE)+(BM38=TRUE))</f>
        <v>0</v>
      </c>
      <c r="BQ38" s="19">
        <f>SUMPRODUCT((F38=TRUE)+(I38=TRUE)+(L38=TRUE)+(O38=TRUE)+(R38=TRUE)+(U38=TRUE)+(X38=TRUE)+(AA38=TRUE)+(AD38=TRUE)+(AG38=TRUE)+(AJ38=TRUE)+(AM38=TRUE)+(AP38=TRUE)+(AS38=TRUE)+(AV38=TRUE)+(AY38=TRUE)+(BB38=TRUE)+(BE38=TRUE)+(BH38=TRUE)+(BK38=TRUE)+(BN38=TRUE))</f>
        <v>0</v>
      </c>
      <c r="BR38" s="35">
        <f>IFERROR(BP38/(BP38+BQ38),0)</f>
        <v>0</v>
      </c>
    </row>
    <row r="39" spans="1:70" x14ac:dyDescent="0.3">
      <c r="A39" s="44"/>
      <c r="B39" s="44"/>
      <c r="C39" s="44"/>
      <c r="D39" s="19"/>
      <c r="E39" s="17" t="b">
        <v>0</v>
      </c>
      <c r="F39" s="17" t="b">
        <v>0</v>
      </c>
      <c r="G39" s="17" t="b">
        <v>0</v>
      </c>
      <c r="H39" s="43" t="b">
        <v>0</v>
      </c>
      <c r="I39" s="43" t="b">
        <v>0</v>
      </c>
      <c r="J39" s="43" t="b">
        <v>0</v>
      </c>
      <c r="K39" s="17" t="b">
        <v>0</v>
      </c>
      <c r="L39" s="17" t="b">
        <v>0</v>
      </c>
      <c r="M39" s="17" t="b">
        <v>0</v>
      </c>
      <c r="N39" s="27" t="b">
        <v>0</v>
      </c>
      <c r="O39" s="27" t="b">
        <v>0</v>
      </c>
      <c r="P39" s="27" t="b">
        <v>0</v>
      </c>
      <c r="Q39" s="17" t="b">
        <v>0</v>
      </c>
      <c r="R39" s="17" t="b">
        <v>0</v>
      </c>
      <c r="S39" s="17" t="b">
        <v>0</v>
      </c>
      <c r="T39" s="27" t="b">
        <v>0</v>
      </c>
      <c r="U39" s="27" t="b">
        <v>0</v>
      </c>
      <c r="V39" s="27" t="b">
        <v>0</v>
      </c>
      <c r="W39" s="17" t="b">
        <v>0</v>
      </c>
      <c r="X39" s="17" t="b">
        <v>0</v>
      </c>
      <c r="Y39" s="17" t="b">
        <v>0</v>
      </c>
      <c r="Z39" s="27" t="b">
        <v>0</v>
      </c>
      <c r="AA39" s="27" t="b">
        <v>0</v>
      </c>
      <c r="AB39" s="27" t="b">
        <v>0</v>
      </c>
      <c r="AC39" s="17" t="b">
        <v>0</v>
      </c>
      <c r="AD39" s="17" t="b">
        <v>0</v>
      </c>
      <c r="AE39" s="17" t="b">
        <v>0</v>
      </c>
      <c r="AF39" s="27" t="b">
        <v>0</v>
      </c>
      <c r="AG39" s="27" t="b">
        <v>0</v>
      </c>
      <c r="AH39" s="27" t="b">
        <v>0</v>
      </c>
      <c r="AI39" s="17" t="b">
        <v>0</v>
      </c>
      <c r="AJ39" s="17" t="b">
        <v>0</v>
      </c>
      <c r="AK39" s="17" t="b">
        <v>0</v>
      </c>
      <c r="AL39" s="27" t="b">
        <v>0</v>
      </c>
      <c r="AM39" s="27" t="b">
        <v>0</v>
      </c>
      <c r="AN39" s="27" t="b">
        <v>0</v>
      </c>
      <c r="AO39" s="17" t="b">
        <v>0</v>
      </c>
      <c r="AP39" s="17" t="b">
        <v>0</v>
      </c>
      <c r="AQ39" s="17" t="b">
        <v>0</v>
      </c>
      <c r="AR39" s="27" t="b">
        <v>0</v>
      </c>
      <c r="AS39" s="27" t="b">
        <v>0</v>
      </c>
      <c r="AT39" s="27" t="b">
        <v>0</v>
      </c>
      <c r="AU39" s="17" t="b">
        <v>0</v>
      </c>
      <c r="AV39" s="17" t="b">
        <v>0</v>
      </c>
      <c r="AW39" s="17" t="b">
        <v>0</v>
      </c>
      <c r="AX39" s="27" t="b">
        <v>0</v>
      </c>
      <c r="AY39" s="27" t="b">
        <v>0</v>
      </c>
      <c r="AZ39" s="27" t="b">
        <v>0</v>
      </c>
      <c r="BA39" s="17" t="b">
        <v>0</v>
      </c>
      <c r="BB39" s="17" t="b">
        <v>0</v>
      </c>
      <c r="BC39" s="17" t="b">
        <v>0</v>
      </c>
      <c r="BD39" s="27" t="b">
        <v>0</v>
      </c>
      <c r="BE39" s="27" t="b">
        <v>0</v>
      </c>
      <c r="BF39" s="27" t="b">
        <v>0</v>
      </c>
      <c r="BG39" s="17" t="b">
        <v>0</v>
      </c>
      <c r="BH39" s="17" t="b">
        <v>0</v>
      </c>
      <c r="BI39" s="17" t="b">
        <v>0</v>
      </c>
      <c r="BJ39" s="27" t="b">
        <v>0</v>
      </c>
      <c r="BK39" s="27" t="b">
        <v>0</v>
      </c>
      <c r="BL39" s="27" t="b">
        <v>0</v>
      </c>
      <c r="BM39" s="17" t="b">
        <v>0</v>
      </c>
      <c r="BN39" s="17" t="b">
        <v>0</v>
      </c>
      <c r="BO39" s="17" t="b">
        <v>0</v>
      </c>
      <c r="BP39" s="19">
        <f t="shared" si="6"/>
        <v>0</v>
      </c>
      <c r="BQ39" s="19">
        <f t="shared" si="7"/>
        <v>0</v>
      </c>
      <c r="BR39" s="35">
        <f t="shared" si="8"/>
        <v>0</v>
      </c>
    </row>
    <row r="40" spans="1:70" x14ac:dyDescent="0.3">
      <c r="A40" s="44"/>
      <c r="B40" s="44"/>
      <c r="C40" s="44"/>
      <c r="D40" s="19"/>
      <c r="E40" s="17" t="b">
        <v>0</v>
      </c>
      <c r="F40" s="17" t="b">
        <v>0</v>
      </c>
      <c r="G40" s="17" t="b">
        <v>0</v>
      </c>
      <c r="H40" s="43" t="b">
        <v>0</v>
      </c>
      <c r="I40" s="43" t="b">
        <v>0</v>
      </c>
      <c r="J40" s="43" t="b">
        <v>0</v>
      </c>
      <c r="K40" s="17" t="b">
        <v>0</v>
      </c>
      <c r="L40" s="17" t="b">
        <v>0</v>
      </c>
      <c r="M40" s="17" t="b">
        <v>0</v>
      </c>
      <c r="N40" s="27" t="b">
        <v>0</v>
      </c>
      <c r="O40" s="27" t="b">
        <v>0</v>
      </c>
      <c r="P40" s="27" t="b">
        <v>0</v>
      </c>
      <c r="Q40" s="17" t="b">
        <v>0</v>
      </c>
      <c r="R40" s="17" t="b">
        <v>0</v>
      </c>
      <c r="S40" s="17" t="b">
        <v>0</v>
      </c>
      <c r="T40" s="27" t="b">
        <v>0</v>
      </c>
      <c r="U40" s="27" t="b">
        <v>0</v>
      </c>
      <c r="V40" s="27" t="b">
        <v>0</v>
      </c>
      <c r="W40" s="17" t="b">
        <v>0</v>
      </c>
      <c r="X40" s="17" t="b">
        <v>0</v>
      </c>
      <c r="Y40" s="17" t="b">
        <v>0</v>
      </c>
      <c r="Z40" s="27" t="b">
        <v>0</v>
      </c>
      <c r="AA40" s="27" t="b">
        <v>0</v>
      </c>
      <c r="AB40" s="27" t="b">
        <v>0</v>
      </c>
      <c r="AC40" s="17" t="b">
        <v>0</v>
      </c>
      <c r="AD40" s="17" t="b">
        <v>0</v>
      </c>
      <c r="AE40" s="17" t="b">
        <v>0</v>
      </c>
      <c r="AF40" s="27" t="b">
        <v>0</v>
      </c>
      <c r="AG40" s="27" t="b">
        <v>0</v>
      </c>
      <c r="AH40" s="27" t="b">
        <v>0</v>
      </c>
      <c r="AI40" s="17" t="b">
        <v>0</v>
      </c>
      <c r="AJ40" s="17" t="b">
        <v>0</v>
      </c>
      <c r="AK40" s="17" t="b">
        <v>0</v>
      </c>
      <c r="AL40" s="27" t="b">
        <v>0</v>
      </c>
      <c r="AM40" s="27" t="b">
        <v>0</v>
      </c>
      <c r="AN40" s="27" t="b">
        <v>0</v>
      </c>
      <c r="AO40" s="17" t="b">
        <v>0</v>
      </c>
      <c r="AP40" s="17" t="b">
        <v>0</v>
      </c>
      <c r="AQ40" s="17" t="b">
        <v>0</v>
      </c>
      <c r="AR40" s="27" t="b">
        <v>0</v>
      </c>
      <c r="AS40" s="27" t="b">
        <v>0</v>
      </c>
      <c r="AT40" s="27" t="b">
        <v>0</v>
      </c>
      <c r="AU40" s="17" t="b">
        <v>0</v>
      </c>
      <c r="AV40" s="17" t="b">
        <v>0</v>
      </c>
      <c r="AW40" s="17" t="b">
        <v>0</v>
      </c>
      <c r="AX40" s="27" t="b">
        <v>0</v>
      </c>
      <c r="AY40" s="27" t="b">
        <v>0</v>
      </c>
      <c r="AZ40" s="27" t="b">
        <v>0</v>
      </c>
      <c r="BA40" s="17" t="b">
        <v>0</v>
      </c>
      <c r="BB40" s="17" t="b">
        <v>0</v>
      </c>
      <c r="BC40" s="17" t="b">
        <v>0</v>
      </c>
      <c r="BD40" s="27" t="b">
        <v>0</v>
      </c>
      <c r="BE40" s="27" t="b">
        <v>0</v>
      </c>
      <c r="BF40" s="27" t="b">
        <v>0</v>
      </c>
      <c r="BG40" s="17" t="b">
        <v>0</v>
      </c>
      <c r="BH40" s="17" t="b">
        <v>0</v>
      </c>
      <c r="BI40" s="17" t="b">
        <v>0</v>
      </c>
      <c r="BJ40" s="27" t="b">
        <v>0</v>
      </c>
      <c r="BK40" s="27" t="b">
        <v>0</v>
      </c>
      <c r="BL40" s="27" t="b">
        <v>0</v>
      </c>
      <c r="BM40" s="17" t="b">
        <v>0</v>
      </c>
      <c r="BN40" s="17" t="b">
        <v>0</v>
      </c>
      <c r="BO40" s="17" t="b">
        <v>0</v>
      </c>
      <c r="BP40" s="19">
        <f t="shared" si="6"/>
        <v>0</v>
      </c>
      <c r="BQ40" s="19">
        <f t="shared" si="7"/>
        <v>0</v>
      </c>
      <c r="BR40" s="35">
        <f t="shared" si="8"/>
        <v>0</v>
      </c>
    </row>
    <row r="41" spans="1:70" x14ac:dyDescent="0.3">
      <c r="A41" s="44"/>
      <c r="B41" s="44"/>
      <c r="C41" s="44"/>
      <c r="D41" s="19"/>
      <c r="E41" s="17" t="b">
        <v>0</v>
      </c>
      <c r="F41" s="17" t="b">
        <v>0</v>
      </c>
      <c r="G41" s="17" t="b">
        <v>0</v>
      </c>
      <c r="H41" s="43" t="b">
        <v>0</v>
      </c>
      <c r="I41" s="43" t="b">
        <v>0</v>
      </c>
      <c r="J41" s="43" t="b">
        <v>0</v>
      </c>
      <c r="K41" s="17" t="b">
        <v>0</v>
      </c>
      <c r="L41" s="17" t="b">
        <v>0</v>
      </c>
      <c r="M41" s="17" t="b">
        <v>0</v>
      </c>
      <c r="N41" s="27" t="b">
        <v>0</v>
      </c>
      <c r="O41" s="27" t="b">
        <v>0</v>
      </c>
      <c r="P41" s="27" t="b">
        <v>0</v>
      </c>
      <c r="Q41" s="17" t="b">
        <v>0</v>
      </c>
      <c r="R41" s="17" t="b">
        <v>0</v>
      </c>
      <c r="S41" s="17" t="b">
        <v>0</v>
      </c>
      <c r="T41" s="27" t="b">
        <v>0</v>
      </c>
      <c r="U41" s="27" t="b">
        <v>0</v>
      </c>
      <c r="V41" s="27" t="b">
        <v>0</v>
      </c>
      <c r="W41" s="17" t="b">
        <v>0</v>
      </c>
      <c r="X41" s="17" t="b">
        <v>0</v>
      </c>
      <c r="Y41" s="17" t="b">
        <v>0</v>
      </c>
      <c r="Z41" s="27" t="b">
        <v>0</v>
      </c>
      <c r="AA41" s="27" t="b">
        <v>0</v>
      </c>
      <c r="AB41" s="27" t="b">
        <v>0</v>
      </c>
      <c r="AC41" s="17" t="b">
        <v>0</v>
      </c>
      <c r="AD41" s="17" t="b">
        <v>0</v>
      </c>
      <c r="AE41" s="17" t="b">
        <v>0</v>
      </c>
      <c r="AF41" s="27" t="b">
        <v>0</v>
      </c>
      <c r="AG41" s="27" t="b">
        <v>0</v>
      </c>
      <c r="AH41" s="27" t="b">
        <v>0</v>
      </c>
      <c r="AI41" s="17" t="b">
        <v>0</v>
      </c>
      <c r="AJ41" s="17" t="b">
        <v>0</v>
      </c>
      <c r="AK41" s="17" t="b">
        <v>0</v>
      </c>
      <c r="AL41" s="27" t="b">
        <v>0</v>
      </c>
      <c r="AM41" s="27" t="b">
        <v>0</v>
      </c>
      <c r="AN41" s="27" t="b">
        <v>0</v>
      </c>
      <c r="AO41" s="17" t="b">
        <v>0</v>
      </c>
      <c r="AP41" s="17" t="b">
        <v>0</v>
      </c>
      <c r="AQ41" s="17" t="b">
        <v>0</v>
      </c>
      <c r="AR41" s="27" t="b">
        <v>0</v>
      </c>
      <c r="AS41" s="27" t="b">
        <v>0</v>
      </c>
      <c r="AT41" s="27" t="b">
        <v>0</v>
      </c>
      <c r="AU41" s="17" t="b">
        <v>0</v>
      </c>
      <c r="AV41" s="17" t="b">
        <v>0</v>
      </c>
      <c r="AW41" s="17" t="b">
        <v>0</v>
      </c>
      <c r="AX41" s="27" t="b">
        <v>0</v>
      </c>
      <c r="AY41" s="27" t="b">
        <v>0</v>
      </c>
      <c r="AZ41" s="27" t="b">
        <v>0</v>
      </c>
      <c r="BA41" s="17" t="b">
        <v>0</v>
      </c>
      <c r="BB41" s="17" t="b">
        <v>0</v>
      </c>
      <c r="BC41" s="17" t="b">
        <v>0</v>
      </c>
      <c r="BD41" s="27" t="b">
        <v>0</v>
      </c>
      <c r="BE41" s="27" t="b">
        <v>0</v>
      </c>
      <c r="BF41" s="27" t="b">
        <v>0</v>
      </c>
      <c r="BG41" s="17" t="b">
        <v>0</v>
      </c>
      <c r="BH41" s="17" t="b">
        <v>0</v>
      </c>
      <c r="BI41" s="17" t="b">
        <v>0</v>
      </c>
      <c r="BJ41" s="27" t="b">
        <v>0</v>
      </c>
      <c r="BK41" s="27" t="b">
        <v>0</v>
      </c>
      <c r="BL41" s="27" t="b">
        <v>0</v>
      </c>
      <c r="BM41" s="17" t="b">
        <v>0</v>
      </c>
      <c r="BN41" s="17" t="b">
        <v>0</v>
      </c>
      <c r="BO41" s="17" t="b">
        <v>0</v>
      </c>
      <c r="BP41" s="19">
        <f t="shared" si="6"/>
        <v>0</v>
      </c>
      <c r="BQ41" s="19">
        <f t="shared" si="7"/>
        <v>0</v>
      </c>
      <c r="BR41" s="35">
        <f t="shared" si="8"/>
        <v>0</v>
      </c>
    </row>
    <row r="42" spans="1:70" x14ac:dyDescent="0.3">
      <c r="A42" s="44"/>
      <c r="B42" s="44"/>
      <c r="C42" s="44"/>
      <c r="D42" s="19"/>
      <c r="E42" s="17" t="b">
        <v>0</v>
      </c>
      <c r="F42" s="17" t="b">
        <v>0</v>
      </c>
      <c r="G42" s="17" t="b">
        <v>0</v>
      </c>
      <c r="H42" s="43" t="b">
        <v>0</v>
      </c>
      <c r="I42" s="43" t="b">
        <v>0</v>
      </c>
      <c r="J42" s="43" t="b">
        <v>0</v>
      </c>
      <c r="K42" s="17" t="b">
        <v>0</v>
      </c>
      <c r="L42" s="17" t="b">
        <v>0</v>
      </c>
      <c r="M42" s="17" t="b">
        <v>0</v>
      </c>
      <c r="N42" s="27" t="b">
        <v>0</v>
      </c>
      <c r="O42" s="27" t="b">
        <v>0</v>
      </c>
      <c r="P42" s="27" t="b">
        <v>0</v>
      </c>
      <c r="Q42" s="17" t="b">
        <v>0</v>
      </c>
      <c r="R42" s="17" t="b">
        <v>0</v>
      </c>
      <c r="S42" s="17" t="b">
        <v>0</v>
      </c>
      <c r="T42" s="27" t="b">
        <v>0</v>
      </c>
      <c r="U42" s="27" t="b">
        <v>0</v>
      </c>
      <c r="V42" s="27" t="b">
        <v>0</v>
      </c>
      <c r="W42" s="17" t="b">
        <v>0</v>
      </c>
      <c r="X42" s="17" t="b">
        <v>0</v>
      </c>
      <c r="Y42" s="17" t="b">
        <v>0</v>
      </c>
      <c r="Z42" s="27" t="b">
        <v>0</v>
      </c>
      <c r="AA42" s="27" t="b">
        <v>0</v>
      </c>
      <c r="AB42" s="27" t="b">
        <v>0</v>
      </c>
      <c r="AC42" s="17" t="b">
        <v>0</v>
      </c>
      <c r="AD42" s="17" t="b">
        <v>0</v>
      </c>
      <c r="AE42" s="17" t="b">
        <v>0</v>
      </c>
      <c r="AF42" s="27" t="b">
        <v>0</v>
      </c>
      <c r="AG42" s="27" t="b">
        <v>0</v>
      </c>
      <c r="AH42" s="27" t="b">
        <v>0</v>
      </c>
      <c r="AI42" s="17" t="b">
        <v>0</v>
      </c>
      <c r="AJ42" s="17" t="b">
        <v>0</v>
      </c>
      <c r="AK42" s="17" t="b">
        <v>0</v>
      </c>
      <c r="AL42" s="27" t="b">
        <v>0</v>
      </c>
      <c r="AM42" s="27" t="b">
        <v>0</v>
      </c>
      <c r="AN42" s="27" t="b">
        <v>0</v>
      </c>
      <c r="AO42" s="17" t="b">
        <v>0</v>
      </c>
      <c r="AP42" s="17" t="b">
        <v>0</v>
      </c>
      <c r="AQ42" s="17" t="b">
        <v>0</v>
      </c>
      <c r="AR42" s="27" t="b">
        <v>0</v>
      </c>
      <c r="AS42" s="27" t="b">
        <v>0</v>
      </c>
      <c r="AT42" s="27" t="b">
        <v>0</v>
      </c>
      <c r="AU42" s="17" t="b">
        <v>0</v>
      </c>
      <c r="AV42" s="17" t="b">
        <v>0</v>
      </c>
      <c r="AW42" s="17" t="b">
        <v>0</v>
      </c>
      <c r="AX42" s="27" t="b">
        <v>0</v>
      </c>
      <c r="AY42" s="27" t="b">
        <v>0</v>
      </c>
      <c r="AZ42" s="27" t="b">
        <v>0</v>
      </c>
      <c r="BA42" s="17" t="b">
        <v>0</v>
      </c>
      <c r="BB42" s="17" t="b">
        <v>0</v>
      </c>
      <c r="BC42" s="17" t="b">
        <v>0</v>
      </c>
      <c r="BD42" s="27" t="b">
        <v>0</v>
      </c>
      <c r="BE42" s="27" t="b">
        <v>0</v>
      </c>
      <c r="BF42" s="27" t="b">
        <v>0</v>
      </c>
      <c r="BG42" s="17" t="b">
        <v>0</v>
      </c>
      <c r="BH42" s="17" t="b">
        <v>0</v>
      </c>
      <c r="BI42" s="17" t="b">
        <v>0</v>
      </c>
      <c r="BJ42" s="27" t="b">
        <v>0</v>
      </c>
      <c r="BK42" s="27" t="b">
        <v>0</v>
      </c>
      <c r="BL42" s="27" t="b">
        <v>0</v>
      </c>
      <c r="BM42" s="17" t="b">
        <v>0</v>
      </c>
      <c r="BN42" s="17" t="b">
        <v>0</v>
      </c>
      <c r="BO42" s="17" t="b">
        <v>0</v>
      </c>
      <c r="BP42" s="19">
        <f t="shared" si="6"/>
        <v>0</v>
      </c>
      <c r="BQ42" s="19">
        <f t="shared" si="7"/>
        <v>0</v>
      </c>
      <c r="BR42" s="35">
        <f t="shared" si="8"/>
        <v>0</v>
      </c>
    </row>
    <row r="43" spans="1:70" x14ac:dyDescent="0.3">
      <c r="A43" s="44"/>
      <c r="B43" s="44"/>
      <c r="C43" s="44"/>
      <c r="D43" s="19"/>
      <c r="E43" s="17" t="b">
        <v>0</v>
      </c>
      <c r="F43" s="17" t="b">
        <v>0</v>
      </c>
      <c r="G43" s="17" t="b">
        <v>0</v>
      </c>
      <c r="H43" s="43" t="b">
        <v>0</v>
      </c>
      <c r="I43" s="43" t="b">
        <v>0</v>
      </c>
      <c r="J43" s="43" t="b">
        <v>0</v>
      </c>
      <c r="K43" s="17" t="b">
        <v>0</v>
      </c>
      <c r="L43" s="17" t="b">
        <v>0</v>
      </c>
      <c r="M43" s="17" t="b">
        <v>0</v>
      </c>
      <c r="N43" s="27" t="b">
        <v>0</v>
      </c>
      <c r="O43" s="27" t="b">
        <v>0</v>
      </c>
      <c r="P43" s="27" t="b">
        <v>0</v>
      </c>
      <c r="Q43" s="17" t="b">
        <v>0</v>
      </c>
      <c r="R43" s="17" t="b">
        <v>0</v>
      </c>
      <c r="S43" s="17" t="b">
        <v>0</v>
      </c>
      <c r="T43" s="27" t="b">
        <v>0</v>
      </c>
      <c r="U43" s="27" t="b">
        <v>0</v>
      </c>
      <c r="V43" s="27" t="b">
        <v>0</v>
      </c>
      <c r="W43" s="17" t="b">
        <v>0</v>
      </c>
      <c r="X43" s="17" t="b">
        <v>0</v>
      </c>
      <c r="Y43" s="17" t="b">
        <v>0</v>
      </c>
      <c r="Z43" s="27" t="b">
        <v>0</v>
      </c>
      <c r="AA43" s="27" t="b">
        <v>0</v>
      </c>
      <c r="AB43" s="27" t="b">
        <v>0</v>
      </c>
      <c r="AC43" s="17" t="b">
        <v>0</v>
      </c>
      <c r="AD43" s="17" t="b">
        <v>0</v>
      </c>
      <c r="AE43" s="17" t="b">
        <v>0</v>
      </c>
      <c r="AF43" s="27" t="b">
        <v>0</v>
      </c>
      <c r="AG43" s="27" t="b">
        <v>0</v>
      </c>
      <c r="AH43" s="27" t="b">
        <v>0</v>
      </c>
      <c r="AI43" s="17" t="b">
        <v>0</v>
      </c>
      <c r="AJ43" s="17" t="b">
        <v>0</v>
      </c>
      <c r="AK43" s="17" t="b">
        <v>0</v>
      </c>
      <c r="AL43" s="27" t="b">
        <v>0</v>
      </c>
      <c r="AM43" s="27" t="b">
        <v>0</v>
      </c>
      <c r="AN43" s="27" t="b">
        <v>0</v>
      </c>
      <c r="AO43" s="17" t="b">
        <v>0</v>
      </c>
      <c r="AP43" s="17" t="b">
        <v>0</v>
      </c>
      <c r="AQ43" s="17" t="b">
        <v>0</v>
      </c>
      <c r="AR43" s="27" t="b">
        <v>0</v>
      </c>
      <c r="AS43" s="27" t="b">
        <v>0</v>
      </c>
      <c r="AT43" s="27" t="b">
        <v>0</v>
      </c>
      <c r="AU43" s="17" t="b">
        <v>0</v>
      </c>
      <c r="AV43" s="17" t="b">
        <v>0</v>
      </c>
      <c r="AW43" s="17" t="b">
        <v>0</v>
      </c>
      <c r="AX43" s="27" t="b">
        <v>0</v>
      </c>
      <c r="AY43" s="27" t="b">
        <v>0</v>
      </c>
      <c r="AZ43" s="27" t="b">
        <v>0</v>
      </c>
      <c r="BA43" s="17" t="b">
        <v>0</v>
      </c>
      <c r="BB43" s="17" t="b">
        <v>0</v>
      </c>
      <c r="BC43" s="17" t="b">
        <v>0</v>
      </c>
      <c r="BD43" s="27" t="b">
        <v>0</v>
      </c>
      <c r="BE43" s="27" t="b">
        <v>0</v>
      </c>
      <c r="BF43" s="27" t="b">
        <v>0</v>
      </c>
      <c r="BG43" s="17" t="b">
        <v>0</v>
      </c>
      <c r="BH43" s="17" t="b">
        <v>0</v>
      </c>
      <c r="BI43" s="17" t="b">
        <v>0</v>
      </c>
      <c r="BJ43" s="27" t="b">
        <v>0</v>
      </c>
      <c r="BK43" s="27" t="b">
        <v>0</v>
      </c>
      <c r="BL43" s="27" t="b">
        <v>0</v>
      </c>
      <c r="BM43" s="17" t="b">
        <v>0</v>
      </c>
      <c r="BN43" s="17" t="b">
        <v>0</v>
      </c>
      <c r="BO43" s="17" t="b">
        <v>0</v>
      </c>
      <c r="BP43" s="19">
        <f t="shared" si="6"/>
        <v>0</v>
      </c>
      <c r="BQ43" s="19">
        <f t="shared" si="7"/>
        <v>0</v>
      </c>
      <c r="BR43" s="35">
        <f t="shared" si="8"/>
        <v>0</v>
      </c>
    </row>
    <row r="44" spans="1:70" x14ac:dyDescent="0.3">
      <c r="A44" s="44"/>
      <c r="B44" s="44"/>
      <c r="C44" s="44"/>
      <c r="D44" s="19"/>
      <c r="E44" s="17" t="b">
        <v>0</v>
      </c>
      <c r="F44" s="17" t="b">
        <v>0</v>
      </c>
      <c r="G44" s="17" t="b">
        <v>0</v>
      </c>
      <c r="H44" s="43" t="b">
        <v>0</v>
      </c>
      <c r="I44" s="43" t="b">
        <v>0</v>
      </c>
      <c r="J44" s="43" t="b">
        <v>0</v>
      </c>
      <c r="K44" s="17" t="b">
        <v>0</v>
      </c>
      <c r="L44" s="17" t="b">
        <v>0</v>
      </c>
      <c r="M44" s="17" t="b">
        <v>0</v>
      </c>
      <c r="N44" s="27" t="b">
        <v>0</v>
      </c>
      <c r="O44" s="27" t="b">
        <v>0</v>
      </c>
      <c r="P44" s="27" t="b">
        <v>0</v>
      </c>
      <c r="Q44" s="17" t="b">
        <v>0</v>
      </c>
      <c r="R44" s="17" t="b">
        <v>0</v>
      </c>
      <c r="S44" s="17" t="b">
        <v>0</v>
      </c>
      <c r="T44" s="27" t="b">
        <v>0</v>
      </c>
      <c r="U44" s="27" t="b">
        <v>0</v>
      </c>
      <c r="V44" s="27" t="b">
        <v>0</v>
      </c>
      <c r="W44" s="17" t="b">
        <v>0</v>
      </c>
      <c r="X44" s="17" t="b">
        <v>0</v>
      </c>
      <c r="Y44" s="17" t="b">
        <v>0</v>
      </c>
      <c r="Z44" s="27" t="b">
        <v>0</v>
      </c>
      <c r="AA44" s="27" t="b">
        <v>0</v>
      </c>
      <c r="AB44" s="27" t="b">
        <v>0</v>
      </c>
      <c r="AC44" s="17" t="b">
        <v>0</v>
      </c>
      <c r="AD44" s="17" t="b">
        <v>0</v>
      </c>
      <c r="AE44" s="17" t="b">
        <v>0</v>
      </c>
      <c r="AF44" s="27" t="b">
        <v>0</v>
      </c>
      <c r="AG44" s="27" t="b">
        <v>0</v>
      </c>
      <c r="AH44" s="27" t="b">
        <v>0</v>
      </c>
      <c r="AI44" s="17" t="b">
        <v>0</v>
      </c>
      <c r="AJ44" s="17" t="b">
        <v>0</v>
      </c>
      <c r="AK44" s="17" t="b">
        <v>0</v>
      </c>
      <c r="AL44" s="27" t="b">
        <v>0</v>
      </c>
      <c r="AM44" s="27" t="b">
        <v>0</v>
      </c>
      <c r="AN44" s="27" t="b">
        <v>0</v>
      </c>
      <c r="AO44" s="17" t="b">
        <v>0</v>
      </c>
      <c r="AP44" s="17" t="b">
        <v>0</v>
      </c>
      <c r="AQ44" s="17" t="b">
        <v>0</v>
      </c>
      <c r="AR44" s="27" t="b">
        <v>0</v>
      </c>
      <c r="AS44" s="27" t="b">
        <v>0</v>
      </c>
      <c r="AT44" s="27" t="b">
        <v>0</v>
      </c>
      <c r="AU44" s="17" t="b">
        <v>0</v>
      </c>
      <c r="AV44" s="17" t="b">
        <v>0</v>
      </c>
      <c r="AW44" s="17" t="b">
        <v>0</v>
      </c>
      <c r="AX44" s="27" t="b">
        <v>0</v>
      </c>
      <c r="AY44" s="27" t="b">
        <v>0</v>
      </c>
      <c r="AZ44" s="27" t="b">
        <v>0</v>
      </c>
      <c r="BA44" s="17" t="b">
        <v>0</v>
      </c>
      <c r="BB44" s="17" t="b">
        <v>0</v>
      </c>
      <c r="BC44" s="17" t="b">
        <v>0</v>
      </c>
      <c r="BD44" s="27" t="b">
        <v>0</v>
      </c>
      <c r="BE44" s="27" t="b">
        <v>0</v>
      </c>
      <c r="BF44" s="27" t="b">
        <v>0</v>
      </c>
      <c r="BG44" s="17" t="b">
        <v>0</v>
      </c>
      <c r="BH44" s="17" t="b">
        <v>0</v>
      </c>
      <c r="BI44" s="17" t="b">
        <v>0</v>
      </c>
      <c r="BJ44" s="27" t="b">
        <v>0</v>
      </c>
      <c r="BK44" s="27" t="b">
        <v>0</v>
      </c>
      <c r="BL44" s="27" t="b">
        <v>0</v>
      </c>
      <c r="BM44" s="17" t="b">
        <v>0</v>
      </c>
      <c r="BN44" s="17" t="b">
        <v>0</v>
      </c>
      <c r="BO44" s="17" t="b">
        <v>0</v>
      </c>
      <c r="BP44" s="19">
        <f t="shared" si="6"/>
        <v>0</v>
      </c>
      <c r="BQ44" s="19">
        <f t="shared" si="7"/>
        <v>0</v>
      </c>
      <c r="BR44" s="35">
        <f t="shared" si="8"/>
        <v>0</v>
      </c>
    </row>
    <row r="45" spans="1:70" x14ac:dyDescent="0.3">
      <c r="A45" s="44"/>
      <c r="B45" s="44"/>
      <c r="C45" s="44"/>
      <c r="D45" s="19"/>
      <c r="E45" s="17" t="b">
        <v>0</v>
      </c>
      <c r="F45" s="17" t="b">
        <v>0</v>
      </c>
      <c r="G45" s="17" t="b">
        <v>0</v>
      </c>
      <c r="H45" s="43" t="b">
        <v>0</v>
      </c>
      <c r="I45" s="43" t="b">
        <v>0</v>
      </c>
      <c r="J45" s="43" t="b">
        <v>0</v>
      </c>
      <c r="K45" s="17" t="b">
        <v>0</v>
      </c>
      <c r="L45" s="17" t="b">
        <v>0</v>
      </c>
      <c r="M45" s="17" t="b">
        <v>0</v>
      </c>
      <c r="N45" s="27" t="b">
        <v>0</v>
      </c>
      <c r="O45" s="27" t="b">
        <v>0</v>
      </c>
      <c r="P45" s="27" t="b">
        <v>0</v>
      </c>
      <c r="Q45" s="17" t="b">
        <v>0</v>
      </c>
      <c r="R45" s="17" t="b">
        <v>0</v>
      </c>
      <c r="S45" s="17" t="b">
        <v>0</v>
      </c>
      <c r="T45" s="27" t="b">
        <v>0</v>
      </c>
      <c r="U45" s="27" t="b">
        <v>0</v>
      </c>
      <c r="V45" s="27" t="b">
        <v>0</v>
      </c>
      <c r="W45" s="17" t="b">
        <v>0</v>
      </c>
      <c r="X45" s="17" t="b">
        <v>0</v>
      </c>
      <c r="Y45" s="17" t="b">
        <v>0</v>
      </c>
      <c r="Z45" s="27" t="b">
        <v>0</v>
      </c>
      <c r="AA45" s="27" t="b">
        <v>0</v>
      </c>
      <c r="AB45" s="27" t="b">
        <v>0</v>
      </c>
      <c r="AC45" s="17" t="b">
        <v>0</v>
      </c>
      <c r="AD45" s="17" t="b">
        <v>0</v>
      </c>
      <c r="AE45" s="17" t="b">
        <v>0</v>
      </c>
      <c r="AF45" s="27" t="b">
        <v>0</v>
      </c>
      <c r="AG45" s="27" t="b">
        <v>0</v>
      </c>
      <c r="AH45" s="27" t="b">
        <v>0</v>
      </c>
      <c r="AI45" s="17" t="b">
        <v>0</v>
      </c>
      <c r="AJ45" s="17" t="b">
        <v>0</v>
      </c>
      <c r="AK45" s="17" t="b">
        <v>0</v>
      </c>
      <c r="AL45" s="27" t="b">
        <v>0</v>
      </c>
      <c r="AM45" s="27" t="b">
        <v>0</v>
      </c>
      <c r="AN45" s="27" t="b">
        <v>0</v>
      </c>
      <c r="AO45" s="17" t="b">
        <v>0</v>
      </c>
      <c r="AP45" s="17" t="b">
        <v>0</v>
      </c>
      <c r="AQ45" s="17" t="b">
        <v>0</v>
      </c>
      <c r="AR45" s="27" t="b">
        <v>0</v>
      </c>
      <c r="AS45" s="27" t="b">
        <v>0</v>
      </c>
      <c r="AT45" s="27" t="b">
        <v>0</v>
      </c>
      <c r="AU45" s="17" t="b">
        <v>0</v>
      </c>
      <c r="AV45" s="17" t="b">
        <v>0</v>
      </c>
      <c r="AW45" s="17" t="b">
        <v>0</v>
      </c>
      <c r="AX45" s="27" t="b">
        <v>0</v>
      </c>
      <c r="AY45" s="27" t="b">
        <v>0</v>
      </c>
      <c r="AZ45" s="27" t="b">
        <v>0</v>
      </c>
      <c r="BA45" s="17" t="b">
        <v>0</v>
      </c>
      <c r="BB45" s="17" t="b">
        <v>0</v>
      </c>
      <c r="BC45" s="17" t="b">
        <v>0</v>
      </c>
      <c r="BD45" s="27" t="b">
        <v>0</v>
      </c>
      <c r="BE45" s="27" t="b">
        <v>0</v>
      </c>
      <c r="BF45" s="27" t="b">
        <v>0</v>
      </c>
      <c r="BG45" s="17" t="b">
        <v>0</v>
      </c>
      <c r="BH45" s="17" t="b">
        <v>0</v>
      </c>
      <c r="BI45" s="17" t="b">
        <v>0</v>
      </c>
      <c r="BJ45" s="27" t="b">
        <v>0</v>
      </c>
      <c r="BK45" s="27" t="b">
        <v>0</v>
      </c>
      <c r="BL45" s="27" t="b">
        <v>0</v>
      </c>
      <c r="BM45" s="17" t="b">
        <v>0</v>
      </c>
      <c r="BN45" s="17" t="b">
        <v>0</v>
      </c>
      <c r="BO45" s="17" t="b">
        <v>0</v>
      </c>
      <c r="BP45" s="19">
        <f t="shared" si="6"/>
        <v>0</v>
      </c>
      <c r="BQ45" s="19">
        <f t="shared" si="7"/>
        <v>0</v>
      </c>
      <c r="BR45" s="35">
        <f t="shared" si="8"/>
        <v>0</v>
      </c>
    </row>
    <row r="46" spans="1:70" x14ac:dyDescent="0.3">
      <c r="A46" s="44"/>
      <c r="B46" s="44"/>
      <c r="C46" s="44"/>
      <c r="D46" s="19"/>
      <c r="E46" s="17" t="b">
        <v>0</v>
      </c>
      <c r="F46" s="17" t="b">
        <v>0</v>
      </c>
      <c r="G46" s="17" t="b">
        <v>0</v>
      </c>
      <c r="H46" s="43" t="b">
        <v>0</v>
      </c>
      <c r="I46" s="43" t="b">
        <v>0</v>
      </c>
      <c r="J46" s="43" t="b">
        <v>0</v>
      </c>
      <c r="K46" s="17" t="b">
        <v>0</v>
      </c>
      <c r="L46" s="17" t="b">
        <v>0</v>
      </c>
      <c r="M46" s="17" t="b">
        <v>0</v>
      </c>
      <c r="N46" s="27" t="b">
        <v>0</v>
      </c>
      <c r="O46" s="27" t="b">
        <v>0</v>
      </c>
      <c r="P46" s="27" t="b">
        <v>0</v>
      </c>
      <c r="Q46" s="17" t="b">
        <v>0</v>
      </c>
      <c r="R46" s="17" t="b">
        <v>0</v>
      </c>
      <c r="S46" s="17" t="b">
        <v>0</v>
      </c>
      <c r="T46" s="27" t="b">
        <v>0</v>
      </c>
      <c r="U46" s="27" t="b">
        <v>0</v>
      </c>
      <c r="V46" s="27" t="b">
        <v>0</v>
      </c>
      <c r="W46" s="17" t="b">
        <v>0</v>
      </c>
      <c r="X46" s="17" t="b">
        <v>0</v>
      </c>
      <c r="Y46" s="17" t="b">
        <v>0</v>
      </c>
      <c r="Z46" s="27" t="b">
        <v>0</v>
      </c>
      <c r="AA46" s="27" t="b">
        <v>0</v>
      </c>
      <c r="AB46" s="27" t="b">
        <v>0</v>
      </c>
      <c r="AC46" s="17" t="b">
        <v>0</v>
      </c>
      <c r="AD46" s="17" t="b">
        <v>0</v>
      </c>
      <c r="AE46" s="17" t="b">
        <v>0</v>
      </c>
      <c r="AF46" s="27" t="b">
        <v>0</v>
      </c>
      <c r="AG46" s="27" t="b">
        <v>0</v>
      </c>
      <c r="AH46" s="27" t="b">
        <v>0</v>
      </c>
      <c r="AI46" s="17" t="b">
        <v>0</v>
      </c>
      <c r="AJ46" s="17" t="b">
        <v>0</v>
      </c>
      <c r="AK46" s="17" t="b">
        <v>0</v>
      </c>
      <c r="AL46" s="27" t="b">
        <v>0</v>
      </c>
      <c r="AM46" s="27" t="b">
        <v>0</v>
      </c>
      <c r="AN46" s="27" t="b">
        <v>0</v>
      </c>
      <c r="AO46" s="17" t="b">
        <v>0</v>
      </c>
      <c r="AP46" s="17" t="b">
        <v>0</v>
      </c>
      <c r="AQ46" s="17" t="b">
        <v>0</v>
      </c>
      <c r="AR46" s="27" t="b">
        <v>0</v>
      </c>
      <c r="AS46" s="27" t="b">
        <v>0</v>
      </c>
      <c r="AT46" s="27" t="b">
        <v>0</v>
      </c>
      <c r="AU46" s="17" t="b">
        <v>0</v>
      </c>
      <c r="AV46" s="17" t="b">
        <v>0</v>
      </c>
      <c r="AW46" s="17" t="b">
        <v>0</v>
      </c>
      <c r="AX46" s="27" t="b">
        <v>0</v>
      </c>
      <c r="AY46" s="27" t="b">
        <v>0</v>
      </c>
      <c r="AZ46" s="27" t="b">
        <v>0</v>
      </c>
      <c r="BA46" s="17" t="b">
        <v>0</v>
      </c>
      <c r="BB46" s="17" t="b">
        <v>0</v>
      </c>
      <c r="BC46" s="17" t="b">
        <v>0</v>
      </c>
      <c r="BD46" s="27" t="b">
        <v>0</v>
      </c>
      <c r="BE46" s="27" t="b">
        <v>0</v>
      </c>
      <c r="BF46" s="27" t="b">
        <v>0</v>
      </c>
      <c r="BG46" s="17" t="b">
        <v>0</v>
      </c>
      <c r="BH46" s="17" t="b">
        <v>0</v>
      </c>
      <c r="BI46" s="17" t="b">
        <v>0</v>
      </c>
      <c r="BJ46" s="27" t="b">
        <v>0</v>
      </c>
      <c r="BK46" s="27" t="b">
        <v>0</v>
      </c>
      <c r="BL46" s="27" t="b">
        <v>0</v>
      </c>
      <c r="BM46" s="17" t="b">
        <v>0</v>
      </c>
      <c r="BN46" s="17" t="b">
        <v>0</v>
      </c>
      <c r="BO46" s="17" t="b">
        <v>0</v>
      </c>
      <c r="BP46" s="19">
        <f t="shared" si="6"/>
        <v>0</v>
      </c>
      <c r="BQ46" s="19">
        <f t="shared" si="7"/>
        <v>0</v>
      </c>
      <c r="BR46" s="35">
        <f t="shared" si="8"/>
        <v>0</v>
      </c>
    </row>
    <row r="47" spans="1:70" x14ac:dyDescent="0.3">
      <c r="A47" s="44"/>
      <c r="B47" s="44"/>
      <c r="C47" s="44"/>
      <c r="D47" s="19"/>
      <c r="E47" s="17" t="b">
        <v>0</v>
      </c>
      <c r="F47" s="17" t="b">
        <v>0</v>
      </c>
      <c r="G47" s="17" t="b">
        <v>0</v>
      </c>
      <c r="H47" s="43" t="b">
        <v>0</v>
      </c>
      <c r="I47" s="43" t="b">
        <v>0</v>
      </c>
      <c r="J47" s="43" t="b">
        <v>0</v>
      </c>
      <c r="K47" s="17" t="b">
        <v>0</v>
      </c>
      <c r="L47" s="17" t="b">
        <v>0</v>
      </c>
      <c r="M47" s="17" t="b">
        <v>0</v>
      </c>
      <c r="N47" s="27" t="b">
        <v>0</v>
      </c>
      <c r="O47" s="27" t="b">
        <v>0</v>
      </c>
      <c r="P47" s="27" t="b">
        <v>0</v>
      </c>
      <c r="Q47" s="17" t="b">
        <v>0</v>
      </c>
      <c r="R47" s="17" t="b">
        <v>0</v>
      </c>
      <c r="S47" s="17" t="b">
        <v>0</v>
      </c>
      <c r="T47" s="27" t="b">
        <v>0</v>
      </c>
      <c r="U47" s="27" t="b">
        <v>0</v>
      </c>
      <c r="V47" s="27" t="b">
        <v>0</v>
      </c>
      <c r="W47" s="17" t="b">
        <v>0</v>
      </c>
      <c r="X47" s="17" t="b">
        <v>0</v>
      </c>
      <c r="Y47" s="17" t="b">
        <v>0</v>
      </c>
      <c r="Z47" s="27" t="b">
        <v>0</v>
      </c>
      <c r="AA47" s="27" t="b">
        <v>0</v>
      </c>
      <c r="AB47" s="27" t="b">
        <v>0</v>
      </c>
      <c r="AC47" s="17" t="b">
        <v>0</v>
      </c>
      <c r="AD47" s="17" t="b">
        <v>0</v>
      </c>
      <c r="AE47" s="17" t="b">
        <v>0</v>
      </c>
      <c r="AF47" s="27" t="b">
        <v>0</v>
      </c>
      <c r="AG47" s="27" t="b">
        <v>0</v>
      </c>
      <c r="AH47" s="27" t="b">
        <v>0</v>
      </c>
      <c r="AI47" s="17" t="b">
        <v>0</v>
      </c>
      <c r="AJ47" s="17" t="b">
        <v>0</v>
      </c>
      <c r="AK47" s="17" t="b">
        <v>0</v>
      </c>
      <c r="AL47" s="27" t="b">
        <v>0</v>
      </c>
      <c r="AM47" s="27" t="b">
        <v>0</v>
      </c>
      <c r="AN47" s="27" t="b">
        <v>0</v>
      </c>
      <c r="AO47" s="17" t="b">
        <v>0</v>
      </c>
      <c r="AP47" s="17" t="b">
        <v>0</v>
      </c>
      <c r="AQ47" s="17" t="b">
        <v>0</v>
      </c>
      <c r="AR47" s="27" t="b">
        <v>0</v>
      </c>
      <c r="AS47" s="27" t="b">
        <v>0</v>
      </c>
      <c r="AT47" s="27" t="b">
        <v>0</v>
      </c>
      <c r="AU47" s="17" t="b">
        <v>0</v>
      </c>
      <c r="AV47" s="17" t="b">
        <v>0</v>
      </c>
      <c r="AW47" s="17" t="b">
        <v>0</v>
      </c>
      <c r="AX47" s="27" t="b">
        <v>0</v>
      </c>
      <c r="AY47" s="27" t="b">
        <v>0</v>
      </c>
      <c r="AZ47" s="27" t="b">
        <v>0</v>
      </c>
      <c r="BA47" s="17" t="b">
        <v>0</v>
      </c>
      <c r="BB47" s="17" t="b">
        <v>0</v>
      </c>
      <c r="BC47" s="17" t="b">
        <v>0</v>
      </c>
      <c r="BD47" s="27" t="b">
        <v>0</v>
      </c>
      <c r="BE47" s="27" t="b">
        <v>0</v>
      </c>
      <c r="BF47" s="27" t="b">
        <v>0</v>
      </c>
      <c r="BG47" s="17" t="b">
        <v>0</v>
      </c>
      <c r="BH47" s="17" t="b">
        <v>0</v>
      </c>
      <c r="BI47" s="17" t="b">
        <v>0</v>
      </c>
      <c r="BJ47" s="27" t="b">
        <v>0</v>
      </c>
      <c r="BK47" s="27" t="b">
        <v>0</v>
      </c>
      <c r="BL47" s="27" t="b">
        <v>0</v>
      </c>
      <c r="BM47" s="17" t="b">
        <v>0</v>
      </c>
      <c r="BN47" s="17" t="b">
        <v>0</v>
      </c>
      <c r="BO47" s="17" t="b">
        <v>0</v>
      </c>
      <c r="BP47" s="19">
        <f t="shared" si="6"/>
        <v>0</v>
      </c>
      <c r="BQ47" s="19">
        <f t="shared" si="7"/>
        <v>0</v>
      </c>
      <c r="BR47" s="35">
        <f t="shared" si="8"/>
        <v>0</v>
      </c>
    </row>
    <row r="48" spans="1:70" x14ac:dyDescent="0.3">
      <c r="A48" s="44"/>
      <c r="B48" s="44"/>
      <c r="C48" s="44"/>
      <c r="D48" s="19"/>
      <c r="E48" s="17" t="b">
        <v>0</v>
      </c>
      <c r="F48" s="17" t="b">
        <v>0</v>
      </c>
      <c r="G48" s="17" t="b">
        <v>0</v>
      </c>
      <c r="H48" s="43" t="b">
        <v>0</v>
      </c>
      <c r="I48" s="43" t="b">
        <v>0</v>
      </c>
      <c r="J48" s="43" t="b">
        <v>0</v>
      </c>
      <c r="K48" s="17" t="b">
        <v>0</v>
      </c>
      <c r="L48" s="17" t="b">
        <v>0</v>
      </c>
      <c r="M48" s="17" t="b">
        <v>0</v>
      </c>
      <c r="N48" s="27" t="b">
        <v>0</v>
      </c>
      <c r="O48" s="27" t="b">
        <v>0</v>
      </c>
      <c r="P48" s="27" t="b">
        <v>0</v>
      </c>
      <c r="Q48" s="17" t="b">
        <v>0</v>
      </c>
      <c r="R48" s="17" t="b">
        <v>0</v>
      </c>
      <c r="S48" s="17" t="b">
        <v>0</v>
      </c>
      <c r="T48" s="27" t="b">
        <v>0</v>
      </c>
      <c r="U48" s="27" t="b">
        <v>0</v>
      </c>
      <c r="V48" s="27" t="b">
        <v>0</v>
      </c>
      <c r="W48" s="17" t="b">
        <v>0</v>
      </c>
      <c r="X48" s="17" t="b">
        <v>0</v>
      </c>
      <c r="Y48" s="17" t="b">
        <v>0</v>
      </c>
      <c r="Z48" s="27" t="b">
        <v>0</v>
      </c>
      <c r="AA48" s="27" t="b">
        <v>0</v>
      </c>
      <c r="AB48" s="27" t="b">
        <v>0</v>
      </c>
      <c r="AC48" s="17" t="b">
        <v>0</v>
      </c>
      <c r="AD48" s="17" t="b">
        <v>0</v>
      </c>
      <c r="AE48" s="17" t="b">
        <v>0</v>
      </c>
      <c r="AF48" s="27" t="b">
        <v>0</v>
      </c>
      <c r="AG48" s="27" t="b">
        <v>0</v>
      </c>
      <c r="AH48" s="27" t="b">
        <v>0</v>
      </c>
      <c r="AI48" s="17" t="b">
        <v>0</v>
      </c>
      <c r="AJ48" s="17" t="b">
        <v>0</v>
      </c>
      <c r="AK48" s="17" t="b">
        <v>0</v>
      </c>
      <c r="AL48" s="27" t="b">
        <v>0</v>
      </c>
      <c r="AM48" s="27" t="b">
        <v>0</v>
      </c>
      <c r="AN48" s="27" t="b">
        <v>0</v>
      </c>
      <c r="AO48" s="17" t="b">
        <v>0</v>
      </c>
      <c r="AP48" s="17" t="b">
        <v>0</v>
      </c>
      <c r="AQ48" s="17" t="b">
        <v>0</v>
      </c>
      <c r="AR48" s="27" t="b">
        <v>0</v>
      </c>
      <c r="AS48" s="27" t="b">
        <v>0</v>
      </c>
      <c r="AT48" s="27" t="b">
        <v>0</v>
      </c>
      <c r="AU48" s="17" t="b">
        <v>0</v>
      </c>
      <c r="AV48" s="17" t="b">
        <v>0</v>
      </c>
      <c r="AW48" s="17" t="b">
        <v>0</v>
      </c>
      <c r="AX48" s="27" t="b">
        <v>0</v>
      </c>
      <c r="AY48" s="27" t="b">
        <v>0</v>
      </c>
      <c r="AZ48" s="27" t="b">
        <v>0</v>
      </c>
      <c r="BA48" s="17" t="b">
        <v>0</v>
      </c>
      <c r="BB48" s="17" t="b">
        <v>0</v>
      </c>
      <c r="BC48" s="17" t="b">
        <v>0</v>
      </c>
      <c r="BD48" s="27" t="b">
        <v>0</v>
      </c>
      <c r="BE48" s="27" t="b">
        <v>0</v>
      </c>
      <c r="BF48" s="27" t="b">
        <v>0</v>
      </c>
      <c r="BG48" s="17" t="b">
        <v>0</v>
      </c>
      <c r="BH48" s="17" t="b">
        <v>0</v>
      </c>
      <c r="BI48" s="17" t="b">
        <v>0</v>
      </c>
      <c r="BJ48" s="27" t="b">
        <v>0</v>
      </c>
      <c r="BK48" s="27" t="b">
        <v>0</v>
      </c>
      <c r="BL48" s="27" t="b">
        <v>0</v>
      </c>
      <c r="BM48" s="17" t="b">
        <v>0</v>
      </c>
      <c r="BN48" s="17" t="b">
        <v>0</v>
      </c>
      <c r="BO48" s="17" t="b">
        <v>0</v>
      </c>
      <c r="BP48" s="19">
        <f t="shared" si="6"/>
        <v>0</v>
      </c>
      <c r="BQ48" s="19">
        <f t="shared" si="7"/>
        <v>0</v>
      </c>
      <c r="BR48" s="35">
        <f t="shared" si="8"/>
        <v>0</v>
      </c>
    </row>
    <row r="49" spans="1:70" x14ac:dyDescent="0.3">
      <c r="A49" s="44"/>
      <c r="B49" s="44"/>
      <c r="C49" s="44"/>
      <c r="D49" s="19"/>
      <c r="E49" s="17" t="b">
        <v>0</v>
      </c>
      <c r="F49" s="17" t="b">
        <v>0</v>
      </c>
      <c r="G49" s="17" t="b">
        <v>0</v>
      </c>
      <c r="H49" s="43" t="b">
        <v>0</v>
      </c>
      <c r="I49" s="43" t="b">
        <v>0</v>
      </c>
      <c r="J49" s="43" t="b">
        <v>0</v>
      </c>
      <c r="K49" s="17" t="b">
        <v>0</v>
      </c>
      <c r="L49" s="17" t="b">
        <v>0</v>
      </c>
      <c r="M49" s="17" t="b">
        <v>0</v>
      </c>
      <c r="N49" s="27" t="b">
        <v>0</v>
      </c>
      <c r="O49" s="27" t="b">
        <v>0</v>
      </c>
      <c r="P49" s="27" t="b">
        <v>0</v>
      </c>
      <c r="Q49" s="17" t="b">
        <v>0</v>
      </c>
      <c r="R49" s="17" t="b">
        <v>0</v>
      </c>
      <c r="S49" s="17" t="b">
        <v>0</v>
      </c>
      <c r="T49" s="27" t="b">
        <v>0</v>
      </c>
      <c r="U49" s="27" t="b">
        <v>0</v>
      </c>
      <c r="V49" s="27" t="b">
        <v>0</v>
      </c>
      <c r="W49" s="17" t="b">
        <v>0</v>
      </c>
      <c r="X49" s="17" t="b">
        <v>0</v>
      </c>
      <c r="Y49" s="17" t="b">
        <v>0</v>
      </c>
      <c r="Z49" s="27" t="b">
        <v>0</v>
      </c>
      <c r="AA49" s="27" t="b">
        <v>0</v>
      </c>
      <c r="AB49" s="27" t="b">
        <v>0</v>
      </c>
      <c r="AC49" s="17" t="b">
        <v>0</v>
      </c>
      <c r="AD49" s="17" t="b">
        <v>0</v>
      </c>
      <c r="AE49" s="17" t="b">
        <v>0</v>
      </c>
      <c r="AF49" s="27" t="b">
        <v>0</v>
      </c>
      <c r="AG49" s="27" t="b">
        <v>0</v>
      </c>
      <c r="AH49" s="27" t="b">
        <v>0</v>
      </c>
      <c r="AI49" s="17" t="b">
        <v>0</v>
      </c>
      <c r="AJ49" s="17" t="b">
        <v>0</v>
      </c>
      <c r="AK49" s="17" t="b">
        <v>0</v>
      </c>
      <c r="AL49" s="27" t="b">
        <v>0</v>
      </c>
      <c r="AM49" s="27" t="b">
        <v>0</v>
      </c>
      <c r="AN49" s="27" t="b">
        <v>0</v>
      </c>
      <c r="AO49" s="17" t="b">
        <v>0</v>
      </c>
      <c r="AP49" s="17" t="b">
        <v>0</v>
      </c>
      <c r="AQ49" s="17" t="b">
        <v>0</v>
      </c>
      <c r="AR49" s="27" t="b">
        <v>0</v>
      </c>
      <c r="AS49" s="27" t="b">
        <v>0</v>
      </c>
      <c r="AT49" s="27" t="b">
        <v>0</v>
      </c>
      <c r="AU49" s="17" t="b">
        <v>0</v>
      </c>
      <c r="AV49" s="17" t="b">
        <v>0</v>
      </c>
      <c r="AW49" s="17" t="b">
        <v>0</v>
      </c>
      <c r="AX49" s="27" t="b">
        <v>0</v>
      </c>
      <c r="AY49" s="27" t="b">
        <v>0</v>
      </c>
      <c r="AZ49" s="27" t="b">
        <v>0</v>
      </c>
      <c r="BA49" s="17" t="b">
        <v>0</v>
      </c>
      <c r="BB49" s="17" t="b">
        <v>0</v>
      </c>
      <c r="BC49" s="17" t="b">
        <v>0</v>
      </c>
      <c r="BD49" s="27" t="b">
        <v>0</v>
      </c>
      <c r="BE49" s="27" t="b">
        <v>0</v>
      </c>
      <c r="BF49" s="27" t="b">
        <v>0</v>
      </c>
      <c r="BG49" s="17" t="b">
        <v>0</v>
      </c>
      <c r="BH49" s="17" t="b">
        <v>0</v>
      </c>
      <c r="BI49" s="17" t="b">
        <v>0</v>
      </c>
      <c r="BJ49" s="27" t="b">
        <v>0</v>
      </c>
      <c r="BK49" s="27" t="b">
        <v>0</v>
      </c>
      <c r="BL49" s="27" t="b">
        <v>0</v>
      </c>
      <c r="BM49" s="17" t="b">
        <v>0</v>
      </c>
      <c r="BN49" s="17" t="b">
        <v>0</v>
      </c>
      <c r="BO49" s="17" t="b">
        <v>0</v>
      </c>
      <c r="BP49" s="19">
        <f t="shared" si="6"/>
        <v>0</v>
      </c>
      <c r="BQ49" s="19">
        <f t="shared" si="7"/>
        <v>0</v>
      </c>
      <c r="BR49" s="35">
        <f t="shared" si="8"/>
        <v>0</v>
      </c>
    </row>
    <row r="50" spans="1:70" x14ac:dyDescent="0.3">
      <c r="A50" s="44"/>
      <c r="B50" s="44"/>
      <c r="C50" s="44"/>
      <c r="D50" s="19"/>
      <c r="E50" s="17" t="b">
        <v>0</v>
      </c>
      <c r="F50" s="17" t="b">
        <v>0</v>
      </c>
      <c r="G50" s="17" t="b">
        <v>0</v>
      </c>
      <c r="H50" s="43" t="b">
        <v>0</v>
      </c>
      <c r="I50" s="43" t="b">
        <v>0</v>
      </c>
      <c r="J50" s="43" t="b">
        <v>0</v>
      </c>
      <c r="K50" s="17" t="b">
        <v>0</v>
      </c>
      <c r="L50" s="17" t="b">
        <v>0</v>
      </c>
      <c r="M50" s="17" t="b">
        <v>0</v>
      </c>
      <c r="N50" s="27" t="b">
        <v>0</v>
      </c>
      <c r="O50" s="27" t="b">
        <v>0</v>
      </c>
      <c r="P50" s="27" t="b">
        <v>0</v>
      </c>
      <c r="Q50" s="17" t="b">
        <v>0</v>
      </c>
      <c r="R50" s="17" t="b">
        <v>0</v>
      </c>
      <c r="S50" s="17" t="b">
        <v>0</v>
      </c>
      <c r="T50" s="27" t="b">
        <v>0</v>
      </c>
      <c r="U50" s="27" t="b">
        <v>0</v>
      </c>
      <c r="V50" s="27" t="b">
        <v>0</v>
      </c>
      <c r="W50" s="17" t="b">
        <v>0</v>
      </c>
      <c r="X50" s="17" t="b">
        <v>0</v>
      </c>
      <c r="Y50" s="17" t="b">
        <v>0</v>
      </c>
      <c r="Z50" s="27" t="b">
        <v>0</v>
      </c>
      <c r="AA50" s="27" t="b">
        <v>0</v>
      </c>
      <c r="AB50" s="27" t="b">
        <v>0</v>
      </c>
      <c r="AC50" s="17" t="b">
        <v>0</v>
      </c>
      <c r="AD50" s="17" t="b">
        <v>0</v>
      </c>
      <c r="AE50" s="17" t="b">
        <v>0</v>
      </c>
      <c r="AF50" s="27" t="b">
        <v>0</v>
      </c>
      <c r="AG50" s="27" t="b">
        <v>0</v>
      </c>
      <c r="AH50" s="27" t="b">
        <v>0</v>
      </c>
      <c r="AI50" s="17" t="b">
        <v>0</v>
      </c>
      <c r="AJ50" s="17" t="b">
        <v>0</v>
      </c>
      <c r="AK50" s="17" t="b">
        <v>0</v>
      </c>
      <c r="AL50" s="27" t="b">
        <v>0</v>
      </c>
      <c r="AM50" s="27" t="b">
        <v>0</v>
      </c>
      <c r="AN50" s="27" t="b">
        <v>0</v>
      </c>
      <c r="AO50" s="17" t="b">
        <v>0</v>
      </c>
      <c r="AP50" s="17" t="b">
        <v>0</v>
      </c>
      <c r="AQ50" s="17" t="b">
        <v>0</v>
      </c>
      <c r="AR50" s="27" t="b">
        <v>0</v>
      </c>
      <c r="AS50" s="27" t="b">
        <v>0</v>
      </c>
      <c r="AT50" s="27" t="b">
        <v>0</v>
      </c>
      <c r="AU50" s="17" t="b">
        <v>0</v>
      </c>
      <c r="AV50" s="17" t="b">
        <v>0</v>
      </c>
      <c r="AW50" s="17" t="b">
        <v>0</v>
      </c>
      <c r="AX50" s="27" t="b">
        <v>0</v>
      </c>
      <c r="AY50" s="27" t="b">
        <v>0</v>
      </c>
      <c r="AZ50" s="27" t="b">
        <v>0</v>
      </c>
      <c r="BA50" s="17" t="b">
        <v>0</v>
      </c>
      <c r="BB50" s="17" t="b">
        <v>0</v>
      </c>
      <c r="BC50" s="17" t="b">
        <v>0</v>
      </c>
      <c r="BD50" s="27" t="b">
        <v>0</v>
      </c>
      <c r="BE50" s="27" t="b">
        <v>0</v>
      </c>
      <c r="BF50" s="27" t="b">
        <v>0</v>
      </c>
      <c r="BG50" s="17" t="b">
        <v>0</v>
      </c>
      <c r="BH50" s="17" t="b">
        <v>0</v>
      </c>
      <c r="BI50" s="17" t="b">
        <v>0</v>
      </c>
      <c r="BJ50" s="27" t="b">
        <v>0</v>
      </c>
      <c r="BK50" s="27" t="b">
        <v>0</v>
      </c>
      <c r="BL50" s="27" t="b">
        <v>0</v>
      </c>
      <c r="BM50" s="17" t="b">
        <v>0</v>
      </c>
      <c r="BN50" s="17" t="b">
        <v>0</v>
      </c>
      <c r="BO50" s="17" t="b">
        <v>0</v>
      </c>
      <c r="BP50" s="19">
        <f t="shared" ref="BP50:BP59" si="9">SUMPRODUCT((E50=TRUE)+(H50=TRUE)+(K50=TRUE)+(N50=TRUE)+(Q50=TRUE)+(T50=TRUE)+(W50=TRUE)+(Z50=TRUE)+(AC50=TRUE)+(AF50=TRUE)+(AI50=TRUE)+(AL50=TRUE)+(AO50=TRUE)+(AR50=TRUE)+(AU50=TRUE)+(AX50=TRUE)+(BA50=TRUE)+(BD50=TRUE)+(BG50=TRUE)+(BJ50=TRUE)+(BM50=TRUE))</f>
        <v>0</v>
      </c>
      <c r="BQ50" s="19">
        <f t="shared" ref="BQ50:BQ59" si="10">SUMPRODUCT((F50=TRUE)+(I50=TRUE)+(L50=TRUE)+(O50=TRUE)+(R50=TRUE)+(U50=TRUE)+(X50=TRUE)+(AA50=TRUE)+(AD50=TRUE)+(AG50=TRUE)+(AJ50=TRUE)+(AM50=TRUE)+(AP50=TRUE)+(AS50=TRUE)+(AV50=TRUE)+(AY50=TRUE)+(BB50=TRUE)+(BE50=TRUE)+(BH50=TRUE)+(BK50=TRUE)+(BN50=TRUE))</f>
        <v>0</v>
      </c>
      <c r="BR50" s="35">
        <f t="shared" ref="BR50:BR59" si="11">IFERROR(BP50/(BP50+BQ50),0)</f>
        <v>0</v>
      </c>
    </row>
    <row r="51" spans="1:70" x14ac:dyDescent="0.3">
      <c r="A51" s="44"/>
      <c r="B51" s="44"/>
      <c r="C51" s="44"/>
      <c r="D51" s="19"/>
      <c r="E51" s="17" t="b">
        <v>0</v>
      </c>
      <c r="F51" s="17" t="b">
        <v>0</v>
      </c>
      <c r="G51" s="17" t="b">
        <v>0</v>
      </c>
      <c r="H51" s="43" t="b">
        <v>0</v>
      </c>
      <c r="I51" s="43" t="b">
        <v>0</v>
      </c>
      <c r="J51" s="43" t="b">
        <v>0</v>
      </c>
      <c r="K51" s="17" t="b">
        <v>0</v>
      </c>
      <c r="L51" s="17" t="b">
        <v>0</v>
      </c>
      <c r="M51" s="17" t="b">
        <v>0</v>
      </c>
      <c r="N51" s="27" t="b">
        <v>0</v>
      </c>
      <c r="O51" s="27" t="b">
        <v>0</v>
      </c>
      <c r="P51" s="27" t="b">
        <v>0</v>
      </c>
      <c r="Q51" s="17" t="b">
        <v>0</v>
      </c>
      <c r="R51" s="17" t="b">
        <v>0</v>
      </c>
      <c r="S51" s="17" t="b">
        <v>0</v>
      </c>
      <c r="T51" s="27" t="b">
        <v>0</v>
      </c>
      <c r="U51" s="27" t="b">
        <v>0</v>
      </c>
      <c r="V51" s="27" t="b">
        <v>0</v>
      </c>
      <c r="W51" s="17" t="b">
        <v>0</v>
      </c>
      <c r="X51" s="17" t="b">
        <v>0</v>
      </c>
      <c r="Y51" s="17" t="b">
        <v>0</v>
      </c>
      <c r="Z51" s="27" t="b">
        <v>0</v>
      </c>
      <c r="AA51" s="27" t="b">
        <v>0</v>
      </c>
      <c r="AB51" s="27" t="b">
        <v>0</v>
      </c>
      <c r="AC51" s="17" t="b">
        <v>0</v>
      </c>
      <c r="AD51" s="17" t="b">
        <v>0</v>
      </c>
      <c r="AE51" s="17" t="b">
        <v>0</v>
      </c>
      <c r="AF51" s="27" t="b">
        <v>0</v>
      </c>
      <c r="AG51" s="27" t="b">
        <v>0</v>
      </c>
      <c r="AH51" s="27" t="b">
        <v>0</v>
      </c>
      <c r="AI51" s="17" t="b">
        <v>0</v>
      </c>
      <c r="AJ51" s="17" t="b">
        <v>0</v>
      </c>
      <c r="AK51" s="17" t="b">
        <v>0</v>
      </c>
      <c r="AL51" s="27" t="b">
        <v>0</v>
      </c>
      <c r="AM51" s="27" t="b">
        <v>0</v>
      </c>
      <c r="AN51" s="27" t="b">
        <v>0</v>
      </c>
      <c r="AO51" s="17" t="b">
        <v>0</v>
      </c>
      <c r="AP51" s="17" t="b">
        <v>0</v>
      </c>
      <c r="AQ51" s="17" t="b">
        <v>0</v>
      </c>
      <c r="AR51" s="27" t="b">
        <v>0</v>
      </c>
      <c r="AS51" s="27" t="b">
        <v>0</v>
      </c>
      <c r="AT51" s="27" t="b">
        <v>0</v>
      </c>
      <c r="AU51" s="17" t="b">
        <v>0</v>
      </c>
      <c r="AV51" s="17" t="b">
        <v>0</v>
      </c>
      <c r="AW51" s="17" t="b">
        <v>0</v>
      </c>
      <c r="AX51" s="27" t="b">
        <v>0</v>
      </c>
      <c r="AY51" s="27" t="b">
        <v>0</v>
      </c>
      <c r="AZ51" s="27" t="b">
        <v>0</v>
      </c>
      <c r="BA51" s="17" t="b">
        <v>0</v>
      </c>
      <c r="BB51" s="17" t="b">
        <v>0</v>
      </c>
      <c r="BC51" s="17" t="b">
        <v>0</v>
      </c>
      <c r="BD51" s="27" t="b">
        <v>0</v>
      </c>
      <c r="BE51" s="27" t="b">
        <v>0</v>
      </c>
      <c r="BF51" s="27" t="b">
        <v>0</v>
      </c>
      <c r="BG51" s="17" t="b">
        <v>0</v>
      </c>
      <c r="BH51" s="17" t="b">
        <v>0</v>
      </c>
      <c r="BI51" s="17" t="b">
        <v>0</v>
      </c>
      <c r="BJ51" s="27" t="b">
        <v>0</v>
      </c>
      <c r="BK51" s="27" t="b">
        <v>0</v>
      </c>
      <c r="BL51" s="27" t="b">
        <v>0</v>
      </c>
      <c r="BM51" s="17" t="b">
        <v>0</v>
      </c>
      <c r="BN51" s="17" t="b">
        <v>0</v>
      </c>
      <c r="BO51" s="17" t="b">
        <v>0</v>
      </c>
      <c r="BP51" s="19">
        <f t="shared" si="9"/>
        <v>0</v>
      </c>
      <c r="BQ51" s="19">
        <f t="shared" si="10"/>
        <v>0</v>
      </c>
      <c r="BR51" s="35">
        <f t="shared" si="11"/>
        <v>0</v>
      </c>
    </row>
    <row r="52" spans="1:70" x14ac:dyDescent="0.3">
      <c r="A52" s="44"/>
      <c r="B52" s="44"/>
      <c r="C52" s="44"/>
      <c r="D52" s="19"/>
      <c r="E52" s="17" t="b">
        <v>0</v>
      </c>
      <c r="F52" s="17" t="b">
        <v>0</v>
      </c>
      <c r="G52" s="17" t="b">
        <v>0</v>
      </c>
      <c r="H52" s="43" t="b">
        <v>0</v>
      </c>
      <c r="I52" s="43" t="b">
        <v>0</v>
      </c>
      <c r="J52" s="43" t="b">
        <v>0</v>
      </c>
      <c r="K52" s="17" t="b">
        <v>0</v>
      </c>
      <c r="L52" s="17" t="b">
        <v>0</v>
      </c>
      <c r="M52" s="17" t="b">
        <v>0</v>
      </c>
      <c r="N52" s="27" t="b">
        <v>0</v>
      </c>
      <c r="O52" s="27" t="b">
        <v>0</v>
      </c>
      <c r="P52" s="27" t="b">
        <v>0</v>
      </c>
      <c r="Q52" s="17" t="b">
        <v>0</v>
      </c>
      <c r="R52" s="17" t="b">
        <v>0</v>
      </c>
      <c r="S52" s="17" t="b">
        <v>0</v>
      </c>
      <c r="T52" s="27" t="b">
        <v>0</v>
      </c>
      <c r="U52" s="27" t="b">
        <v>0</v>
      </c>
      <c r="V52" s="27" t="b">
        <v>0</v>
      </c>
      <c r="W52" s="17" t="b">
        <v>0</v>
      </c>
      <c r="X52" s="17" t="b">
        <v>0</v>
      </c>
      <c r="Y52" s="17" t="b">
        <v>0</v>
      </c>
      <c r="Z52" s="27" t="b">
        <v>0</v>
      </c>
      <c r="AA52" s="27" t="b">
        <v>0</v>
      </c>
      <c r="AB52" s="27" t="b">
        <v>0</v>
      </c>
      <c r="AC52" s="17" t="b">
        <v>0</v>
      </c>
      <c r="AD52" s="17" t="b">
        <v>0</v>
      </c>
      <c r="AE52" s="17" t="b">
        <v>0</v>
      </c>
      <c r="AF52" s="27" t="b">
        <v>0</v>
      </c>
      <c r="AG52" s="27" t="b">
        <v>0</v>
      </c>
      <c r="AH52" s="27" t="b">
        <v>0</v>
      </c>
      <c r="AI52" s="17" t="b">
        <v>0</v>
      </c>
      <c r="AJ52" s="17" t="b">
        <v>0</v>
      </c>
      <c r="AK52" s="17" t="b">
        <v>0</v>
      </c>
      <c r="AL52" s="27" t="b">
        <v>0</v>
      </c>
      <c r="AM52" s="27" t="b">
        <v>0</v>
      </c>
      <c r="AN52" s="27" t="b">
        <v>0</v>
      </c>
      <c r="AO52" s="17" t="b">
        <v>0</v>
      </c>
      <c r="AP52" s="17" t="b">
        <v>0</v>
      </c>
      <c r="AQ52" s="17" t="b">
        <v>0</v>
      </c>
      <c r="AR52" s="27" t="b">
        <v>0</v>
      </c>
      <c r="AS52" s="27" t="b">
        <v>0</v>
      </c>
      <c r="AT52" s="27" t="b">
        <v>0</v>
      </c>
      <c r="AU52" s="17" t="b">
        <v>0</v>
      </c>
      <c r="AV52" s="17" t="b">
        <v>0</v>
      </c>
      <c r="AW52" s="17" t="b">
        <v>0</v>
      </c>
      <c r="AX52" s="27" t="b">
        <v>0</v>
      </c>
      <c r="AY52" s="27" t="b">
        <v>0</v>
      </c>
      <c r="AZ52" s="27" t="b">
        <v>0</v>
      </c>
      <c r="BA52" s="17" t="b">
        <v>0</v>
      </c>
      <c r="BB52" s="17" t="b">
        <v>0</v>
      </c>
      <c r="BC52" s="17" t="b">
        <v>0</v>
      </c>
      <c r="BD52" s="27" t="b">
        <v>0</v>
      </c>
      <c r="BE52" s="27" t="b">
        <v>0</v>
      </c>
      <c r="BF52" s="27" t="b">
        <v>0</v>
      </c>
      <c r="BG52" s="17" t="b">
        <v>0</v>
      </c>
      <c r="BH52" s="17" t="b">
        <v>0</v>
      </c>
      <c r="BI52" s="17" t="b">
        <v>0</v>
      </c>
      <c r="BJ52" s="27" t="b">
        <v>0</v>
      </c>
      <c r="BK52" s="27" t="b">
        <v>0</v>
      </c>
      <c r="BL52" s="27" t="b">
        <v>0</v>
      </c>
      <c r="BM52" s="17" t="b">
        <v>0</v>
      </c>
      <c r="BN52" s="17" t="b">
        <v>0</v>
      </c>
      <c r="BO52" s="17" t="b">
        <v>0</v>
      </c>
      <c r="BP52" s="19">
        <f t="shared" si="9"/>
        <v>0</v>
      </c>
      <c r="BQ52" s="19">
        <f t="shared" si="10"/>
        <v>0</v>
      </c>
      <c r="BR52" s="35">
        <f t="shared" si="11"/>
        <v>0</v>
      </c>
    </row>
    <row r="53" spans="1:70" x14ac:dyDescent="0.3">
      <c r="A53" s="44"/>
      <c r="B53" s="44"/>
      <c r="C53" s="44"/>
      <c r="D53" s="19"/>
      <c r="E53" s="17" t="b">
        <v>0</v>
      </c>
      <c r="F53" s="17" t="b">
        <v>0</v>
      </c>
      <c r="G53" s="17" t="b">
        <v>0</v>
      </c>
      <c r="H53" s="43" t="b">
        <v>0</v>
      </c>
      <c r="I53" s="43" t="b">
        <v>0</v>
      </c>
      <c r="J53" s="43" t="b">
        <v>0</v>
      </c>
      <c r="K53" s="17" t="b">
        <v>0</v>
      </c>
      <c r="L53" s="17" t="b">
        <v>0</v>
      </c>
      <c r="M53" s="17" t="b">
        <v>0</v>
      </c>
      <c r="N53" s="27" t="b">
        <v>0</v>
      </c>
      <c r="O53" s="27" t="b">
        <v>0</v>
      </c>
      <c r="P53" s="27" t="b">
        <v>0</v>
      </c>
      <c r="Q53" s="17" t="b">
        <v>0</v>
      </c>
      <c r="R53" s="17" t="b">
        <v>0</v>
      </c>
      <c r="S53" s="17" t="b">
        <v>0</v>
      </c>
      <c r="T53" s="27" t="b">
        <v>0</v>
      </c>
      <c r="U53" s="27" t="b">
        <v>0</v>
      </c>
      <c r="V53" s="27" t="b">
        <v>0</v>
      </c>
      <c r="W53" s="17" t="b">
        <v>0</v>
      </c>
      <c r="X53" s="17" t="b">
        <v>0</v>
      </c>
      <c r="Y53" s="17" t="b">
        <v>0</v>
      </c>
      <c r="Z53" s="27" t="b">
        <v>0</v>
      </c>
      <c r="AA53" s="27" t="b">
        <v>0</v>
      </c>
      <c r="AB53" s="27" t="b">
        <v>0</v>
      </c>
      <c r="AC53" s="17" t="b">
        <v>0</v>
      </c>
      <c r="AD53" s="17" t="b">
        <v>0</v>
      </c>
      <c r="AE53" s="17" t="b">
        <v>0</v>
      </c>
      <c r="AF53" s="27" t="b">
        <v>0</v>
      </c>
      <c r="AG53" s="27" t="b">
        <v>0</v>
      </c>
      <c r="AH53" s="27" t="b">
        <v>0</v>
      </c>
      <c r="AI53" s="17" t="b">
        <v>0</v>
      </c>
      <c r="AJ53" s="17" t="b">
        <v>0</v>
      </c>
      <c r="AK53" s="17" t="b">
        <v>0</v>
      </c>
      <c r="AL53" s="27" t="b">
        <v>0</v>
      </c>
      <c r="AM53" s="27" t="b">
        <v>0</v>
      </c>
      <c r="AN53" s="27" t="b">
        <v>0</v>
      </c>
      <c r="AO53" s="17" t="b">
        <v>0</v>
      </c>
      <c r="AP53" s="17" t="b">
        <v>0</v>
      </c>
      <c r="AQ53" s="17" t="b">
        <v>0</v>
      </c>
      <c r="AR53" s="27" t="b">
        <v>0</v>
      </c>
      <c r="AS53" s="27" t="b">
        <v>0</v>
      </c>
      <c r="AT53" s="27" t="b">
        <v>0</v>
      </c>
      <c r="AU53" s="17" t="b">
        <v>0</v>
      </c>
      <c r="AV53" s="17" t="b">
        <v>0</v>
      </c>
      <c r="AW53" s="17" t="b">
        <v>0</v>
      </c>
      <c r="AX53" s="27" t="b">
        <v>0</v>
      </c>
      <c r="AY53" s="27" t="b">
        <v>0</v>
      </c>
      <c r="AZ53" s="27" t="b">
        <v>0</v>
      </c>
      <c r="BA53" s="17" t="b">
        <v>0</v>
      </c>
      <c r="BB53" s="17" t="b">
        <v>0</v>
      </c>
      <c r="BC53" s="17" t="b">
        <v>0</v>
      </c>
      <c r="BD53" s="27" t="b">
        <v>0</v>
      </c>
      <c r="BE53" s="27" t="b">
        <v>0</v>
      </c>
      <c r="BF53" s="27" t="b">
        <v>0</v>
      </c>
      <c r="BG53" s="17" t="b">
        <v>0</v>
      </c>
      <c r="BH53" s="17" t="b">
        <v>0</v>
      </c>
      <c r="BI53" s="17" t="b">
        <v>0</v>
      </c>
      <c r="BJ53" s="27" t="b">
        <v>0</v>
      </c>
      <c r="BK53" s="27" t="b">
        <v>0</v>
      </c>
      <c r="BL53" s="27" t="b">
        <v>0</v>
      </c>
      <c r="BM53" s="17" t="b">
        <v>0</v>
      </c>
      <c r="BN53" s="17" t="b">
        <v>0</v>
      </c>
      <c r="BO53" s="17" t="b">
        <v>0</v>
      </c>
      <c r="BP53" s="19">
        <f t="shared" si="9"/>
        <v>0</v>
      </c>
      <c r="BQ53" s="19">
        <f t="shared" si="10"/>
        <v>0</v>
      </c>
      <c r="BR53" s="35">
        <f t="shared" si="11"/>
        <v>0</v>
      </c>
    </row>
    <row r="54" spans="1:70" x14ac:dyDescent="0.3">
      <c r="A54" s="44"/>
      <c r="B54" s="44"/>
      <c r="C54" s="44"/>
      <c r="D54" s="19"/>
      <c r="E54" s="17" t="b">
        <v>0</v>
      </c>
      <c r="F54" s="17" t="b">
        <v>0</v>
      </c>
      <c r="G54" s="17" t="b">
        <v>0</v>
      </c>
      <c r="H54" s="43" t="b">
        <v>0</v>
      </c>
      <c r="I54" s="43" t="b">
        <v>0</v>
      </c>
      <c r="J54" s="43" t="b">
        <v>0</v>
      </c>
      <c r="K54" s="17" t="b">
        <v>0</v>
      </c>
      <c r="L54" s="17" t="b">
        <v>0</v>
      </c>
      <c r="M54" s="17" t="b">
        <v>0</v>
      </c>
      <c r="N54" s="27" t="b">
        <v>0</v>
      </c>
      <c r="O54" s="27" t="b">
        <v>0</v>
      </c>
      <c r="P54" s="27" t="b">
        <v>0</v>
      </c>
      <c r="Q54" s="17" t="b">
        <v>0</v>
      </c>
      <c r="R54" s="17" t="b">
        <v>0</v>
      </c>
      <c r="S54" s="17" t="b">
        <v>0</v>
      </c>
      <c r="T54" s="27" t="b">
        <v>0</v>
      </c>
      <c r="U54" s="27" t="b">
        <v>0</v>
      </c>
      <c r="V54" s="27" t="b">
        <v>0</v>
      </c>
      <c r="W54" s="17" t="b">
        <v>0</v>
      </c>
      <c r="X54" s="17" t="b">
        <v>0</v>
      </c>
      <c r="Y54" s="17" t="b">
        <v>0</v>
      </c>
      <c r="Z54" s="27" t="b">
        <v>0</v>
      </c>
      <c r="AA54" s="27" t="b">
        <v>0</v>
      </c>
      <c r="AB54" s="27" t="b">
        <v>0</v>
      </c>
      <c r="AC54" s="17" t="b">
        <v>0</v>
      </c>
      <c r="AD54" s="17" t="b">
        <v>0</v>
      </c>
      <c r="AE54" s="17" t="b">
        <v>0</v>
      </c>
      <c r="AF54" s="27" t="b">
        <v>0</v>
      </c>
      <c r="AG54" s="27" t="b">
        <v>0</v>
      </c>
      <c r="AH54" s="27" t="b">
        <v>0</v>
      </c>
      <c r="AI54" s="17" t="b">
        <v>0</v>
      </c>
      <c r="AJ54" s="17" t="b">
        <v>0</v>
      </c>
      <c r="AK54" s="17" t="b">
        <v>0</v>
      </c>
      <c r="AL54" s="27" t="b">
        <v>0</v>
      </c>
      <c r="AM54" s="27" t="b">
        <v>0</v>
      </c>
      <c r="AN54" s="27" t="b">
        <v>0</v>
      </c>
      <c r="AO54" s="17" t="b">
        <v>0</v>
      </c>
      <c r="AP54" s="17" t="b">
        <v>0</v>
      </c>
      <c r="AQ54" s="17" t="b">
        <v>0</v>
      </c>
      <c r="AR54" s="27" t="b">
        <v>0</v>
      </c>
      <c r="AS54" s="27" t="b">
        <v>0</v>
      </c>
      <c r="AT54" s="27" t="b">
        <v>0</v>
      </c>
      <c r="AU54" s="17" t="b">
        <v>0</v>
      </c>
      <c r="AV54" s="17" t="b">
        <v>0</v>
      </c>
      <c r="AW54" s="17" t="b">
        <v>0</v>
      </c>
      <c r="AX54" s="27" t="b">
        <v>0</v>
      </c>
      <c r="AY54" s="27" t="b">
        <v>0</v>
      </c>
      <c r="AZ54" s="27" t="b">
        <v>0</v>
      </c>
      <c r="BA54" s="17" t="b">
        <v>0</v>
      </c>
      <c r="BB54" s="17" t="b">
        <v>0</v>
      </c>
      <c r="BC54" s="17" t="b">
        <v>0</v>
      </c>
      <c r="BD54" s="27" t="b">
        <v>0</v>
      </c>
      <c r="BE54" s="27" t="b">
        <v>0</v>
      </c>
      <c r="BF54" s="27" t="b">
        <v>0</v>
      </c>
      <c r="BG54" s="17" t="b">
        <v>0</v>
      </c>
      <c r="BH54" s="17" t="b">
        <v>0</v>
      </c>
      <c r="BI54" s="17" t="b">
        <v>0</v>
      </c>
      <c r="BJ54" s="27" t="b">
        <v>0</v>
      </c>
      <c r="BK54" s="27" t="b">
        <v>0</v>
      </c>
      <c r="BL54" s="27" t="b">
        <v>0</v>
      </c>
      <c r="BM54" s="17" t="b">
        <v>0</v>
      </c>
      <c r="BN54" s="17" t="b">
        <v>0</v>
      </c>
      <c r="BO54" s="17" t="b">
        <v>0</v>
      </c>
      <c r="BP54" s="19">
        <f t="shared" si="9"/>
        <v>0</v>
      </c>
      <c r="BQ54" s="19">
        <f t="shared" si="10"/>
        <v>0</v>
      </c>
      <c r="BR54" s="35">
        <f t="shared" si="11"/>
        <v>0</v>
      </c>
    </row>
    <row r="55" spans="1:70" x14ac:dyDescent="0.3">
      <c r="A55" s="44"/>
      <c r="B55" s="44"/>
      <c r="C55" s="44"/>
      <c r="D55" s="19"/>
      <c r="E55" s="17" t="b">
        <v>0</v>
      </c>
      <c r="F55" s="17" t="b">
        <v>0</v>
      </c>
      <c r="G55" s="17" t="b">
        <v>0</v>
      </c>
      <c r="H55" s="43" t="b">
        <v>0</v>
      </c>
      <c r="I55" s="43" t="b">
        <v>0</v>
      </c>
      <c r="J55" s="43" t="b">
        <v>0</v>
      </c>
      <c r="K55" s="17" t="b">
        <v>0</v>
      </c>
      <c r="L55" s="17" t="b">
        <v>0</v>
      </c>
      <c r="M55" s="17" t="b">
        <v>0</v>
      </c>
      <c r="N55" s="27" t="b">
        <v>0</v>
      </c>
      <c r="O55" s="27" t="b">
        <v>0</v>
      </c>
      <c r="P55" s="27" t="b">
        <v>0</v>
      </c>
      <c r="Q55" s="17" t="b">
        <v>0</v>
      </c>
      <c r="R55" s="17" t="b">
        <v>0</v>
      </c>
      <c r="S55" s="17" t="b">
        <v>0</v>
      </c>
      <c r="T55" s="27" t="b">
        <v>0</v>
      </c>
      <c r="U55" s="27" t="b">
        <v>0</v>
      </c>
      <c r="V55" s="27" t="b">
        <v>0</v>
      </c>
      <c r="W55" s="17" t="b">
        <v>0</v>
      </c>
      <c r="X55" s="17" t="b">
        <v>0</v>
      </c>
      <c r="Y55" s="17" t="b">
        <v>0</v>
      </c>
      <c r="Z55" s="27" t="b">
        <v>0</v>
      </c>
      <c r="AA55" s="27" t="b">
        <v>0</v>
      </c>
      <c r="AB55" s="27" t="b">
        <v>0</v>
      </c>
      <c r="AC55" s="17" t="b">
        <v>0</v>
      </c>
      <c r="AD55" s="17" t="b">
        <v>0</v>
      </c>
      <c r="AE55" s="17" t="b">
        <v>0</v>
      </c>
      <c r="AF55" s="27" t="b">
        <v>0</v>
      </c>
      <c r="AG55" s="27" t="b">
        <v>0</v>
      </c>
      <c r="AH55" s="27" t="b">
        <v>0</v>
      </c>
      <c r="AI55" s="17" t="b">
        <v>0</v>
      </c>
      <c r="AJ55" s="17" t="b">
        <v>0</v>
      </c>
      <c r="AK55" s="17" t="b">
        <v>0</v>
      </c>
      <c r="AL55" s="27" t="b">
        <v>0</v>
      </c>
      <c r="AM55" s="27" t="b">
        <v>0</v>
      </c>
      <c r="AN55" s="27" t="b">
        <v>0</v>
      </c>
      <c r="AO55" s="17" t="b">
        <v>0</v>
      </c>
      <c r="AP55" s="17" t="b">
        <v>0</v>
      </c>
      <c r="AQ55" s="17" t="b">
        <v>0</v>
      </c>
      <c r="AR55" s="27" t="b">
        <v>0</v>
      </c>
      <c r="AS55" s="27" t="b">
        <v>0</v>
      </c>
      <c r="AT55" s="27" t="b">
        <v>0</v>
      </c>
      <c r="AU55" s="17" t="b">
        <v>0</v>
      </c>
      <c r="AV55" s="17" t="b">
        <v>0</v>
      </c>
      <c r="AW55" s="17" t="b">
        <v>0</v>
      </c>
      <c r="AX55" s="27" t="b">
        <v>0</v>
      </c>
      <c r="AY55" s="27" t="b">
        <v>0</v>
      </c>
      <c r="AZ55" s="27" t="b">
        <v>0</v>
      </c>
      <c r="BA55" s="17" t="b">
        <v>0</v>
      </c>
      <c r="BB55" s="17" t="b">
        <v>0</v>
      </c>
      <c r="BC55" s="17" t="b">
        <v>0</v>
      </c>
      <c r="BD55" s="27" t="b">
        <v>0</v>
      </c>
      <c r="BE55" s="27" t="b">
        <v>0</v>
      </c>
      <c r="BF55" s="27" t="b">
        <v>0</v>
      </c>
      <c r="BG55" s="17" t="b">
        <v>0</v>
      </c>
      <c r="BH55" s="17" t="b">
        <v>0</v>
      </c>
      <c r="BI55" s="17" t="b">
        <v>0</v>
      </c>
      <c r="BJ55" s="27" t="b">
        <v>0</v>
      </c>
      <c r="BK55" s="27" t="b">
        <v>0</v>
      </c>
      <c r="BL55" s="27" t="b">
        <v>0</v>
      </c>
      <c r="BM55" s="17" t="b">
        <v>0</v>
      </c>
      <c r="BN55" s="17" t="b">
        <v>0</v>
      </c>
      <c r="BO55" s="17" t="b">
        <v>0</v>
      </c>
      <c r="BP55" s="19">
        <f t="shared" si="9"/>
        <v>0</v>
      </c>
      <c r="BQ55" s="19">
        <f t="shared" si="10"/>
        <v>0</v>
      </c>
      <c r="BR55" s="35">
        <f t="shared" si="11"/>
        <v>0</v>
      </c>
    </row>
    <row r="56" spans="1:70" x14ac:dyDescent="0.3">
      <c r="A56" s="44"/>
      <c r="B56" s="44"/>
      <c r="C56" s="44"/>
      <c r="D56" s="19"/>
      <c r="E56" s="17" t="b">
        <v>0</v>
      </c>
      <c r="F56" s="17" t="b">
        <v>0</v>
      </c>
      <c r="G56" s="17" t="b">
        <v>0</v>
      </c>
      <c r="H56" s="43" t="b">
        <v>0</v>
      </c>
      <c r="I56" s="43" t="b">
        <v>0</v>
      </c>
      <c r="J56" s="43" t="b">
        <v>0</v>
      </c>
      <c r="K56" s="17" t="b">
        <v>0</v>
      </c>
      <c r="L56" s="17" t="b">
        <v>0</v>
      </c>
      <c r="M56" s="17" t="b">
        <v>0</v>
      </c>
      <c r="N56" s="27" t="b">
        <v>0</v>
      </c>
      <c r="O56" s="27" t="b">
        <v>0</v>
      </c>
      <c r="P56" s="27" t="b">
        <v>0</v>
      </c>
      <c r="Q56" s="17" t="b">
        <v>0</v>
      </c>
      <c r="R56" s="17" t="b">
        <v>0</v>
      </c>
      <c r="S56" s="17" t="b">
        <v>0</v>
      </c>
      <c r="T56" s="27" t="b">
        <v>0</v>
      </c>
      <c r="U56" s="27" t="b">
        <v>0</v>
      </c>
      <c r="V56" s="27" t="b">
        <v>0</v>
      </c>
      <c r="W56" s="17" t="b">
        <v>0</v>
      </c>
      <c r="X56" s="17" t="b">
        <v>0</v>
      </c>
      <c r="Y56" s="17" t="b">
        <v>0</v>
      </c>
      <c r="Z56" s="27" t="b">
        <v>0</v>
      </c>
      <c r="AA56" s="27" t="b">
        <v>0</v>
      </c>
      <c r="AB56" s="27" t="b">
        <v>0</v>
      </c>
      <c r="AC56" s="17" t="b">
        <v>0</v>
      </c>
      <c r="AD56" s="17" t="b">
        <v>0</v>
      </c>
      <c r="AE56" s="17" t="b">
        <v>0</v>
      </c>
      <c r="AF56" s="27" t="b">
        <v>0</v>
      </c>
      <c r="AG56" s="27" t="b">
        <v>0</v>
      </c>
      <c r="AH56" s="27" t="b">
        <v>0</v>
      </c>
      <c r="AI56" s="17" t="b">
        <v>0</v>
      </c>
      <c r="AJ56" s="17" t="b">
        <v>0</v>
      </c>
      <c r="AK56" s="17" t="b">
        <v>0</v>
      </c>
      <c r="AL56" s="27" t="b">
        <v>0</v>
      </c>
      <c r="AM56" s="27" t="b">
        <v>0</v>
      </c>
      <c r="AN56" s="27" t="b">
        <v>0</v>
      </c>
      <c r="AO56" s="17" t="b">
        <v>0</v>
      </c>
      <c r="AP56" s="17" t="b">
        <v>0</v>
      </c>
      <c r="AQ56" s="17" t="b">
        <v>0</v>
      </c>
      <c r="AR56" s="27" t="b">
        <v>0</v>
      </c>
      <c r="AS56" s="27" t="b">
        <v>0</v>
      </c>
      <c r="AT56" s="27" t="b">
        <v>0</v>
      </c>
      <c r="AU56" s="17" t="b">
        <v>0</v>
      </c>
      <c r="AV56" s="17" t="b">
        <v>0</v>
      </c>
      <c r="AW56" s="17" t="b">
        <v>0</v>
      </c>
      <c r="AX56" s="27" t="b">
        <v>0</v>
      </c>
      <c r="AY56" s="27" t="b">
        <v>0</v>
      </c>
      <c r="AZ56" s="27" t="b">
        <v>0</v>
      </c>
      <c r="BA56" s="17" t="b">
        <v>0</v>
      </c>
      <c r="BB56" s="17" t="b">
        <v>0</v>
      </c>
      <c r="BC56" s="17" t="b">
        <v>0</v>
      </c>
      <c r="BD56" s="27" t="b">
        <v>0</v>
      </c>
      <c r="BE56" s="27" t="b">
        <v>0</v>
      </c>
      <c r="BF56" s="27" t="b">
        <v>0</v>
      </c>
      <c r="BG56" s="17" t="b">
        <v>0</v>
      </c>
      <c r="BH56" s="17" t="b">
        <v>0</v>
      </c>
      <c r="BI56" s="17" t="b">
        <v>0</v>
      </c>
      <c r="BJ56" s="27" t="b">
        <v>0</v>
      </c>
      <c r="BK56" s="27" t="b">
        <v>0</v>
      </c>
      <c r="BL56" s="27" t="b">
        <v>0</v>
      </c>
      <c r="BM56" s="17" t="b">
        <v>0</v>
      </c>
      <c r="BN56" s="17" t="b">
        <v>0</v>
      </c>
      <c r="BO56" s="17" t="b">
        <v>0</v>
      </c>
      <c r="BP56" s="19">
        <f t="shared" si="9"/>
        <v>0</v>
      </c>
      <c r="BQ56" s="19">
        <f t="shared" si="10"/>
        <v>0</v>
      </c>
      <c r="BR56" s="35">
        <f t="shared" si="11"/>
        <v>0</v>
      </c>
    </row>
    <row r="57" spans="1:70" x14ac:dyDescent="0.3">
      <c r="A57" s="44"/>
      <c r="B57" s="44"/>
      <c r="C57" s="44"/>
      <c r="D57" s="19"/>
      <c r="E57" s="17" t="b">
        <v>0</v>
      </c>
      <c r="F57" s="17" t="b">
        <v>0</v>
      </c>
      <c r="G57" s="17" t="b">
        <v>0</v>
      </c>
      <c r="H57" s="43" t="b">
        <v>0</v>
      </c>
      <c r="I57" s="43" t="b">
        <v>0</v>
      </c>
      <c r="J57" s="43" t="b">
        <v>0</v>
      </c>
      <c r="K57" s="17" t="b">
        <v>0</v>
      </c>
      <c r="L57" s="17" t="b">
        <v>0</v>
      </c>
      <c r="M57" s="17" t="b">
        <v>0</v>
      </c>
      <c r="N57" s="27" t="b">
        <v>0</v>
      </c>
      <c r="O57" s="27" t="b">
        <v>0</v>
      </c>
      <c r="P57" s="27" t="b">
        <v>0</v>
      </c>
      <c r="Q57" s="17" t="b">
        <v>0</v>
      </c>
      <c r="R57" s="17" t="b">
        <v>0</v>
      </c>
      <c r="S57" s="17" t="b">
        <v>0</v>
      </c>
      <c r="T57" s="27" t="b">
        <v>0</v>
      </c>
      <c r="U57" s="27" t="b">
        <v>0</v>
      </c>
      <c r="V57" s="27" t="b">
        <v>0</v>
      </c>
      <c r="W57" s="17" t="b">
        <v>0</v>
      </c>
      <c r="X57" s="17" t="b">
        <v>0</v>
      </c>
      <c r="Y57" s="17" t="b">
        <v>0</v>
      </c>
      <c r="Z57" s="27" t="b">
        <v>0</v>
      </c>
      <c r="AA57" s="27" t="b">
        <v>0</v>
      </c>
      <c r="AB57" s="27" t="b">
        <v>0</v>
      </c>
      <c r="AC57" s="17" t="b">
        <v>0</v>
      </c>
      <c r="AD57" s="17" t="b">
        <v>0</v>
      </c>
      <c r="AE57" s="17" t="b">
        <v>0</v>
      </c>
      <c r="AF57" s="27" t="b">
        <v>0</v>
      </c>
      <c r="AG57" s="27" t="b">
        <v>0</v>
      </c>
      <c r="AH57" s="27" t="b">
        <v>0</v>
      </c>
      <c r="AI57" s="17" t="b">
        <v>0</v>
      </c>
      <c r="AJ57" s="17" t="b">
        <v>0</v>
      </c>
      <c r="AK57" s="17" t="b">
        <v>0</v>
      </c>
      <c r="AL57" s="27" t="b">
        <v>0</v>
      </c>
      <c r="AM57" s="27" t="b">
        <v>0</v>
      </c>
      <c r="AN57" s="27" t="b">
        <v>0</v>
      </c>
      <c r="AO57" s="17" t="b">
        <v>0</v>
      </c>
      <c r="AP57" s="17" t="b">
        <v>0</v>
      </c>
      <c r="AQ57" s="17" t="b">
        <v>0</v>
      </c>
      <c r="AR57" s="27" t="b">
        <v>0</v>
      </c>
      <c r="AS57" s="27" t="b">
        <v>0</v>
      </c>
      <c r="AT57" s="27" t="b">
        <v>0</v>
      </c>
      <c r="AU57" s="17" t="b">
        <v>0</v>
      </c>
      <c r="AV57" s="17" t="b">
        <v>0</v>
      </c>
      <c r="AW57" s="17" t="b">
        <v>0</v>
      </c>
      <c r="AX57" s="27" t="b">
        <v>0</v>
      </c>
      <c r="AY57" s="27" t="b">
        <v>0</v>
      </c>
      <c r="AZ57" s="27" t="b">
        <v>0</v>
      </c>
      <c r="BA57" s="17" t="b">
        <v>0</v>
      </c>
      <c r="BB57" s="17" t="b">
        <v>0</v>
      </c>
      <c r="BC57" s="17" t="b">
        <v>0</v>
      </c>
      <c r="BD57" s="27" t="b">
        <v>0</v>
      </c>
      <c r="BE57" s="27" t="b">
        <v>0</v>
      </c>
      <c r="BF57" s="27" t="b">
        <v>0</v>
      </c>
      <c r="BG57" s="17" t="b">
        <v>0</v>
      </c>
      <c r="BH57" s="17" t="b">
        <v>0</v>
      </c>
      <c r="BI57" s="17" t="b">
        <v>0</v>
      </c>
      <c r="BJ57" s="27" t="b">
        <v>0</v>
      </c>
      <c r="BK57" s="27" t="b">
        <v>0</v>
      </c>
      <c r="BL57" s="27" t="b">
        <v>0</v>
      </c>
      <c r="BM57" s="17" t="b">
        <v>0</v>
      </c>
      <c r="BN57" s="17" t="b">
        <v>0</v>
      </c>
      <c r="BO57" s="17" t="b">
        <v>0</v>
      </c>
      <c r="BP57" s="19">
        <f t="shared" si="9"/>
        <v>0</v>
      </c>
      <c r="BQ57" s="19">
        <f t="shared" si="10"/>
        <v>0</v>
      </c>
      <c r="BR57" s="35">
        <f t="shared" si="11"/>
        <v>0</v>
      </c>
    </row>
    <row r="58" spans="1:70" x14ac:dyDescent="0.3">
      <c r="A58" s="44"/>
      <c r="B58" s="44"/>
      <c r="C58" s="44"/>
      <c r="D58" s="19"/>
      <c r="E58" s="17" t="b">
        <v>0</v>
      </c>
      <c r="F58" s="17" t="b">
        <v>0</v>
      </c>
      <c r="G58" s="17" t="b">
        <v>0</v>
      </c>
      <c r="H58" s="43" t="b">
        <v>0</v>
      </c>
      <c r="I58" s="43" t="b">
        <v>0</v>
      </c>
      <c r="J58" s="43" t="b">
        <v>0</v>
      </c>
      <c r="K58" s="17" t="b">
        <v>0</v>
      </c>
      <c r="L58" s="17" t="b">
        <v>0</v>
      </c>
      <c r="M58" s="17" t="b">
        <v>0</v>
      </c>
      <c r="N58" s="27" t="b">
        <v>0</v>
      </c>
      <c r="O58" s="27" t="b">
        <v>0</v>
      </c>
      <c r="P58" s="27" t="b">
        <v>0</v>
      </c>
      <c r="Q58" s="17" t="b">
        <v>0</v>
      </c>
      <c r="R58" s="17" t="b">
        <v>0</v>
      </c>
      <c r="S58" s="17" t="b">
        <v>0</v>
      </c>
      <c r="T58" s="27" t="b">
        <v>0</v>
      </c>
      <c r="U58" s="27" t="b">
        <v>0</v>
      </c>
      <c r="V58" s="27" t="b">
        <v>0</v>
      </c>
      <c r="W58" s="17" t="b">
        <v>0</v>
      </c>
      <c r="X58" s="17" t="b">
        <v>0</v>
      </c>
      <c r="Y58" s="17" t="b">
        <v>0</v>
      </c>
      <c r="Z58" s="27" t="b">
        <v>0</v>
      </c>
      <c r="AA58" s="27" t="b">
        <v>0</v>
      </c>
      <c r="AB58" s="27" t="b">
        <v>0</v>
      </c>
      <c r="AC58" s="17" t="b">
        <v>0</v>
      </c>
      <c r="AD58" s="17" t="b">
        <v>0</v>
      </c>
      <c r="AE58" s="17" t="b">
        <v>0</v>
      </c>
      <c r="AF58" s="27" t="b">
        <v>0</v>
      </c>
      <c r="AG58" s="27" t="b">
        <v>0</v>
      </c>
      <c r="AH58" s="27" t="b">
        <v>0</v>
      </c>
      <c r="AI58" s="17" t="b">
        <v>0</v>
      </c>
      <c r="AJ58" s="17" t="b">
        <v>0</v>
      </c>
      <c r="AK58" s="17" t="b">
        <v>0</v>
      </c>
      <c r="AL58" s="27" t="b">
        <v>0</v>
      </c>
      <c r="AM58" s="27" t="b">
        <v>0</v>
      </c>
      <c r="AN58" s="27" t="b">
        <v>0</v>
      </c>
      <c r="AO58" s="17" t="b">
        <v>0</v>
      </c>
      <c r="AP58" s="17" t="b">
        <v>0</v>
      </c>
      <c r="AQ58" s="17" t="b">
        <v>0</v>
      </c>
      <c r="AR58" s="27" t="b">
        <v>0</v>
      </c>
      <c r="AS58" s="27" t="b">
        <v>0</v>
      </c>
      <c r="AT58" s="27" t="b">
        <v>0</v>
      </c>
      <c r="AU58" s="17" t="b">
        <v>0</v>
      </c>
      <c r="AV58" s="17" t="b">
        <v>0</v>
      </c>
      <c r="AW58" s="17" t="b">
        <v>0</v>
      </c>
      <c r="AX58" s="27" t="b">
        <v>0</v>
      </c>
      <c r="AY58" s="27" t="b">
        <v>0</v>
      </c>
      <c r="AZ58" s="27" t="b">
        <v>0</v>
      </c>
      <c r="BA58" s="17" t="b">
        <v>0</v>
      </c>
      <c r="BB58" s="17" t="b">
        <v>0</v>
      </c>
      <c r="BC58" s="17" t="b">
        <v>0</v>
      </c>
      <c r="BD58" s="27" t="b">
        <v>0</v>
      </c>
      <c r="BE58" s="27" t="b">
        <v>0</v>
      </c>
      <c r="BF58" s="27" t="b">
        <v>0</v>
      </c>
      <c r="BG58" s="17" t="b">
        <v>0</v>
      </c>
      <c r="BH58" s="17" t="b">
        <v>0</v>
      </c>
      <c r="BI58" s="17" t="b">
        <v>0</v>
      </c>
      <c r="BJ58" s="27" t="b">
        <v>0</v>
      </c>
      <c r="BK58" s="27" t="b">
        <v>0</v>
      </c>
      <c r="BL58" s="27" t="b">
        <v>0</v>
      </c>
      <c r="BM58" s="17" t="b">
        <v>0</v>
      </c>
      <c r="BN58" s="17" t="b">
        <v>0</v>
      </c>
      <c r="BO58" s="17" t="b">
        <v>0</v>
      </c>
      <c r="BP58" s="19">
        <f t="shared" si="9"/>
        <v>0</v>
      </c>
      <c r="BQ58" s="19">
        <f t="shared" si="10"/>
        <v>0</v>
      </c>
      <c r="BR58" s="35">
        <f t="shared" si="11"/>
        <v>0</v>
      </c>
    </row>
    <row r="59" spans="1:70" x14ac:dyDescent="0.3">
      <c r="A59" s="44"/>
      <c r="B59" s="44"/>
      <c r="C59" s="44"/>
      <c r="D59" s="19"/>
      <c r="E59" s="17" t="b">
        <v>0</v>
      </c>
      <c r="F59" s="17" t="b">
        <v>0</v>
      </c>
      <c r="G59" s="17" t="b">
        <v>0</v>
      </c>
      <c r="H59" s="43" t="b">
        <v>0</v>
      </c>
      <c r="I59" s="43" t="b">
        <v>0</v>
      </c>
      <c r="J59" s="43" t="b">
        <v>0</v>
      </c>
      <c r="K59" s="17" t="b">
        <v>0</v>
      </c>
      <c r="L59" s="17" t="b">
        <v>0</v>
      </c>
      <c r="M59" s="17" t="b">
        <v>0</v>
      </c>
      <c r="N59" s="27" t="b">
        <v>0</v>
      </c>
      <c r="O59" s="27" t="b">
        <v>0</v>
      </c>
      <c r="P59" s="27" t="b">
        <v>0</v>
      </c>
      <c r="Q59" s="17" t="b">
        <v>0</v>
      </c>
      <c r="R59" s="17" t="b">
        <v>0</v>
      </c>
      <c r="S59" s="17" t="b">
        <v>0</v>
      </c>
      <c r="T59" s="27" t="b">
        <v>0</v>
      </c>
      <c r="U59" s="27" t="b">
        <v>0</v>
      </c>
      <c r="V59" s="27" t="b">
        <v>0</v>
      </c>
      <c r="W59" s="17" t="b">
        <v>0</v>
      </c>
      <c r="X59" s="17" t="b">
        <v>0</v>
      </c>
      <c r="Y59" s="17" t="b">
        <v>0</v>
      </c>
      <c r="Z59" s="27" t="b">
        <v>0</v>
      </c>
      <c r="AA59" s="27" t="b">
        <v>0</v>
      </c>
      <c r="AB59" s="27" t="b">
        <v>0</v>
      </c>
      <c r="AC59" s="17" t="b">
        <v>0</v>
      </c>
      <c r="AD59" s="17" t="b">
        <v>0</v>
      </c>
      <c r="AE59" s="17" t="b">
        <v>0</v>
      </c>
      <c r="AF59" s="27" t="b">
        <v>0</v>
      </c>
      <c r="AG59" s="27" t="b">
        <v>0</v>
      </c>
      <c r="AH59" s="27" t="b">
        <v>0</v>
      </c>
      <c r="AI59" s="17" t="b">
        <v>0</v>
      </c>
      <c r="AJ59" s="17" t="b">
        <v>0</v>
      </c>
      <c r="AK59" s="17" t="b">
        <v>0</v>
      </c>
      <c r="AL59" s="27" t="b">
        <v>0</v>
      </c>
      <c r="AM59" s="27" t="b">
        <v>0</v>
      </c>
      <c r="AN59" s="27" t="b">
        <v>0</v>
      </c>
      <c r="AO59" s="17" t="b">
        <v>0</v>
      </c>
      <c r="AP59" s="17" t="b">
        <v>0</v>
      </c>
      <c r="AQ59" s="17" t="b">
        <v>0</v>
      </c>
      <c r="AR59" s="27" t="b">
        <v>0</v>
      </c>
      <c r="AS59" s="27" t="b">
        <v>0</v>
      </c>
      <c r="AT59" s="27" t="b">
        <v>0</v>
      </c>
      <c r="AU59" s="17" t="b">
        <v>0</v>
      </c>
      <c r="AV59" s="17" t="b">
        <v>0</v>
      </c>
      <c r="AW59" s="17" t="b">
        <v>0</v>
      </c>
      <c r="AX59" s="27" t="b">
        <v>0</v>
      </c>
      <c r="AY59" s="27" t="b">
        <v>0</v>
      </c>
      <c r="AZ59" s="27" t="b">
        <v>0</v>
      </c>
      <c r="BA59" s="17" t="b">
        <v>0</v>
      </c>
      <c r="BB59" s="17" t="b">
        <v>0</v>
      </c>
      <c r="BC59" s="17" t="b">
        <v>0</v>
      </c>
      <c r="BD59" s="27" t="b">
        <v>0</v>
      </c>
      <c r="BE59" s="27" t="b">
        <v>0</v>
      </c>
      <c r="BF59" s="27" t="b">
        <v>0</v>
      </c>
      <c r="BG59" s="17" t="b">
        <v>0</v>
      </c>
      <c r="BH59" s="17" t="b">
        <v>0</v>
      </c>
      <c r="BI59" s="17" t="b">
        <v>0</v>
      </c>
      <c r="BJ59" s="27" t="b">
        <v>0</v>
      </c>
      <c r="BK59" s="27" t="b">
        <v>0</v>
      </c>
      <c r="BL59" s="27" t="b">
        <v>0</v>
      </c>
      <c r="BM59" s="17" t="b">
        <v>0</v>
      </c>
      <c r="BN59" s="17" t="b">
        <v>0</v>
      </c>
      <c r="BO59" s="17" t="b">
        <v>0</v>
      </c>
      <c r="BP59" s="19">
        <f t="shared" si="9"/>
        <v>0</v>
      </c>
      <c r="BQ59" s="19">
        <f t="shared" si="10"/>
        <v>0</v>
      </c>
      <c r="BR59" s="35">
        <f t="shared" si="11"/>
        <v>0</v>
      </c>
    </row>
    <row r="60" spans="1:70" x14ac:dyDescent="0.3">
      <c r="A60" s="44"/>
      <c r="B60" s="44"/>
      <c r="C60" s="44"/>
      <c r="D60" s="19"/>
      <c r="E60" s="17" t="b">
        <v>0</v>
      </c>
      <c r="F60" s="17" t="b">
        <v>0</v>
      </c>
      <c r="G60" s="17" t="b">
        <v>0</v>
      </c>
      <c r="H60" s="43" t="b">
        <v>0</v>
      </c>
      <c r="I60" s="43" t="b">
        <v>0</v>
      </c>
      <c r="J60" s="43" t="b">
        <v>0</v>
      </c>
      <c r="K60" s="17" t="b">
        <v>0</v>
      </c>
      <c r="L60" s="17" t="b">
        <v>0</v>
      </c>
      <c r="M60" s="17" t="b">
        <v>0</v>
      </c>
      <c r="N60" s="27" t="b">
        <v>0</v>
      </c>
      <c r="O60" s="27" t="b">
        <v>0</v>
      </c>
      <c r="P60" s="27" t="b">
        <v>0</v>
      </c>
      <c r="Q60" s="17" t="b">
        <v>0</v>
      </c>
      <c r="R60" s="17" t="b">
        <v>0</v>
      </c>
      <c r="S60" s="17" t="b">
        <v>0</v>
      </c>
      <c r="T60" s="27" t="b">
        <v>0</v>
      </c>
      <c r="U60" s="27" t="b">
        <v>0</v>
      </c>
      <c r="V60" s="27" t="b">
        <v>0</v>
      </c>
      <c r="W60" s="17" t="b">
        <v>0</v>
      </c>
      <c r="X60" s="17" t="b">
        <v>0</v>
      </c>
      <c r="Y60" s="17" t="b">
        <v>0</v>
      </c>
      <c r="Z60" s="27" t="b">
        <v>0</v>
      </c>
      <c r="AA60" s="27" t="b">
        <v>0</v>
      </c>
      <c r="AB60" s="27" t="b">
        <v>0</v>
      </c>
      <c r="AC60" s="17" t="b">
        <v>0</v>
      </c>
      <c r="AD60" s="17" t="b">
        <v>0</v>
      </c>
      <c r="AE60" s="17" t="b">
        <v>0</v>
      </c>
      <c r="AF60" s="27" t="b">
        <v>0</v>
      </c>
      <c r="AG60" s="27" t="b">
        <v>0</v>
      </c>
      <c r="AH60" s="27" t="b">
        <v>0</v>
      </c>
      <c r="AI60" s="17" t="b">
        <v>0</v>
      </c>
      <c r="AJ60" s="17" t="b">
        <v>0</v>
      </c>
      <c r="AK60" s="17" t="b">
        <v>0</v>
      </c>
      <c r="AL60" s="27" t="b">
        <v>0</v>
      </c>
      <c r="AM60" s="27" t="b">
        <v>0</v>
      </c>
      <c r="AN60" s="27" t="b">
        <v>0</v>
      </c>
      <c r="AO60" s="17" t="b">
        <v>0</v>
      </c>
      <c r="AP60" s="17" t="b">
        <v>0</v>
      </c>
      <c r="AQ60" s="17" t="b">
        <v>0</v>
      </c>
      <c r="AR60" s="27" t="b">
        <v>0</v>
      </c>
      <c r="AS60" s="27" t="b">
        <v>0</v>
      </c>
      <c r="AT60" s="27" t="b">
        <v>0</v>
      </c>
      <c r="AU60" s="17" t="b">
        <v>0</v>
      </c>
      <c r="AV60" s="17" t="b">
        <v>0</v>
      </c>
      <c r="AW60" s="17" t="b">
        <v>0</v>
      </c>
      <c r="AX60" s="27" t="b">
        <v>0</v>
      </c>
      <c r="AY60" s="27" t="b">
        <v>0</v>
      </c>
      <c r="AZ60" s="27" t="b">
        <v>0</v>
      </c>
      <c r="BA60" s="17" t="b">
        <v>0</v>
      </c>
      <c r="BB60" s="17" t="b">
        <v>0</v>
      </c>
      <c r="BC60" s="17" t="b">
        <v>0</v>
      </c>
      <c r="BD60" s="27" t="b">
        <v>0</v>
      </c>
      <c r="BE60" s="27" t="b">
        <v>0</v>
      </c>
      <c r="BF60" s="27" t="b">
        <v>0</v>
      </c>
      <c r="BG60" s="17" t="b">
        <v>0</v>
      </c>
      <c r="BH60" s="17" t="b">
        <v>0</v>
      </c>
      <c r="BI60" s="17" t="b">
        <v>0</v>
      </c>
      <c r="BJ60" s="27" t="b">
        <v>0</v>
      </c>
      <c r="BK60" s="27" t="b">
        <v>0</v>
      </c>
      <c r="BL60" s="27" t="b">
        <v>0</v>
      </c>
      <c r="BM60" s="17" t="b">
        <v>0</v>
      </c>
      <c r="BN60" s="17" t="b">
        <v>0</v>
      </c>
      <c r="BO60" s="17" t="b">
        <v>0</v>
      </c>
      <c r="BP60" s="19">
        <f t="shared" ref="BP60:BP68" si="12">SUMPRODUCT((E60=TRUE)+(H60=TRUE)+(K60=TRUE)+(N60=TRUE)+(Q60=TRUE)+(T60=TRUE)+(W60=TRUE)+(Z60=TRUE)+(AC60=TRUE)+(AF60=TRUE)+(AI60=TRUE)+(AL60=TRUE)+(AO60=TRUE)+(AR60=TRUE)+(AU60=TRUE)+(AX60=TRUE)+(BA60=TRUE)+(BD60=TRUE)+(BG60=TRUE)+(BJ60=TRUE)+(BM60=TRUE))</f>
        <v>0</v>
      </c>
      <c r="BQ60" s="19">
        <f t="shared" ref="BQ60:BQ68" si="13">SUMPRODUCT((F60=TRUE)+(I60=TRUE)+(L60=TRUE)+(O60=TRUE)+(R60=TRUE)+(U60=TRUE)+(X60=TRUE)+(AA60=TRUE)+(AD60=TRUE)+(AG60=TRUE)+(AJ60=TRUE)+(AM60=TRUE)+(AP60=TRUE)+(AS60=TRUE)+(AV60=TRUE)+(AY60=TRUE)+(BB60=TRUE)+(BE60=TRUE)+(BH60=TRUE)+(BK60=TRUE)+(BN60=TRUE))</f>
        <v>0</v>
      </c>
      <c r="BR60" s="35">
        <f t="shared" ref="BR60:BR68" si="14">IFERROR(BP60/(BP60+BQ60),0)</f>
        <v>0</v>
      </c>
    </row>
    <row r="61" spans="1:70" x14ac:dyDescent="0.3">
      <c r="A61" s="44"/>
      <c r="B61" s="44"/>
      <c r="C61" s="44"/>
      <c r="D61" s="19"/>
      <c r="E61" s="17" t="b">
        <v>0</v>
      </c>
      <c r="F61" s="17" t="b">
        <v>0</v>
      </c>
      <c r="G61" s="17" t="b">
        <v>0</v>
      </c>
      <c r="H61" s="43" t="b">
        <v>0</v>
      </c>
      <c r="I61" s="43" t="b">
        <v>0</v>
      </c>
      <c r="J61" s="43" t="b">
        <v>0</v>
      </c>
      <c r="K61" s="17" t="b">
        <v>0</v>
      </c>
      <c r="L61" s="17" t="b">
        <v>0</v>
      </c>
      <c r="M61" s="17" t="b">
        <v>0</v>
      </c>
      <c r="N61" s="27" t="b">
        <v>0</v>
      </c>
      <c r="O61" s="27" t="b">
        <v>0</v>
      </c>
      <c r="P61" s="27" t="b">
        <v>0</v>
      </c>
      <c r="Q61" s="17" t="b">
        <v>0</v>
      </c>
      <c r="R61" s="17" t="b">
        <v>0</v>
      </c>
      <c r="S61" s="17" t="b">
        <v>0</v>
      </c>
      <c r="T61" s="27" t="b">
        <v>0</v>
      </c>
      <c r="U61" s="27" t="b">
        <v>0</v>
      </c>
      <c r="V61" s="27" t="b">
        <v>0</v>
      </c>
      <c r="W61" s="17" t="b">
        <v>0</v>
      </c>
      <c r="X61" s="17" t="b">
        <v>0</v>
      </c>
      <c r="Y61" s="17" t="b">
        <v>0</v>
      </c>
      <c r="Z61" s="27" t="b">
        <v>0</v>
      </c>
      <c r="AA61" s="27" t="b">
        <v>0</v>
      </c>
      <c r="AB61" s="27" t="b">
        <v>0</v>
      </c>
      <c r="AC61" s="17" t="b">
        <v>0</v>
      </c>
      <c r="AD61" s="17" t="b">
        <v>0</v>
      </c>
      <c r="AE61" s="17" t="b">
        <v>0</v>
      </c>
      <c r="AF61" s="27" t="b">
        <v>0</v>
      </c>
      <c r="AG61" s="27" t="b">
        <v>0</v>
      </c>
      <c r="AH61" s="27" t="b">
        <v>0</v>
      </c>
      <c r="AI61" s="17" t="b">
        <v>0</v>
      </c>
      <c r="AJ61" s="17" t="b">
        <v>0</v>
      </c>
      <c r="AK61" s="17" t="b">
        <v>0</v>
      </c>
      <c r="AL61" s="27" t="b">
        <v>0</v>
      </c>
      <c r="AM61" s="27" t="b">
        <v>0</v>
      </c>
      <c r="AN61" s="27" t="b">
        <v>0</v>
      </c>
      <c r="AO61" s="17" t="b">
        <v>0</v>
      </c>
      <c r="AP61" s="17" t="b">
        <v>0</v>
      </c>
      <c r="AQ61" s="17" t="b">
        <v>0</v>
      </c>
      <c r="AR61" s="27" t="b">
        <v>0</v>
      </c>
      <c r="AS61" s="27" t="b">
        <v>0</v>
      </c>
      <c r="AT61" s="27" t="b">
        <v>0</v>
      </c>
      <c r="AU61" s="17" t="b">
        <v>0</v>
      </c>
      <c r="AV61" s="17" t="b">
        <v>0</v>
      </c>
      <c r="AW61" s="17" t="b">
        <v>0</v>
      </c>
      <c r="AX61" s="27" t="b">
        <v>0</v>
      </c>
      <c r="AY61" s="27" t="b">
        <v>0</v>
      </c>
      <c r="AZ61" s="27" t="b">
        <v>0</v>
      </c>
      <c r="BA61" s="17" t="b">
        <v>0</v>
      </c>
      <c r="BB61" s="17" t="b">
        <v>0</v>
      </c>
      <c r="BC61" s="17" t="b">
        <v>0</v>
      </c>
      <c r="BD61" s="27" t="b">
        <v>0</v>
      </c>
      <c r="BE61" s="27" t="b">
        <v>0</v>
      </c>
      <c r="BF61" s="27" t="b">
        <v>0</v>
      </c>
      <c r="BG61" s="17" t="b">
        <v>0</v>
      </c>
      <c r="BH61" s="17" t="b">
        <v>0</v>
      </c>
      <c r="BI61" s="17" t="b">
        <v>0</v>
      </c>
      <c r="BJ61" s="27" t="b">
        <v>0</v>
      </c>
      <c r="BK61" s="27" t="b">
        <v>0</v>
      </c>
      <c r="BL61" s="27" t="b">
        <v>0</v>
      </c>
      <c r="BM61" s="17" t="b">
        <v>0</v>
      </c>
      <c r="BN61" s="17" t="b">
        <v>0</v>
      </c>
      <c r="BO61" s="17" t="b">
        <v>0</v>
      </c>
      <c r="BP61" s="19">
        <f t="shared" si="12"/>
        <v>0</v>
      </c>
      <c r="BQ61" s="19">
        <f t="shared" si="13"/>
        <v>0</v>
      </c>
      <c r="BR61" s="35">
        <f t="shared" si="14"/>
        <v>0</v>
      </c>
    </row>
    <row r="62" spans="1:70" x14ac:dyDescent="0.3">
      <c r="A62" s="44"/>
      <c r="B62" s="44"/>
      <c r="C62" s="44"/>
      <c r="D62" s="19"/>
      <c r="E62" s="17" t="b">
        <v>0</v>
      </c>
      <c r="F62" s="17" t="b">
        <v>0</v>
      </c>
      <c r="G62" s="17" t="b">
        <v>0</v>
      </c>
      <c r="H62" s="43" t="b">
        <v>0</v>
      </c>
      <c r="I62" s="43" t="b">
        <v>0</v>
      </c>
      <c r="J62" s="43" t="b">
        <v>0</v>
      </c>
      <c r="K62" s="17" t="b">
        <v>0</v>
      </c>
      <c r="L62" s="17" t="b">
        <v>0</v>
      </c>
      <c r="M62" s="17" t="b">
        <v>0</v>
      </c>
      <c r="N62" s="27" t="b">
        <v>0</v>
      </c>
      <c r="O62" s="27" t="b">
        <v>0</v>
      </c>
      <c r="P62" s="27" t="b">
        <v>0</v>
      </c>
      <c r="Q62" s="17" t="b">
        <v>0</v>
      </c>
      <c r="R62" s="17" t="b">
        <v>0</v>
      </c>
      <c r="S62" s="17" t="b">
        <v>0</v>
      </c>
      <c r="T62" s="27" t="b">
        <v>0</v>
      </c>
      <c r="U62" s="27" t="b">
        <v>0</v>
      </c>
      <c r="V62" s="27" t="b">
        <v>0</v>
      </c>
      <c r="W62" s="17" t="b">
        <v>0</v>
      </c>
      <c r="X62" s="17" t="b">
        <v>0</v>
      </c>
      <c r="Y62" s="17" t="b">
        <v>0</v>
      </c>
      <c r="Z62" s="27" t="b">
        <v>0</v>
      </c>
      <c r="AA62" s="27" t="b">
        <v>0</v>
      </c>
      <c r="AB62" s="27" t="b">
        <v>0</v>
      </c>
      <c r="AC62" s="17" t="b">
        <v>0</v>
      </c>
      <c r="AD62" s="17" t="b">
        <v>0</v>
      </c>
      <c r="AE62" s="17" t="b">
        <v>0</v>
      </c>
      <c r="AF62" s="27" t="b">
        <v>0</v>
      </c>
      <c r="AG62" s="27" t="b">
        <v>0</v>
      </c>
      <c r="AH62" s="27" t="b">
        <v>0</v>
      </c>
      <c r="AI62" s="17" t="b">
        <v>0</v>
      </c>
      <c r="AJ62" s="17" t="b">
        <v>0</v>
      </c>
      <c r="AK62" s="17" t="b">
        <v>0</v>
      </c>
      <c r="AL62" s="27" t="b">
        <v>0</v>
      </c>
      <c r="AM62" s="27" t="b">
        <v>0</v>
      </c>
      <c r="AN62" s="27" t="b">
        <v>0</v>
      </c>
      <c r="AO62" s="17" t="b">
        <v>0</v>
      </c>
      <c r="AP62" s="17" t="b">
        <v>0</v>
      </c>
      <c r="AQ62" s="17" t="b">
        <v>0</v>
      </c>
      <c r="AR62" s="27" t="b">
        <v>0</v>
      </c>
      <c r="AS62" s="27" t="b">
        <v>0</v>
      </c>
      <c r="AT62" s="27" t="b">
        <v>0</v>
      </c>
      <c r="AU62" s="17" t="b">
        <v>0</v>
      </c>
      <c r="AV62" s="17" t="b">
        <v>0</v>
      </c>
      <c r="AW62" s="17" t="b">
        <v>0</v>
      </c>
      <c r="AX62" s="27" t="b">
        <v>0</v>
      </c>
      <c r="AY62" s="27" t="b">
        <v>0</v>
      </c>
      <c r="AZ62" s="27" t="b">
        <v>0</v>
      </c>
      <c r="BA62" s="17" t="b">
        <v>0</v>
      </c>
      <c r="BB62" s="17" t="b">
        <v>0</v>
      </c>
      <c r="BC62" s="17" t="b">
        <v>0</v>
      </c>
      <c r="BD62" s="27" t="b">
        <v>0</v>
      </c>
      <c r="BE62" s="27" t="b">
        <v>0</v>
      </c>
      <c r="BF62" s="27" t="b">
        <v>0</v>
      </c>
      <c r="BG62" s="17" t="b">
        <v>0</v>
      </c>
      <c r="BH62" s="17" t="b">
        <v>0</v>
      </c>
      <c r="BI62" s="17" t="b">
        <v>0</v>
      </c>
      <c r="BJ62" s="27" t="b">
        <v>0</v>
      </c>
      <c r="BK62" s="27" t="b">
        <v>0</v>
      </c>
      <c r="BL62" s="27" t="b">
        <v>0</v>
      </c>
      <c r="BM62" s="17" t="b">
        <v>0</v>
      </c>
      <c r="BN62" s="17" t="b">
        <v>0</v>
      </c>
      <c r="BO62" s="17" t="b">
        <v>0</v>
      </c>
      <c r="BP62" s="19">
        <f t="shared" si="12"/>
        <v>0</v>
      </c>
      <c r="BQ62" s="19">
        <f t="shared" si="13"/>
        <v>0</v>
      </c>
      <c r="BR62" s="35">
        <f t="shared" si="14"/>
        <v>0</v>
      </c>
    </row>
    <row r="63" spans="1:70" x14ac:dyDescent="0.3">
      <c r="A63" s="44"/>
      <c r="B63" s="44"/>
      <c r="C63" s="44"/>
      <c r="D63" s="19"/>
      <c r="E63" s="17" t="b">
        <v>0</v>
      </c>
      <c r="F63" s="17" t="b">
        <v>0</v>
      </c>
      <c r="G63" s="17" t="b">
        <v>0</v>
      </c>
      <c r="H63" s="43" t="b">
        <v>0</v>
      </c>
      <c r="I63" s="43" t="b">
        <v>0</v>
      </c>
      <c r="J63" s="43" t="b">
        <v>0</v>
      </c>
      <c r="K63" s="17" t="b">
        <v>0</v>
      </c>
      <c r="L63" s="17" t="b">
        <v>0</v>
      </c>
      <c r="M63" s="17" t="b">
        <v>0</v>
      </c>
      <c r="N63" s="27" t="b">
        <v>0</v>
      </c>
      <c r="O63" s="27" t="b">
        <v>0</v>
      </c>
      <c r="P63" s="27" t="b">
        <v>0</v>
      </c>
      <c r="Q63" s="17" t="b">
        <v>0</v>
      </c>
      <c r="R63" s="17" t="b">
        <v>0</v>
      </c>
      <c r="S63" s="17" t="b">
        <v>0</v>
      </c>
      <c r="T63" s="27" t="b">
        <v>0</v>
      </c>
      <c r="U63" s="27" t="b">
        <v>0</v>
      </c>
      <c r="V63" s="27" t="b">
        <v>0</v>
      </c>
      <c r="W63" s="17" t="b">
        <v>0</v>
      </c>
      <c r="X63" s="17" t="b">
        <v>0</v>
      </c>
      <c r="Y63" s="17" t="b">
        <v>0</v>
      </c>
      <c r="Z63" s="27" t="b">
        <v>0</v>
      </c>
      <c r="AA63" s="27" t="b">
        <v>0</v>
      </c>
      <c r="AB63" s="27" t="b">
        <v>0</v>
      </c>
      <c r="AC63" s="17" t="b">
        <v>0</v>
      </c>
      <c r="AD63" s="17" t="b">
        <v>0</v>
      </c>
      <c r="AE63" s="17" t="b">
        <v>0</v>
      </c>
      <c r="AF63" s="27" t="b">
        <v>0</v>
      </c>
      <c r="AG63" s="27" t="b">
        <v>0</v>
      </c>
      <c r="AH63" s="27" t="b">
        <v>0</v>
      </c>
      <c r="AI63" s="17" t="b">
        <v>0</v>
      </c>
      <c r="AJ63" s="17" t="b">
        <v>0</v>
      </c>
      <c r="AK63" s="17" t="b">
        <v>0</v>
      </c>
      <c r="AL63" s="27" t="b">
        <v>0</v>
      </c>
      <c r="AM63" s="27" t="b">
        <v>0</v>
      </c>
      <c r="AN63" s="27" t="b">
        <v>0</v>
      </c>
      <c r="AO63" s="17" t="b">
        <v>0</v>
      </c>
      <c r="AP63" s="17" t="b">
        <v>0</v>
      </c>
      <c r="AQ63" s="17" t="b">
        <v>0</v>
      </c>
      <c r="AR63" s="27" t="b">
        <v>0</v>
      </c>
      <c r="AS63" s="27" t="b">
        <v>0</v>
      </c>
      <c r="AT63" s="27" t="b">
        <v>0</v>
      </c>
      <c r="AU63" s="17" t="b">
        <v>0</v>
      </c>
      <c r="AV63" s="17" t="b">
        <v>0</v>
      </c>
      <c r="AW63" s="17" t="b">
        <v>0</v>
      </c>
      <c r="AX63" s="27" t="b">
        <v>0</v>
      </c>
      <c r="AY63" s="27" t="b">
        <v>0</v>
      </c>
      <c r="AZ63" s="27" t="b">
        <v>0</v>
      </c>
      <c r="BA63" s="17" t="b">
        <v>0</v>
      </c>
      <c r="BB63" s="17" t="b">
        <v>0</v>
      </c>
      <c r="BC63" s="17" t="b">
        <v>0</v>
      </c>
      <c r="BD63" s="27" t="b">
        <v>0</v>
      </c>
      <c r="BE63" s="27" t="b">
        <v>0</v>
      </c>
      <c r="BF63" s="27" t="b">
        <v>0</v>
      </c>
      <c r="BG63" s="17" t="b">
        <v>0</v>
      </c>
      <c r="BH63" s="17" t="b">
        <v>0</v>
      </c>
      <c r="BI63" s="17" t="b">
        <v>0</v>
      </c>
      <c r="BJ63" s="27" t="b">
        <v>0</v>
      </c>
      <c r="BK63" s="27" t="b">
        <v>0</v>
      </c>
      <c r="BL63" s="27" t="b">
        <v>0</v>
      </c>
      <c r="BM63" s="17" t="b">
        <v>0</v>
      </c>
      <c r="BN63" s="17" t="b">
        <v>0</v>
      </c>
      <c r="BO63" s="17" t="b">
        <v>0</v>
      </c>
      <c r="BP63" s="19">
        <f t="shared" si="12"/>
        <v>0</v>
      </c>
      <c r="BQ63" s="19">
        <f t="shared" si="13"/>
        <v>0</v>
      </c>
      <c r="BR63" s="35">
        <f t="shared" si="14"/>
        <v>0</v>
      </c>
    </row>
    <row r="64" spans="1:70" x14ac:dyDescent="0.3">
      <c r="A64" s="44"/>
      <c r="B64" s="44"/>
      <c r="C64" s="44"/>
      <c r="D64" s="19"/>
      <c r="E64" s="17" t="b">
        <v>0</v>
      </c>
      <c r="F64" s="17" t="b">
        <v>0</v>
      </c>
      <c r="G64" s="17" t="b">
        <v>0</v>
      </c>
      <c r="H64" s="43" t="b">
        <v>0</v>
      </c>
      <c r="I64" s="43" t="b">
        <v>0</v>
      </c>
      <c r="J64" s="43" t="b">
        <v>0</v>
      </c>
      <c r="K64" s="17" t="b">
        <v>0</v>
      </c>
      <c r="L64" s="17" t="b">
        <v>0</v>
      </c>
      <c r="M64" s="17" t="b">
        <v>0</v>
      </c>
      <c r="N64" s="27" t="b">
        <v>0</v>
      </c>
      <c r="O64" s="27" t="b">
        <v>0</v>
      </c>
      <c r="P64" s="27" t="b">
        <v>0</v>
      </c>
      <c r="Q64" s="17" t="b">
        <v>0</v>
      </c>
      <c r="R64" s="17" t="b">
        <v>0</v>
      </c>
      <c r="S64" s="17" t="b">
        <v>0</v>
      </c>
      <c r="T64" s="27" t="b">
        <v>0</v>
      </c>
      <c r="U64" s="27" t="b">
        <v>0</v>
      </c>
      <c r="V64" s="27" t="b">
        <v>0</v>
      </c>
      <c r="W64" s="17" t="b">
        <v>0</v>
      </c>
      <c r="X64" s="17" t="b">
        <v>0</v>
      </c>
      <c r="Y64" s="17" t="b">
        <v>0</v>
      </c>
      <c r="Z64" s="27" t="b">
        <v>0</v>
      </c>
      <c r="AA64" s="27" t="b">
        <v>0</v>
      </c>
      <c r="AB64" s="27" t="b">
        <v>0</v>
      </c>
      <c r="AC64" s="17" t="b">
        <v>0</v>
      </c>
      <c r="AD64" s="17" t="b">
        <v>0</v>
      </c>
      <c r="AE64" s="17" t="b">
        <v>0</v>
      </c>
      <c r="AF64" s="27" t="b">
        <v>0</v>
      </c>
      <c r="AG64" s="27" t="b">
        <v>0</v>
      </c>
      <c r="AH64" s="27" t="b">
        <v>0</v>
      </c>
      <c r="AI64" s="17" t="b">
        <v>0</v>
      </c>
      <c r="AJ64" s="17" t="b">
        <v>0</v>
      </c>
      <c r="AK64" s="17" t="b">
        <v>0</v>
      </c>
      <c r="AL64" s="27" t="b">
        <v>0</v>
      </c>
      <c r="AM64" s="27" t="b">
        <v>0</v>
      </c>
      <c r="AN64" s="27" t="b">
        <v>0</v>
      </c>
      <c r="AO64" s="17" t="b">
        <v>0</v>
      </c>
      <c r="AP64" s="17" t="b">
        <v>0</v>
      </c>
      <c r="AQ64" s="17" t="b">
        <v>0</v>
      </c>
      <c r="AR64" s="27" t="b">
        <v>0</v>
      </c>
      <c r="AS64" s="27" t="b">
        <v>0</v>
      </c>
      <c r="AT64" s="27" t="b">
        <v>0</v>
      </c>
      <c r="AU64" s="17" t="b">
        <v>0</v>
      </c>
      <c r="AV64" s="17" t="b">
        <v>0</v>
      </c>
      <c r="AW64" s="17" t="b">
        <v>0</v>
      </c>
      <c r="AX64" s="27" t="b">
        <v>0</v>
      </c>
      <c r="AY64" s="27" t="b">
        <v>0</v>
      </c>
      <c r="AZ64" s="27" t="b">
        <v>0</v>
      </c>
      <c r="BA64" s="17" t="b">
        <v>0</v>
      </c>
      <c r="BB64" s="17" t="b">
        <v>0</v>
      </c>
      <c r="BC64" s="17" t="b">
        <v>0</v>
      </c>
      <c r="BD64" s="27" t="b">
        <v>0</v>
      </c>
      <c r="BE64" s="27" t="b">
        <v>0</v>
      </c>
      <c r="BF64" s="27" t="b">
        <v>0</v>
      </c>
      <c r="BG64" s="17" t="b">
        <v>0</v>
      </c>
      <c r="BH64" s="17" t="b">
        <v>0</v>
      </c>
      <c r="BI64" s="17" t="b">
        <v>0</v>
      </c>
      <c r="BJ64" s="27" t="b">
        <v>0</v>
      </c>
      <c r="BK64" s="27" t="b">
        <v>0</v>
      </c>
      <c r="BL64" s="27" t="b">
        <v>0</v>
      </c>
      <c r="BM64" s="17" t="b">
        <v>0</v>
      </c>
      <c r="BN64" s="17" t="b">
        <v>0</v>
      </c>
      <c r="BO64" s="17" t="b">
        <v>0</v>
      </c>
      <c r="BP64" s="19">
        <f t="shared" si="12"/>
        <v>0</v>
      </c>
      <c r="BQ64" s="19">
        <f t="shared" si="13"/>
        <v>0</v>
      </c>
      <c r="BR64" s="35">
        <f t="shared" si="14"/>
        <v>0</v>
      </c>
    </row>
    <row r="65" spans="1:70" x14ac:dyDescent="0.3">
      <c r="A65" s="44"/>
      <c r="B65" s="44"/>
      <c r="C65" s="44"/>
      <c r="D65" s="19"/>
      <c r="E65" s="17" t="b">
        <v>0</v>
      </c>
      <c r="F65" s="17" t="b">
        <v>0</v>
      </c>
      <c r="G65" s="17" t="b">
        <v>0</v>
      </c>
      <c r="H65" s="43" t="b">
        <v>0</v>
      </c>
      <c r="I65" s="43" t="b">
        <v>0</v>
      </c>
      <c r="J65" s="43" t="b">
        <v>0</v>
      </c>
      <c r="K65" s="17" t="b">
        <v>0</v>
      </c>
      <c r="L65" s="17" t="b">
        <v>0</v>
      </c>
      <c r="M65" s="17" t="b">
        <v>0</v>
      </c>
      <c r="N65" s="27" t="b">
        <v>0</v>
      </c>
      <c r="O65" s="27" t="b">
        <v>0</v>
      </c>
      <c r="P65" s="27" t="b">
        <v>0</v>
      </c>
      <c r="Q65" s="17" t="b">
        <v>0</v>
      </c>
      <c r="R65" s="17" t="b">
        <v>0</v>
      </c>
      <c r="S65" s="17" t="b">
        <v>0</v>
      </c>
      <c r="T65" s="27" t="b">
        <v>0</v>
      </c>
      <c r="U65" s="27" t="b">
        <v>0</v>
      </c>
      <c r="V65" s="27" t="b">
        <v>0</v>
      </c>
      <c r="W65" s="17" t="b">
        <v>0</v>
      </c>
      <c r="X65" s="17" t="b">
        <v>0</v>
      </c>
      <c r="Y65" s="17" t="b">
        <v>0</v>
      </c>
      <c r="Z65" s="27" t="b">
        <v>0</v>
      </c>
      <c r="AA65" s="27" t="b">
        <v>0</v>
      </c>
      <c r="AB65" s="27" t="b">
        <v>0</v>
      </c>
      <c r="AC65" s="17" t="b">
        <v>0</v>
      </c>
      <c r="AD65" s="17" t="b">
        <v>0</v>
      </c>
      <c r="AE65" s="17" t="b">
        <v>0</v>
      </c>
      <c r="AF65" s="27" t="b">
        <v>0</v>
      </c>
      <c r="AG65" s="27" t="b">
        <v>0</v>
      </c>
      <c r="AH65" s="27" t="b">
        <v>0</v>
      </c>
      <c r="AI65" s="17" t="b">
        <v>0</v>
      </c>
      <c r="AJ65" s="17" t="b">
        <v>0</v>
      </c>
      <c r="AK65" s="17" t="b">
        <v>0</v>
      </c>
      <c r="AL65" s="27" t="b">
        <v>0</v>
      </c>
      <c r="AM65" s="27" t="b">
        <v>0</v>
      </c>
      <c r="AN65" s="27" t="b">
        <v>0</v>
      </c>
      <c r="AO65" s="17" t="b">
        <v>0</v>
      </c>
      <c r="AP65" s="17" t="b">
        <v>0</v>
      </c>
      <c r="AQ65" s="17" t="b">
        <v>0</v>
      </c>
      <c r="AR65" s="27" t="b">
        <v>0</v>
      </c>
      <c r="AS65" s="27" t="b">
        <v>0</v>
      </c>
      <c r="AT65" s="27" t="b">
        <v>0</v>
      </c>
      <c r="AU65" s="17" t="b">
        <v>0</v>
      </c>
      <c r="AV65" s="17" t="b">
        <v>0</v>
      </c>
      <c r="AW65" s="17" t="b">
        <v>0</v>
      </c>
      <c r="AX65" s="27" t="b">
        <v>0</v>
      </c>
      <c r="AY65" s="27" t="b">
        <v>0</v>
      </c>
      <c r="AZ65" s="27" t="b">
        <v>0</v>
      </c>
      <c r="BA65" s="17" t="b">
        <v>0</v>
      </c>
      <c r="BB65" s="17" t="b">
        <v>0</v>
      </c>
      <c r="BC65" s="17" t="b">
        <v>0</v>
      </c>
      <c r="BD65" s="27" t="b">
        <v>0</v>
      </c>
      <c r="BE65" s="27" t="b">
        <v>0</v>
      </c>
      <c r="BF65" s="27" t="b">
        <v>0</v>
      </c>
      <c r="BG65" s="17" t="b">
        <v>0</v>
      </c>
      <c r="BH65" s="17" t="b">
        <v>0</v>
      </c>
      <c r="BI65" s="17" t="b">
        <v>0</v>
      </c>
      <c r="BJ65" s="27" t="b">
        <v>0</v>
      </c>
      <c r="BK65" s="27" t="b">
        <v>0</v>
      </c>
      <c r="BL65" s="27" t="b">
        <v>0</v>
      </c>
      <c r="BM65" s="17" t="b">
        <v>0</v>
      </c>
      <c r="BN65" s="17" t="b">
        <v>0</v>
      </c>
      <c r="BO65" s="17" t="b">
        <v>0</v>
      </c>
      <c r="BP65" s="19">
        <f t="shared" si="12"/>
        <v>0</v>
      </c>
      <c r="BQ65" s="19">
        <f t="shared" si="13"/>
        <v>0</v>
      </c>
      <c r="BR65" s="35">
        <f t="shared" si="14"/>
        <v>0</v>
      </c>
    </row>
    <row r="66" spans="1:70" x14ac:dyDescent="0.3">
      <c r="A66" s="44"/>
      <c r="B66" s="44"/>
      <c r="C66" s="44"/>
      <c r="D66" s="19"/>
      <c r="E66" s="17" t="b">
        <v>0</v>
      </c>
      <c r="F66" s="17" t="b">
        <v>0</v>
      </c>
      <c r="G66" s="17" t="b">
        <v>0</v>
      </c>
      <c r="H66" s="43" t="b">
        <v>0</v>
      </c>
      <c r="I66" s="43" t="b">
        <v>0</v>
      </c>
      <c r="J66" s="43" t="b">
        <v>0</v>
      </c>
      <c r="K66" s="17" t="b">
        <v>0</v>
      </c>
      <c r="L66" s="17" t="b">
        <v>0</v>
      </c>
      <c r="M66" s="17" t="b">
        <v>0</v>
      </c>
      <c r="N66" s="27" t="b">
        <v>0</v>
      </c>
      <c r="O66" s="27" t="b">
        <v>0</v>
      </c>
      <c r="P66" s="27" t="b">
        <v>0</v>
      </c>
      <c r="Q66" s="17" t="b">
        <v>0</v>
      </c>
      <c r="R66" s="17" t="b">
        <v>0</v>
      </c>
      <c r="S66" s="17" t="b">
        <v>0</v>
      </c>
      <c r="T66" s="27" t="b">
        <v>0</v>
      </c>
      <c r="U66" s="27" t="b">
        <v>0</v>
      </c>
      <c r="V66" s="27" t="b">
        <v>0</v>
      </c>
      <c r="W66" s="17" t="b">
        <v>0</v>
      </c>
      <c r="X66" s="17" t="b">
        <v>0</v>
      </c>
      <c r="Y66" s="17" t="b">
        <v>0</v>
      </c>
      <c r="Z66" s="27" t="b">
        <v>0</v>
      </c>
      <c r="AA66" s="27" t="b">
        <v>0</v>
      </c>
      <c r="AB66" s="27" t="b">
        <v>0</v>
      </c>
      <c r="AC66" s="17" t="b">
        <v>0</v>
      </c>
      <c r="AD66" s="17" t="b">
        <v>0</v>
      </c>
      <c r="AE66" s="17" t="b">
        <v>0</v>
      </c>
      <c r="AF66" s="27" t="b">
        <v>0</v>
      </c>
      <c r="AG66" s="27" t="b">
        <v>0</v>
      </c>
      <c r="AH66" s="27" t="b">
        <v>0</v>
      </c>
      <c r="AI66" s="17" t="b">
        <v>0</v>
      </c>
      <c r="AJ66" s="17" t="b">
        <v>0</v>
      </c>
      <c r="AK66" s="17" t="b">
        <v>0</v>
      </c>
      <c r="AL66" s="27" t="b">
        <v>0</v>
      </c>
      <c r="AM66" s="27" t="b">
        <v>0</v>
      </c>
      <c r="AN66" s="27" t="b">
        <v>0</v>
      </c>
      <c r="AO66" s="17" t="b">
        <v>0</v>
      </c>
      <c r="AP66" s="17" t="b">
        <v>0</v>
      </c>
      <c r="AQ66" s="17" t="b">
        <v>0</v>
      </c>
      <c r="AR66" s="27" t="b">
        <v>0</v>
      </c>
      <c r="AS66" s="27" t="b">
        <v>0</v>
      </c>
      <c r="AT66" s="27" t="b">
        <v>0</v>
      </c>
      <c r="AU66" s="17" t="b">
        <v>0</v>
      </c>
      <c r="AV66" s="17" t="b">
        <v>0</v>
      </c>
      <c r="AW66" s="17" t="b">
        <v>0</v>
      </c>
      <c r="AX66" s="27" t="b">
        <v>0</v>
      </c>
      <c r="AY66" s="27" t="b">
        <v>0</v>
      </c>
      <c r="AZ66" s="27" t="b">
        <v>0</v>
      </c>
      <c r="BA66" s="17" t="b">
        <v>0</v>
      </c>
      <c r="BB66" s="17" t="b">
        <v>0</v>
      </c>
      <c r="BC66" s="17" t="b">
        <v>0</v>
      </c>
      <c r="BD66" s="27" t="b">
        <v>0</v>
      </c>
      <c r="BE66" s="27" t="b">
        <v>0</v>
      </c>
      <c r="BF66" s="27" t="b">
        <v>0</v>
      </c>
      <c r="BG66" s="17" t="b">
        <v>0</v>
      </c>
      <c r="BH66" s="17" t="b">
        <v>0</v>
      </c>
      <c r="BI66" s="17" t="b">
        <v>0</v>
      </c>
      <c r="BJ66" s="27" t="b">
        <v>0</v>
      </c>
      <c r="BK66" s="27" t="b">
        <v>0</v>
      </c>
      <c r="BL66" s="27" t="b">
        <v>0</v>
      </c>
      <c r="BM66" s="17" t="b">
        <v>0</v>
      </c>
      <c r="BN66" s="17" t="b">
        <v>0</v>
      </c>
      <c r="BO66" s="17" t="b">
        <v>0</v>
      </c>
      <c r="BP66" s="19">
        <f t="shared" si="12"/>
        <v>0</v>
      </c>
      <c r="BQ66" s="19">
        <f t="shared" si="13"/>
        <v>0</v>
      </c>
      <c r="BR66" s="35">
        <f t="shared" si="14"/>
        <v>0</v>
      </c>
    </row>
    <row r="67" spans="1:70" x14ac:dyDescent="0.3">
      <c r="A67" s="44"/>
      <c r="B67" s="44"/>
      <c r="C67" s="44"/>
      <c r="D67" s="19"/>
      <c r="E67" s="17" t="b">
        <v>0</v>
      </c>
      <c r="F67" s="17" t="b">
        <v>0</v>
      </c>
      <c r="G67" s="17" t="b">
        <v>0</v>
      </c>
      <c r="H67" s="43" t="b">
        <v>0</v>
      </c>
      <c r="I67" s="43" t="b">
        <v>0</v>
      </c>
      <c r="J67" s="43" t="b">
        <v>0</v>
      </c>
      <c r="K67" s="17" t="b">
        <v>0</v>
      </c>
      <c r="L67" s="17" t="b">
        <v>0</v>
      </c>
      <c r="M67" s="17" t="b">
        <v>0</v>
      </c>
      <c r="N67" s="27" t="b">
        <v>0</v>
      </c>
      <c r="O67" s="27" t="b">
        <v>0</v>
      </c>
      <c r="P67" s="27" t="b">
        <v>0</v>
      </c>
      <c r="Q67" s="17" t="b">
        <v>0</v>
      </c>
      <c r="R67" s="17" t="b">
        <v>0</v>
      </c>
      <c r="S67" s="17" t="b">
        <v>0</v>
      </c>
      <c r="T67" s="27" t="b">
        <v>0</v>
      </c>
      <c r="U67" s="27" t="b">
        <v>0</v>
      </c>
      <c r="V67" s="27" t="b">
        <v>0</v>
      </c>
      <c r="W67" s="17" t="b">
        <v>0</v>
      </c>
      <c r="X67" s="17" t="b">
        <v>0</v>
      </c>
      <c r="Y67" s="17" t="b">
        <v>0</v>
      </c>
      <c r="Z67" s="27" t="b">
        <v>0</v>
      </c>
      <c r="AA67" s="27" t="b">
        <v>0</v>
      </c>
      <c r="AB67" s="27" t="b">
        <v>0</v>
      </c>
      <c r="AC67" s="17" t="b">
        <v>0</v>
      </c>
      <c r="AD67" s="17" t="b">
        <v>0</v>
      </c>
      <c r="AE67" s="17" t="b">
        <v>0</v>
      </c>
      <c r="AF67" s="27" t="b">
        <v>0</v>
      </c>
      <c r="AG67" s="27" t="b">
        <v>0</v>
      </c>
      <c r="AH67" s="27" t="b">
        <v>0</v>
      </c>
      <c r="AI67" s="17" t="b">
        <v>0</v>
      </c>
      <c r="AJ67" s="17" t="b">
        <v>0</v>
      </c>
      <c r="AK67" s="17" t="b">
        <v>0</v>
      </c>
      <c r="AL67" s="27" t="b">
        <v>0</v>
      </c>
      <c r="AM67" s="27" t="b">
        <v>0</v>
      </c>
      <c r="AN67" s="27" t="b">
        <v>0</v>
      </c>
      <c r="AO67" s="17" t="b">
        <v>0</v>
      </c>
      <c r="AP67" s="17" t="b">
        <v>0</v>
      </c>
      <c r="AQ67" s="17" t="b">
        <v>0</v>
      </c>
      <c r="AR67" s="27" t="b">
        <v>0</v>
      </c>
      <c r="AS67" s="27" t="b">
        <v>0</v>
      </c>
      <c r="AT67" s="27" t="b">
        <v>0</v>
      </c>
      <c r="AU67" s="17" t="b">
        <v>0</v>
      </c>
      <c r="AV67" s="17" t="b">
        <v>0</v>
      </c>
      <c r="AW67" s="17" t="b">
        <v>0</v>
      </c>
      <c r="AX67" s="27" t="b">
        <v>0</v>
      </c>
      <c r="AY67" s="27" t="b">
        <v>0</v>
      </c>
      <c r="AZ67" s="27" t="b">
        <v>0</v>
      </c>
      <c r="BA67" s="17" t="b">
        <v>0</v>
      </c>
      <c r="BB67" s="17" t="b">
        <v>0</v>
      </c>
      <c r="BC67" s="17" t="b">
        <v>0</v>
      </c>
      <c r="BD67" s="27" t="b">
        <v>0</v>
      </c>
      <c r="BE67" s="27" t="b">
        <v>0</v>
      </c>
      <c r="BF67" s="27" t="b">
        <v>0</v>
      </c>
      <c r="BG67" s="17" t="b">
        <v>0</v>
      </c>
      <c r="BH67" s="17" t="b">
        <v>0</v>
      </c>
      <c r="BI67" s="17" t="b">
        <v>0</v>
      </c>
      <c r="BJ67" s="27" t="b">
        <v>0</v>
      </c>
      <c r="BK67" s="27" t="b">
        <v>0</v>
      </c>
      <c r="BL67" s="27" t="b">
        <v>0</v>
      </c>
      <c r="BM67" s="17" t="b">
        <v>0</v>
      </c>
      <c r="BN67" s="17" t="b">
        <v>0</v>
      </c>
      <c r="BO67" s="17" t="b">
        <v>0</v>
      </c>
      <c r="BP67" s="19">
        <f t="shared" si="12"/>
        <v>0</v>
      </c>
      <c r="BQ67" s="19">
        <f t="shared" si="13"/>
        <v>0</v>
      </c>
      <c r="BR67" s="35">
        <f t="shared" si="14"/>
        <v>0</v>
      </c>
    </row>
    <row r="68" spans="1:70" x14ac:dyDescent="0.3">
      <c r="A68" s="44"/>
      <c r="B68" s="44"/>
      <c r="C68" s="44"/>
      <c r="D68" s="19"/>
      <c r="E68" s="17" t="b">
        <v>0</v>
      </c>
      <c r="F68" s="17" t="b">
        <v>0</v>
      </c>
      <c r="G68" s="17" t="b">
        <v>0</v>
      </c>
      <c r="H68" s="43" t="b">
        <v>0</v>
      </c>
      <c r="I68" s="43" t="b">
        <v>0</v>
      </c>
      <c r="J68" s="43" t="b">
        <v>0</v>
      </c>
      <c r="K68" s="17" t="b">
        <v>0</v>
      </c>
      <c r="L68" s="17" t="b">
        <v>0</v>
      </c>
      <c r="M68" s="17" t="b">
        <v>0</v>
      </c>
      <c r="N68" s="27" t="b">
        <v>0</v>
      </c>
      <c r="O68" s="27" t="b">
        <v>0</v>
      </c>
      <c r="P68" s="27" t="b">
        <v>0</v>
      </c>
      <c r="Q68" s="17" t="b">
        <v>0</v>
      </c>
      <c r="R68" s="17" t="b">
        <v>0</v>
      </c>
      <c r="S68" s="17" t="b">
        <v>0</v>
      </c>
      <c r="T68" s="27" t="b">
        <v>0</v>
      </c>
      <c r="U68" s="27" t="b">
        <v>0</v>
      </c>
      <c r="V68" s="27" t="b">
        <v>0</v>
      </c>
      <c r="W68" s="17" t="b">
        <v>0</v>
      </c>
      <c r="X68" s="17" t="b">
        <v>0</v>
      </c>
      <c r="Y68" s="17" t="b">
        <v>0</v>
      </c>
      <c r="Z68" s="27" t="b">
        <v>0</v>
      </c>
      <c r="AA68" s="27" t="b">
        <v>0</v>
      </c>
      <c r="AB68" s="27" t="b">
        <v>0</v>
      </c>
      <c r="AC68" s="17" t="b">
        <v>0</v>
      </c>
      <c r="AD68" s="17" t="b">
        <v>0</v>
      </c>
      <c r="AE68" s="17" t="b">
        <v>0</v>
      </c>
      <c r="AF68" s="27" t="b">
        <v>0</v>
      </c>
      <c r="AG68" s="27" t="b">
        <v>0</v>
      </c>
      <c r="AH68" s="27" t="b">
        <v>0</v>
      </c>
      <c r="AI68" s="17" t="b">
        <v>0</v>
      </c>
      <c r="AJ68" s="17" t="b">
        <v>0</v>
      </c>
      <c r="AK68" s="17" t="b">
        <v>0</v>
      </c>
      <c r="AL68" s="27" t="b">
        <v>0</v>
      </c>
      <c r="AM68" s="27" t="b">
        <v>0</v>
      </c>
      <c r="AN68" s="27" t="b">
        <v>0</v>
      </c>
      <c r="AO68" s="17" t="b">
        <v>0</v>
      </c>
      <c r="AP68" s="17" t="b">
        <v>0</v>
      </c>
      <c r="AQ68" s="17" t="b">
        <v>0</v>
      </c>
      <c r="AR68" s="27" t="b">
        <v>0</v>
      </c>
      <c r="AS68" s="27" t="b">
        <v>0</v>
      </c>
      <c r="AT68" s="27" t="b">
        <v>0</v>
      </c>
      <c r="AU68" s="17" t="b">
        <v>0</v>
      </c>
      <c r="AV68" s="17" t="b">
        <v>0</v>
      </c>
      <c r="AW68" s="17" t="b">
        <v>0</v>
      </c>
      <c r="AX68" s="27" t="b">
        <v>0</v>
      </c>
      <c r="AY68" s="27" t="b">
        <v>0</v>
      </c>
      <c r="AZ68" s="27" t="b">
        <v>0</v>
      </c>
      <c r="BA68" s="17" t="b">
        <v>0</v>
      </c>
      <c r="BB68" s="17" t="b">
        <v>0</v>
      </c>
      <c r="BC68" s="17" t="b">
        <v>0</v>
      </c>
      <c r="BD68" s="27" t="b">
        <v>0</v>
      </c>
      <c r="BE68" s="27" t="b">
        <v>0</v>
      </c>
      <c r="BF68" s="27" t="b">
        <v>0</v>
      </c>
      <c r="BG68" s="17" t="b">
        <v>0</v>
      </c>
      <c r="BH68" s="17" t="b">
        <v>0</v>
      </c>
      <c r="BI68" s="17" t="b">
        <v>0</v>
      </c>
      <c r="BJ68" s="27" t="b">
        <v>0</v>
      </c>
      <c r="BK68" s="27" t="b">
        <v>0</v>
      </c>
      <c r="BL68" s="27" t="b">
        <v>0</v>
      </c>
      <c r="BM68" s="17" t="b">
        <v>0</v>
      </c>
      <c r="BN68" s="17" t="b">
        <v>0</v>
      </c>
      <c r="BO68" s="17" t="b">
        <v>0</v>
      </c>
      <c r="BP68" s="19">
        <f t="shared" si="12"/>
        <v>0</v>
      </c>
      <c r="BQ68" s="19">
        <f t="shared" si="13"/>
        <v>0</v>
      </c>
      <c r="BR68" s="35">
        <f t="shared" si="14"/>
        <v>0</v>
      </c>
    </row>
    <row r="69" spans="1:70" x14ac:dyDescent="0.3">
      <c r="A69" s="44"/>
      <c r="B69" s="44"/>
      <c r="C69" s="44"/>
      <c r="D69" s="19"/>
      <c r="E69" s="17" t="b">
        <v>0</v>
      </c>
      <c r="F69" s="17" t="b">
        <v>0</v>
      </c>
      <c r="G69" s="17" t="b">
        <v>0</v>
      </c>
      <c r="H69" s="43" t="b">
        <v>0</v>
      </c>
      <c r="I69" s="43" t="b">
        <v>0</v>
      </c>
      <c r="J69" s="43" t="b">
        <v>0</v>
      </c>
      <c r="K69" s="17" t="b">
        <v>0</v>
      </c>
      <c r="L69" s="17" t="b">
        <v>0</v>
      </c>
      <c r="M69" s="17" t="b">
        <v>0</v>
      </c>
      <c r="N69" s="27" t="b">
        <v>0</v>
      </c>
      <c r="O69" s="27" t="b">
        <v>0</v>
      </c>
      <c r="P69" s="27" t="b">
        <v>0</v>
      </c>
      <c r="Q69" s="17" t="b">
        <v>0</v>
      </c>
      <c r="R69" s="17" t="b">
        <v>0</v>
      </c>
      <c r="S69" s="17" t="b">
        <v>0</v>
      </c>
      <c r="T69" s="27" t="b">
        <v>0</v>
      </c>
      <c r="U69" s="27" t="b">
        <v>0</v>
      </c>
      <c r="V69" s="27" t="b">
        <v>0</v>
      </c>
      <c r="W69" s="17" t="b">
        <v>0</v>
      </c>
      <c r="X69" s="17" t="b">
        <v>0</v>
      </c>
      <c r="Y69" s="17" t="b">
        <v>0</v>
      </c>
      <c r="Z69" s="27" t="b">
        <v>0</v>
      </c>
      <c r="AA69" s="27" t="b">
        <v>0</v>
      </c>
      <c r="AB69" s="27" t="b">
        <v>0</v>
      </c>
      <c r="AC69" s="17" t="b">
        <v>0</v>
      </c>
      <c r="AD69" s="17" t="b">
        <v>0</v>
      </c>
      <c r="AE69" s="17" t="b">
        <v>0</v>
      </c>
      <c r="AF69" s="27" t="b">
        <v>0</v>
      </c>
      <c r="AG69" s="27" t="b">
        <v>0</v>
      </c>
      <c r="AH69" s="27" t="b">
        <v>0</v>
      </c>
      <c r="AI69" s="17" t="b">
        <v>0</v>
      </c>
      <c r="AJ69" s="17" t="b">
        <v>0</v>
      </c>
      <c r="AK69" s="17" t="b">
        <v>0</v>
      </c>
      <c r="AL69" s="27" t="b">
        <v>0</v>
      </c>
      <c r="AM69" s="27" t="b">
        <v>0</v>
      </c>
      <c r="AN69" s="27" t="b">
        <v>0</v>
      </c>
      <c r="AO69" s="17" t="b">
        <v>0</v>
      </c>
      <c r="AP69" s="17" t="b">
        <v>0</v>
      </c>
      <c r="AQ69" s="17" t="b">
        <v>0</v>
      </c>
      <c r="AR69" s="27" t="b">
        <v>0</v>
      </c>
      <c r="AS69" s="27" t="b">
        <v>0</v>
      </c>
      <c r="AT69" s="27" t="b">
        <v>0</v>
      </c>
      <c r="AU69" s="17" t="b">
        <v>0</v>
      </c>
      <c r="AV69" s="17" t="b">
        <v>0</v>
      </c>
      <c r="AW69" s="17" t="b">
        <v>0</v>
      </c>
      <c r="AX69" s="27" t="b">
        <v>0</v>
      </c>
      <c r="AY69" s="27" t="b">
        <v>0</v>
      </c>
      <c r="AZ69" s="27" t="b">
        <v>0</v>
      </c>
      <c r="BA69" s="17" t="b">
        <v>0</v>
      </c>
      <c r="BB69" s="17" t="b">
        <v>0</v>
      </c>
      <c r="BC69" s="17" t="b">
        <v>0</v>
      </c>
      <c r="BD69" s="27" t="b">
        <v>0</v>
      </c>
      <c r="BE69" s="27" t="b">
        <v>0</v>
      </c>
      <c r="BF69" s="27" t="b">
        <v>0</v>
      </c>
      <c r="BG69" s="17" t="b">
        <v>0</v>
      </c>
      <c r="BH69" s="17" t="b">
        <v>0</v>
      </c>
      <c r="BI69" s="17" t="b">
        <v>0</v>
      </c>
      <c r="BJ69" s="27" t="b">
        <v>0</v>
      </c>
      <c r="BK69" s="27" t="b">
        <v>0</v>
      </c>
      <c r="BL69" s="27" t="b">
        <v>0</v>
      </c>
      <c r="BM69" s="17" t="b">
        <v>0</v>
      </c>
      <c r="BN69" s="17" t="b">
        <v>0</v>
      </c>
      <c r="BO69" s="17" t="b">
        <v>0</v>
      </c>
      <c r="BP69" s="19">
        <f>SUMPRODUCT((E69=TRUE)+(H69=TRUE)+(K69=TRUE)+(N69=TRUE)+(Q69=TRUE)+(T69=TRUE)+(W69=TRUE)+(Z69=TRUE)+(AC69=TRUE)+(AF69=TRUE)+(AI69=TRUE)+(AL69=TRUE)+(AO69=TRUE)+(AR69=TRUE)+(AU69=TRUE)+(AX69=TRUE)+(BA69=TRUE)+(BD69=TRUE)+(BG69=TRUE)+(BJ69=TRUE)+(BM69=TRUE))</f>
        <v>0</v>
      </c>
      <c r="BQ69" s="19">
        <f>SUMPRODUCT((F69=TRUE)+(I69=TRUE)+(L69=TRUE)+(O69=TRUE)+(R69=TRUE)+(U69=TRUE)+(X69=TRUE)+(AA69=TRUE)+(AD69=TRUE)+(AG69=TRUE)+(AJ69=TRUE)+(AM69=TRUE)+(AP69=TRUE)+(AS69=TRUE)+(AV69=TRUE)+(AY69=TRUE)+(BB69=TRUE)+(BE69=TRUE)+(BH69=TRUE)+(BK69=TRUE)+(BN69=TRUE))</f>
        <v>0</v>
      </c>
      <c r="BR69" s="35">
        <f>IFERROR(BP69/(BP69+BQ69),0)</f>
        <v>0</v>
      </c>
    </row>
    <row r="70" spans="1:70" x14ac:dyDescent="0.3">
      <c r="A70" s="44"/>
      <c r="B70" s="44"/>
      <c r="C70" s="44"/>
      <c r="D70" s="19"/>
      <c r="E70" s="17" t="b">
        <v>0</v>
      </c>
      <c r="F70" s="17" t="b">
        <v>0</v>
      </c>
      <c r="G70" s="17" t="b">
        <v>0</v>
      </c>
      <c r="H70" s="43" t="b">
        <v>0</v>
      </c>
      <c r="I70" s="43" t="b">
        <v>0</v>
      </c>
      <c r="J70" s="43" t="b">
        <v>0</v>
      </c>
      <c r="K70" s="17" t="b">
        <v>0</v>
      </c>
      <c r="L70" s="17" t="b">
        <v>0</v>
      </c>
      <c r="M70" s="17" t="b">
        <v>0</v>
      </c>
      <c r="N70" s="27" t="b">
        <v>0</v>
      </c>
      <c r="O70" s="27" t="b">
        <v>0</v>
      </c>
      <c r="P70" s="27" t="b">
        <v>0</v>
      </c>
      <c r="Q70" s="17" t="b">
        <v>0</v>
      </c>
      <c r="R70" s="17" t="b">
        <v>0</v>
      </c>
      <c r="S70" s="17" t="b">
        <v>0</v>
      </c>
      <c r="T70" s="27" t="b">
        <v>0</v>
      </c>
      <c r="U70" s="27" t="b">
        <v>0</v>
      </c>
      <c r="V70" s="27" t="b">
        <v>0</v>
      </c>
      <c r="W70" s="17" t="b">
        <v>0</v>
      </c>
      <c r="X70" s="17" t="b">
        <v>0</v>
      </c>
      <c r="Y70" s="17" t="b">
        <v>0</v>
      </c>
      <c r="Z70" s="27" t="b">
        <v>0</v>
      </c>
      <c r="AA70" s="27" t="b">
        <v>0</v>
      </c>
      <c r="AB70" s="27" t="b">
        <v>0</v>
      </c>
      <c r="AC70" s="17" t="b">
        <v>0</v>
      </c>
      <c r="AD70" s="17" t="b">
        <v>0</v>
      </c>
      <c r="AE70" s="17" t="b">
        <v>0</v>
      </c>
      <c r="AF70" s="27" t="b">
        <v>0</v>
      </c>
      <c r="AG70" s="27" t="b">
        <v>0</v>
      </c>
      <c r="AH70" s="27" t="b">
        <v>0</v>
      </c>
      <c r="AI70" s="17" t="b">
        <v>0</v>
      </c>
      <c r="AJ70" s="17" t="b">
        <v>0</v>
      </c>
      <c r="AK70" s="17" t="b">
        <v>0</v>
      </c>
      <c r="AL70" s="27" t="b">
        <v>0</v>
      </c>
      <c r="AM70" s="27" t="b">
        <v>0</v>
      </c>
      <c r="AN70" s="27" t="b">
        <v>0</v>
      </c>
      <c r="AO70" s="17" t="b">
        <v>0</v>
      </c>
      <c r="AP70" s="17" t="b">
        <v>0</v>
      </c>
      <c r="AQ70" s="17" t="b">
        <v>0</v>
      </c>
      <c r="AR70" s="27" t="b">
        <v>0</v>
      </c>
      <c r="AS70" s="27" t="b">
        <v>0</v>
      </c>
      <c r="AT70" s="27" t="b">
        <v>0</v>
      </c>
      <c r="AU70" s="17" t="b">
        <v>0</v>
      </c>
      <c r="AV70" s="17" t="b">
        <v>0</v>
      </c>
      <c r="AW70" s="17" t="b">
        <v>0</v>
      </c>
      <c r="AX70" s="27" t="b">
        <v>0</v>
      </c>
      <c r="AY70" s="27" t="b">
        <v>0</v>
      </c>
      <c r="AZ70" s="27" t="b">
        <v>0</v>
      </c>
      <c r="BA70" s="17" t="b">
        <v>0</v>
      </c>
      <c r="BB70" s="17" t="b">
        <v>0</v>
      </c>
      <c r="BC70" s="17" t="b">
        <v>0</v>
      </c>
      <c r="BD70" s="27" t="b">
        <v>0</v>
      </c>
      <c r="BE70" s="27" t="b">
        <v>0</v>
      </c>
      <c r="BF70" s="27" t="b">
        <v>0</v>
      </c>
      <c r="BG70" s="17" t="b">
        <v>0</v>
      </c>
      <c r="BH70" s="17" t="b">
        <v>0</v>
      </c>
      <c r="BI70" s="17" t="b">
        <v>0</v>
      </c>
      <c r="BJ70" s="27" t="b">
        <v>0</v>
      </c>
      <c r="BK70" s="27" t="b">
        <v>0</v>
      </c>
      <c r="BL70" s="27" t="b">
        <v>0</v>
      </c>
      <c r="BM70" s="17" t="b">
        <v>0</v>
      </c>
      <c r="BN70" s="17" t="b">
        <v>0</v>
      </c>
      <c r="BO70" s="17" t="b">
        <v>0</v>
      </c>
      <c r="BP70" s="19">
        <f t="shared" ref="BP70:BP92" si="15">SUMPRODUCT((E70=TRUE)+(H70=TRUE)+(K70=TRUE)+(N70=TRUE)+(Q70=TRUE)+(T70=TRUE)+(W70=TRUE)+(Z70=TRUE)+(AC70=TRUE)+(AF70=TRUE)+(AI70=TRUE)+(AL70=TRUE)+(AO70=TRUE)+(AR70=TRUE)+(AU70=TRUE)+(AX70=TRUE)+(BA70=TRUE)+(BD70=TRUE)+(BG70=TRUE)+(BJ70=TRUE)+(BM70=TRUE))</f>
        <v>0</v>
      </c>
      <c r="BQ70" s="19">
        <f t="shared" ref="BQ70:BQ92" si="16">SUMPRODUCT((F70=TRUE)+(I70=TRUE)+(L70=TRUE)+(O70=TRUE)+(R70=TRUE)+(U70=TRUE)+(X70=TRUE)+(AA70=TRUE)+(AD70=TRUE)+(AG70=TRUE)+(AJ70=TRUE)+(AM70=TRUE)+(AP70=TRUE)+(AS70=TRUE)+(AV70=TRUE)+(AY70=TRUE)+(BB70=TRUE)+(BE70=TRUE)+(BH70=TRUE)+(BK70=TRUE)+(BN70=TRUE))</f>
        <v>0</v>
      </c>
      <c r="BR70" s="35">
        <f t="shared" ref="BR70:BR92" si="17">IFERROR(BP70/(BP70+BQ70),0)</f>
        <v>0</v>
      </c>
    </row>
    <row r="71" spans="1:70" x14ac:dyDescent="0.3">
      <c r="A71" s="44"/>
      <c r="B71" s="44"/>
      <c r="C71" s="44"/>
      <c r="D71" s="19"/>
      <c r="E71" s="17" t="b">
        <v>0</v>
      </c>
      <c r="F71" s="17" t="b">
        <v>0</v>
      </c>
      <c r="G71" s="17" t="b">
        <v>0</v>
      </c>
      <c r="H71" s="43" t="b">
        <v>0</v>
      </c>
      <c r="I71" s="43" t="b">
        <v>0</v>
      </c>
      <c r="J71" s="43" t="b">
        <v>0</v>
      </c>
      <c r="K71" s="17" t="b">
        <v>0</v>
      </c>
      <c r="L71" s="17" t="b">
        <v>0</v>
      </c>
      <c r="M71" s="17" t="b">
        <v>0</v>
      </c>
      <c r="N71" s="27" t="b">
        <v>0</v>
      </c>
      <c r="O71" s="27" t="b">
        <v>0</v>
      </c>
      <c r="P71" s="27" t="b">
        <v>0</v>
      </c>
      <c r="Q71" s="17" t="b">
        <v>0</v>
      </c>
      <c r="R71" s="17" t="b">
        <v>0</v>
      </c>
      <c r="S71" s="17" t="b">
        <v>0</v>
      </c>
      <c r="T71" s="27" t="b">
        <v>0</v>
      </c>
      <c r="U71" s="27" t="b">
        <v>0</v>
      </c>
      <c r="V71" s="27" t="b">
        <v>0</v>
      </c>
      <c r="W71" s="17" t="b">
        <v>0</v>
      </c>
      <c r="X71" s="17" t="b">
        <v>0</v>
      </c>
      <c r="Y71" s="17" t="b">
        <v>0</v>
      </c>
      <c r="Z71" s="27" t="b">
        <v>0</v>
      </c>
      <c r="AA71" s="27" t="b">
        <v>0</v>
      </c>
      <c r="AB71" s="27" t="b">
        <v>0</v>
      </c>
      <c r="AC71" s="17" t="b">
        <v>0</v>
      </c>
      <c r="AD71" s="17" t="b">
        <v>0</v>
      </c>
      <c r="AE71" s="17" t="b">
        <v>0</v>
      </c>
      <c r="AF71" s="27" t="b">
        <v>0</v>
      </c>
      <c r="AG71" s="27" t="b">
        <v>0</v>
      </c>
      <c r="AH71" s="27" t="b">
        <v>0</v>
      </c>
      <c r="AI71" s="17" t="b">
        <v>0</v>
      </c>
      <c r="AJ71" s="17" t="b">
        <v>0</v>
      </c>
      <c r="AK71" s="17" t="b">
        <v>0</v>
      </c>
      <c r="AL71" s="27" t="b">
        <v>0</v>
      </c>
      <c r="AM71" s="27" t="b">
        <v>0</v>
      </c>
      <c r="AN71" s="27" t="b">
        <v>0</v>
      </c>
      <c r="AO71" s="17" t="b">
        <v>0</v>
      </c>
      <c r="AP71" s="17" t="b">
        <v>0</v>
      </c>
      <c r="AQ71" s="17" t="b">
        <v>0</v>
      </c>
      <c r="AR71" s="27" t="b">
        <v>0</v>
      </c>
      <c r="AS71" s="27" t="b">
        <v>0</v>
      </c>
      <c r="AT71" s="27" t="b">
        <v>0</v>
      </c>
      <c r="AU71" s="17" t="b">
        <v>0</v>
      </c>
      <c r="AV71" s="17" t="b">
        <v>0</v>
      </c>
      <c r="AW71" s="17" t="b">
        <v>0</v>
      </c>
      <c r="AX71" s="27" t="b">
        <v>0</v>
      </c>
      <c r="AY71" s="27" t="b">
        <v>0</v>
      </c>
      <c r="AZ71" s="27" t="b">
        <v>0</v>
      </c>
      <c r="BA71" s="17" t="b">
        <v>0</v>
      </c>
      <c r="BB71" s="17" t="b">
        <v>0</v>
      </c>
      <c r="BC71" s="17" t="b">
        <v>0</v>
      </c>
      <c r="BD71" s="27" t="b">
        <v>0</v>
      </c>
      <c r="BE71" s="27" t="b">
        <v>0</v>
      </c>
      <c r="BF71" s="27" t="b">
        <v>0</v>
      </c>
      <c r="BG71" s="17" t="b">
        <v>0</v>
      </c>
      <c r="BH71" s="17" t="b">
        <v>0</v>
      </c>
      <c r="BI71" s="17" t="b">
        <v>0</v>
      </c>
      <c r="BJ71" s="27" t="b">
        <v>0</v>
      </c>
      <c r="BK71" s="27" t="b">
        <v>0</v>
      </c>
      <c r="BL71" s="27" t="b">
        <v>0</v>
      </c>
      <c r="BM71" s="17" t="b">
        <v>0</v>
      </c>
      <c r="BN71" s="17" t="b">
        <v>0</v>
      </c>
      <c r="BO71" s="17" t="b">
        <v>0</v>
      </c>
      <c r="BP71" s="19">
        <f t="shared" si="15"/>
        <v>0</v>
      </c>
      <c r="BQ71" s="19">
        <f t="shared" si="16"/>
        <v>0</v>
      </c>
      <c r="BR71" s="35">
        <f t="shared" si="17"/>
        <v>0</v>
      </c>
    </row>
    <row r="72" spans="1:70" x14ac:dyDescent="0.3">
      <c r="A72" s="44"/>
      <c r="B72" s="44"/>
      <c r="C72" s="44"/>
      <c r="D72" s="19"/>
      <c r="E72" s="17" t="b">
        <v>0</v>
      </c>
      <c r="F72" s="17" t="b">
        <v>0</v>
      </c>
      <c r="G72" s="17" t="b">
        <v>0</v>
      </c>
      <c r="H72" s="43" t="b">
        <v>0</v>
      </c>
      <c r="I72" s="43" t="b">
        <v>0</v>
      </c>
      <c r="J72" s="43" t="b">
        <v>0</v>
      </c>
      <c r="K72" s="17" t="b">
        <v>0</v>
      </c>
      <c r="L72" s="17" t="b">
        <v>0</v>
      </c>
      <c r="M72" s="17" t="b">
        <v>0</v>
      </c>
      <c r="N72" s="27" t="b">
        <v>0</v>
      </c>
      <c r="O72" s="27" t="b">
        <v>0</v>
      </c>
      <c r="P72" s="27" t="b">
        <v>0</v>
      </c>
      <c r="Q72" s="17" t="b">
        <v>0</v>
      </c>
      <c r="R72" s="17" t="b">
        <v>0</v>
      </c>
      <c r="S72" s="17" t="b">
        <v>0</v>
      </c>
      <c r="T72" s="27" t="b">
        <v>0</v>
      </c>
      <c r="U72" s="27" t="b">
        <v>0</v>
      </c>
      <c r="V72" s="27" t="b">
        <v>0</v>
      </c>
      <c r="W72" s="17" t="b">
        <v>0</v>
      </c>
      <c r="X72" s="17" t="b">
        <v>0</v>
      </c>
      <c r="Y72" s="17" t="b">
        <v>0</v>
      </c>
      <c r="Z72" s="27" t="b">
        <v>0</v>
      </c>
      <c r="AA72" s="27" t="b">
        <v>0</v>
      </c>
      <c r="AB72" s="27" t="b">
        <v>0</v>
      </c>
      <c r="AC72" s="17" t="b">
        <v>0</v>
      </c>
      <c r="AD72" s="17" t="b">
        <v>0</v>
      </c>
      <c r="AE72" s="17" t="b">
        <v>0</v>
      </c>
      <c r="AF72" s="27" t="b">
        <v>0</v>
      </c>
      <c r="AG72" s="27" t="b">
        <v>0</v>
      </c>
      <c r="AH72" s="27" t="b">
        <v>0</v>
      </c>
      <c r="AI72" s="17" t="b">
        <v>0</v>
      </c>
      <c r="AJ72" s="17" t="b">
        <v>0</v>
      </c>
      <c r="AK72" s="17" t="b">
        <v>0</v>
      </c>
      <c r="AL72" s="27" t="b">
        <v>0</v>
      </c>
      <c r="AM72" s="27" t="b">
        <v>0</v>
      </c>
      <c r="AN72" s="27" t="b">
        <v>0</v>
      </c>
      <c r="AO72" s="17" t="b">
        <v>0</v>
      </c>
      <c r="AP72" s="17" t="b">
        <v>0</v>
      </c>
      <c r="AQ72" s="17" t="b">
        <v>0</v>
      </c>
      <c r="AR72" s="27" t="b">
        <v>0</v>
      </c>
      <c r="AS72" s="27" t="b">
        <v>0</v>
      </c>
      <c r="AT72" s="27" t="b">
        <v>0</v>
      </c>
      <c r="AU72" s="17" t="b">
        <v>0</v>
      </c>
      <c r="AV72" s="17" t="b">
        <v>0</v>
      </c>
      <c r="AW72" s="17" t="b">
        <v>0</v>
      </c>
      <c r="AX72" s="27" t="b">
        <v>0</v>
      </c>
      <c r="AY72" s="27" t="b">
        <v>0</v>
      </c>
      <c r="AZ72" s="27" t="b">
        <v>0</v>
      </c>
      <c r="BA72" s="17" t="b">
        <v>0</v>
      </c>
      <c r="BB72" s="17" t="b">
        <v>0</v>
      </c>
      <c r="BC72" s="17" t="b">
        <v>0</v>
      </c>
      <c r="BD72" s="27" t="b">
        <v>0</v>
      </c>
      <c r="BE72" s="27" t="b">
        <v>0</v>
      </c>
      <c r="BF72" s="27" t="b">
        <v>0</v>
      </c>
      <c r="BG72" s="17" t="b">
        <v>0</v>
      </c>
      <c r="BH72" s="17" t="b">
        <v>0</v>
      </c>
      <c r="BI72" s="17" t="b">
        <v>0</v>
      </c>
      <c r="BJ72" s="27" t="b">
        <v>0</v>
      </c>
      <c r="BK72" s="27" t="b">
        <v>0</v>
      </c>
      <c r="BL72" s="27" t="b">
        <v>0</v>
      </c>
      <c r="BM72" s="17" t="b">
        <v>0</v>
      </c>
      <c r="BN72" s="17" t="b">
        <v>0</v>
      </c>
      <c r="BO72" s="17" t="b">
        <v>0</v>
      </c>
      <c r="BP72" s="19">
        <f t="shared" si="15"/>
        <v>0</v>
      </c>
      <c r="BQ72" s="19">
        <f t="shared" si="16"/>
        <v>0</v>
      </c>
      <c r="BR72" s="35">
        <f t="shared" si="17"/>
        <v>0</v>
      </c>
    </row>
    <row r="73" spans="1:70" x14ac:dyDescent="0.3">
      <c r="A73" s="44"/>
      <c r="B73" s="44"/>
      <c r="C73" s="44"/>
      <c r="D73" s="19"/>
      <c r="E73" s="17" t="b">
        <v>0</v>
      </c>
      <c r="F73" s="17" t="b">
        <v>0</v>
      </c>
      <c r="G73" s="17" t="b">
        <v>0</v>
      </c>
      <c r="H73" s="43" t="b">
        <v>0</v>
      </c>
      <c r="I73" s="43" t="b">
        <v>0</v>
      </c>
      <c r="J73" s="43" t="b">
        <v>0</v>
      </c>
      <c r="K73" s="17" t="b">
        <v>0</v>
      </c>
      <c r="L73" s="17" t="b">
        <v>0</v>
      </c>
      <c r="M73" s="17" t="b">
        <v>0</v>
      </c>
      <c r="N73" s="27" t="b">
        <v>0</v>
      </c>
      <c r="O73" s="27" t="b">
        <v>0</v>
      </c>
      <c r="P73" s="27" t="b">
        <v>0</v>
      </c>
      <c r="Q73" s="17" t="b">
        <v>0</v>
      </c>
      <c r="R73" s="17" t="b">
        <v>0</v>
      </c>
      <c r="S73" s="17" t="b">
        <v>0</v>
      </c>
      <c r="T73" s="27" t="b">
        <v>0</v>
      </c>
      <c r="U73" s="27" t="b">
        <v>0</v>
      </c>
      <c r="V73" s="27" t="b">
        <v>0</v>
      </c>
      <c r="W73" s="17" t="b">
        <v>0</v>
      </c>
      <c r="X73" s="17" t="b">
        <v>0</v>
      </c>
      <c r="Y73" s="17" t="b">
        <v>0</v>
      </c>
      <c r="Z73" s="27" t="b">
        <v>0</v>
      </c>
      <c r="AA73" s="27" t="b">
        <v>0</v>
      </c>
      <c r="AB73" s="27" t="b">
        <v>0</v>
      </c>
      <c r="AC73" s="17" t="b">
        <v>0</v>
      </c>
      <c r="AD73" s="17" t="b">
        <v>0</v>
      </c>
      <c r="AE73" s="17" t="b">
        <v>0</v>
      </c>
      <c r="AF73" s="27" t="b">
        <v>0</v>
      </c>
      <c r="AG73" s="27" t="b">
        <v>0</v>
      </c>
      <c r="AH73" s="27" t="b">
        <v>0</v>
      </c>
      <c r="AI73" s="17" t="b">
        <v>0</v>
      </c>
      <c r="AJ73" s="17" t="b">
        <v>0</v>
      </c>
      <c r="AK73" s="17" t="b">
        <v>0</v>
      </c>
      <c r="AL73" s="27" t="b">
        <v>0</v>
      </c>
      <c r="AM73" s="27" t="b">
        <v>0</v>
      </c>
      <c r="AN73" s="27" t="b">
        <v>0</v>
      </c>
      <c r="AO73" s="17" t="b">
        <v>0</v>
      </c>
      <c r="AP73" s="17" t="b">
        <v>0</v>
      </c>
      <c r="AQ73" s="17" t="b">
        <v>0</v>
      </c>
      <c r="AR73" s="27" t="b">
        <v>0</v>
      </c>
      <c r="AS73" s="27" t="b">
        <v>0</v>
      </c>
      <c r="AT73" s="27" t="b">
        <v>0</v>
      </c>
      <c r="AU73" s="17" t="b">
        <v>0</v>
      </c>
      <c r="AV73" s="17" t="b">
        <v>0</v>
      </c>
      <c r="AW73" s="17" t="b">
        <v>0</v>
      </c>
      <c r="AX73" s="27" t="b">
        <v>0</v>
      </c>
      <c r="AY73" s="27" t="b">
        <v>0</v>
      </c>
      <c r="AZ73" s="27" t="b">
        <v>0</v>
      </c>
      <c r="BA73" s="17" t="b">
        <v>0</v>
      </c>
      <c r="BB73" s="17" t="b">
        <v>0</v>
      </c>
      <c r="BC73" s="17" t="b">
        <v>0</v>
      </c>
      <c r="BD73" s="27" t="b">
        <v>0</v>
      </c>
      <c r="BE73" s="27" t="b">
        <v>0</v>
      </c>
      <c r="BF73" s="27" t="b">
        <v>0</v>
      </c>
      <c r="BG73" s="17" t="b">
        <v>0</v>
      </c>
      <c r="BH73" s="17" t="b">
        <v>0</v>
      </c>
      <c r="BI73" s="17" t="b">
        <v>0</v>
      </c>
      <c r="BJ73" s="27" t="b">
        <v>0</v>
      </c>
      <c r="BK73" s="27" t="b">
        <v>0</v>
      </c>
      <c r="BL73" s="27" t="b">
        <v>0</v>
      </c>
      <c r="BM73" s="17" t="b">
        <v>0</v>
      </c>
      <c r="BN73" s="17" t="b">
        <v>0</v>
      </c>
      <c r="BO73" s="17" t="b">
        <v>0</v>
      </c>
      <c r="BP73" s="19">
        <f t="shared" si="15"/>
        <v>0</v>
      </c>
      <c r="BQ73" s="19">
        <f t="shared" si="16"/>
        <v>0</v>
      </c>
      <c r="BR73" s="35">
        <f t="shared" si="17"/>
        <v>0</v>
      </c>
    </row>
    <row r="74" spans="1:70" x14ac:dyDescent="0.3">
      <c r="A74" s="44"/>
      <c r="B74" s="44"/>
      <c r="C74" s="44"/>
      <c r="D74" s="19"/>
      <c r="E74" s="17" t="b">
        <v>0</v>
      </c>
      <c r="F74" s="17" t="b">
        <v>0</v>
      </c>
      <c r="G74" s="17" t="b">
        <v>0</v>
      </c>
      <c r="H74" s="43" t="b">
        <v>0</v>
      </c>
      <c r="I74" s="43" t="b">
        <v>0</v>
      </c>
      <c r="J74" s="43" t="b">
        <v>0</v>
      </c>
      <c r="K74" s="17" t="b">
        <v>0</v>
      </c>
      <c r="L74" s="17" t="b">
        <v>0</v>
      </c>
      <c r="M74" s="17" t="b">
        <v>0</v>
      </c>
      <c r="N74" s="27" t="b">
        <v>0</v>
      </c>
      <c r="O74" s="27" t="b">
        <v>0</v>
      </c>
      <c r="P74" s="27" t="b">
        <v>0</v>
      </c>
      <c r="Q74" s="17" t="b">
        <v>0</v>
      </c>
      <c r="R74" s="17" t="b">
        <v>0</v>
      </c>
      <c r="S74" s="17" t="b">
        <v>0</v>
      </c>
      <c r="T74" s="27" t="b">
        <v>0</v>
      </c>
      <c r="U74" s="27" t="b">
        <v>0</v>
      </c>
      <c r="V74" s="27" t="b">
        <v>0</v>
      </c>
      <c r="W74" s="17" t="b">
        <v>0</v>
      </c>
      <c r="X74" s="17" t="b">
        <v>0</v>
      </c>
      <c r="Y74" s="17" t="b">
        <v>0</v>
      </c>
      <c r="Z74" s="27" t="b">
        <v>0</v>
      </c>
      <c r="AA74" s="27" t="b">
        <v>0</v>
      </c>
      <c r="AB74" s="27" t="b">
        <v>0</v>
      </c>
      <c r="AC74" s="17" t="b">
        <v>0</v>
      </c>
      <c r="AD74" s="17" t="b">
        <v>0</v>
      </c>
      <c r="AE74" s="17" t="b">
        <v>0</v>
      </c>
      <c r="AF74" s="27" t="b">
        <v>0</v>
      </c>
      <c r="AG74" s="27" t="b">
        <v>0</v>
      </c>
      <c r="AH74" s="27" t="b">
        <v>0</v>
      </c>
      <c r="AI74" s="17" t="b">
        <v>0</v>
      </c>
      <c r="AJ74" s="17" t="b">
        <v>0</v>
      </c>
      <c r="AK74" s="17" t="b">
        <v>0</v>
      </c>
      <c r="AL74" s="27" t="b">
        <v>0</v>
      </c>
      <c r="AM74" s="27" t="b">
        <v>0</v>
      </c>
      <c r="AN74" s="27" t="b">
        <v>0</v>
      </c>
      <c r="AO74" s="17" t="b">
        <v>0</v>
      </c>
      <c r="AP74" s="17" t="b">
        <v>0</v>
      </c>
      <c r="AQ74" s="17" t="b">
        <v>0</v>
      </c>
      <c r="AR74" s="27" t="b">
        <v>0</v>
      </c>
      <c r="AS74" s="27" t="b">
        <v>0</v>
      </c>
      <c r="AT74" s="27" t="b">
        <v>0</v>
      </c>
      <c r="AU74" s="17" t="b">
        <v>0</v>
      </c>
      <c r="AV74" s="17" t="b">
        <v>0</v>
      </c>
      <c r="AW74" s="17" t="b">
        <v>0</v>
      </c>
      <c r="AX74" s="27" t="b">
        <v>0</v>
      </c>
      <c r="AY74" s="27" t="b">
        <v>0</v>
      </c>
      <c r="AZ74" s="27" t="b">
        <v>0</v>
      </c>
      <c r="BA74" s="17" t="b">
        <v>0</v>
      </c>
      <c r="BB74" s="17" t="b">
        <v>0</v>
      </c>
      <c r="BC74" s="17" t="b">
        <v>0</v>
      </c>
      <c r="BD74" s="27" t="b">
        <v>0</v>
      </c>
      <c r="BE74" s="27" t="b">
        <v>0</v>
      </c>
      <c r="BF74" s="27" t="b">
        <v>0</v>
      </c>
      <c r="BG74" s="17" t="b">
        <v>0</v>
      </c>
      <c r="BH74" s="17" t="b">
        <v>0</v>
      </c>
      <c r="BI74" s="17" t="b">
        <v>0</v>
      </c>
      <c r="BJ74" s="27" t="b">
        <v>0</v>
      </c>
      <c r="BK74" s="27" t="b">
        <v>0</v>
      </c>
      <c r="BL74" s="27" t="b">
        <v>0</v>
      </c>
      <c r="BM74" s="17" t="b">
        <v>0</v>
      </c>
      <c r="BN74" s="17" t="b">
        <v>0</v>
      </c>
      <c r="BO74" s="17" t="b">
        <v>0</v>
      </c>
      <c r="BP74" s="19">
        <f t="shared" si="15"/>
        <v>0</v>
      </c>
      <c r="BQ74" s="19">
        <f t="shared" si="16"/>
        <v>0</v>
      </c>
      <c r="BR74" s="35">
        <f t="shared" si="17"/>
        <v>0</v>
      </c>
    </row>
    <row r="75" spans="1:70" x14ac:dyDescent="0.3">
      <c r="A75" s="44"/>
      <c r="B75" s="44"/>
      <c r="C75" s="44"/>
      <c r="D75" s="19"/>
      <c r="E75" s="17" t="b">
        <v>0</v>
      </c>
      <c r="F75" s="17" t="b">
        <v>0</v>
      </c>
      <c r="G75" s="17" t="b">
        <v>0</v>
      </c>
      <c r="H75" s="43" t="b">
        <v>0</v>
      </c>
      <c r="I75" s="43" t="b">
        <v>0</v>
      </c>
      <c r="J75" s="43" t="b">
        <v>0</v>
      </c>
      <c r="K75" s="17" t="b">
        <v>0</v>
      </c>
      <c r="L75" s="17" t="b">
        <v>0</v>
      </c>
      <c r="M75" s="17" t="b">
        <v>0</v>
      </c>
      <c r="N75" s="27" t="b">
        <v>0</v>
      </c>
      <c r="O75" s="27" t="b">
        <v>0</v>
      </c>
      <c r="P75" s="27" t="b">
        <v>0</v>
      </c>
      <c r="Q75" s="17" t="b">
        <v>0</v>
      </c>
      <c r="R75" s="17" t="b">
        <v>0</v>
      </c>
      <c r="S75" s="17" t="b">
        <v>0</v>
      </c>
      <c r="T75" s="27" t="b">
        <v>0</v>
      </c>
      <c r="U75" s="27" t="b">
        <v>0</v>
      </c>
      <c r="V75" s="27" t="b">
        <v>0</v>
      </c>
      <c r="W75" s="17" t="b">
        <v>0</v>
      </c>
      <c r="X75" s="17" t="b">
        <v>0</v>
      </c>
      <c r="Y75" s="17" t="b">
        <v>0</v>
      </c>
      <c r="Z75" s="27" t="b">
        <v>0</v>
      </c>
      <c r="AA75" s="27" t="b">
        <v>0</v>
      </c>
      <c r="AB75" s="27" t="b">
        <v>0</v>
      </c>
      <c r="AC75" s="17" t="b">
        <v>0</v>
      </c>
      <c r="AD75" s="17" t="b">
        <v>0</v>
      </c>
      <c r="AE75" s="17" t="b">
        <v>0</v>
      </c>
      <c r="AF75" s="27" t="b">
        <v>0</v>
      </c>
      <c r="AG75" s="27" t="b">
        <v>0</v>
      </c>
      <c r="AH75" s="27" t="b">
        <v>0</v>
      </c>
      <c r="AI75" s="17" t="b">
        <v>0</v>
      </c>
      <c r="AJ75" s="17" t="b">
        <v>0</v>
      </c>
      <c r="AK75" s="17" t="b">
        <v>0</v>
      </c>
      <c r="AL75" s="27" t="b">
        <v>0</v>
      </c>
      <c r="AM75" s="27" t="b">
        <v>0</v>
      </c>
      <c r="AN75" s="27" t="b">
        <v>0</v>
      </c>
      <c r="AO75" s="17" t="b">
        <v>0</v>
      </c>
      <c r="AP75" s="17" t="b">
        <v>0</v>
      </c>
      <c r="AQ75" s="17" t="b">
        <v>0</v>
      </c>
      <c r="AR75" s="27" t="b">
        <v>0</v>
      </c>
      <c r="AS75" s="27" t="b">
        <v>0</v>
      </c>
      <c r="AT75" s="27" t="b">
        <v>0</v>
      </c>
      <c r="AU75" s="17" t="b">
        <v>0</v>
      </c>
      <c r="AV75" s="17" t="b">
        <v>0</v>
      </c>
      <c r="AW75" s="17" t="b">
        <v>0</v>
      </c>
      <c r="AX75" s="27" t="b">
        <v>0</v>
      </c>
      <c r="AY75" s="27" t="b">
        <v>0</v>
      </c>
      <c r="AZ75" s="27" t="b">
        <v>0</v>
      </c>
      <c r="BA75" s="17" t="b">
        <v>0</v>
      </c>
      <c r="BB75" s="17" t="b">
        <v>0</v>
      </c>
      <c r="BC75" s="17" t="b">
        <v>0</v>
      </c>
      <c r="BD75" s="27" t="b">
        <v>0</v>
      </c>
      <c r="BE75" s="27" t="b">
        <v>0</v>
      </c>
      <c r="BF75" s="27" t="b">
        <v>0</v>
      </c>
      <c r="BG75" s="17" t="b">
        <v>0</v>
      </c>
      <c r="BH75" s="17" t="b">
        <v>0</v>
      </c>
      <c r="BI75" s="17" t="b">
        <v>0</v>
      </c>
      <c r="BJ75" s="27" t="b">
        <v>0</v>
      </c>
      <c r="BK75" s="27" t="b">
        <v>0</v>
      </c>
      <c r="BL75" s="27" t="b">
        <v>0</v>
      </c>
      <c r="BM75" s="17" t="b">
        <v>0</v>
      </c>
      <c r="BN75" s="17" t="b">
        <v>0</v>
      </c>
      <c r="BO75" s="17" t="b">
        <v>0</v>
      </c>
      <c r="BP75" s="19">
        <f t="shared" si="15"/>
        <v>0</v>
      </c>
      <c r="BQ75" s="19">
        <f t="shared" si="16"/>
        <v>0</v>
      </c>
      <c r="BR75" s="35">
        <f t="shared" si="17"/>
        <v>0</v>
      </c>
    </row>
    <row r="76" spans="1:70" x14ac:dyDescent="0.3">
      <c r="A76" s="44"/>
      <c r="B76" s="44"/>
      <c r="C76" s="44"/>
      <c r="D76" s="19"/>
      <c r="E76" s="17" t="b">
        <v>0</v>
      </c>
      <c r="F76" s="17" t="b">
        <v>0</v>
      </c>
      <c r="G76" s="17" t="b">
        <v>0</v>
      </c>
      <c r="H76" s="43" t="b">
        <v>0</v>
      </c>
      <c r="I76" s="43" t="b">
        <v>0</v>
      </c>
      <c r="J76" s="43" t="b">
        <v>0</v>
      </c>
      <c r="K76" s="17" t="b">
        <v>0</v>
      </c>
      <c r="L76" s="17" t="b">
        <v>0</v>
      </c>
      <c r="M76" s="17" t="b">
        <v>0</v>
      </c>
      <c r="N76" s="27" t="b">
        <v>0</v>
      </c>
      <c r="O76" s="27" t="b">
        <v>0</v>
      </c>
      <c r="P76" s="27" t="b">
        <v>0</v>
      </c>
      <c r="Q76" s="17" t="b">
        <v>0</v>
      </c>
      <c r="R76" s="17" t="b">
        <v>0</v>
      </c>
      <c r="S76" s="17" t="b">
        <v>0</v>
      </c>
      <c r="T76" s="27" t="b">
        <v>0</v>
      </c>
      <c r="U76" s="27" t="b">
        <v>0</v>
      </c>
      <c r="V76" s="27" t="b">
        <v>0</v>
      </c>
      <c r="W76" s="17" t="b">
        <v>0</v>
      </c>
      <c r="X76" s="17" t="b">
        <v>0</v>
      </c>
      <c r="Y76" s="17" t="b">
        <v>0</v>
      </c>
      <c r="Z76" s="27" t="b">
        <v>0</v>
      </c>
      <c r="AA76" s="27" t="b">
        <v>0</v>
      </c>
      <c r="AB76" s="27" t="b">
        <v>0</v>
      </c>
      <c r="AC76" s="17" t="b">
        <v>0</v>
      </c>
      <c r="AD76" s="17" t="b">
        <v>0</v>
      </c>
      <c r="AE76" s="17" t="b">
        <v>0</v>
      </c>
      <c r="AF76" s="27" t="b">
        <v>0</v>
      </c>
      <c r="AG76" s="27" t="b">
        <v>0</v>
      </c>
      <c r="AH76" s="27" t="b">
        <v>0</v>
      </c>
      <c r="AI76" s="17" t="b">
        <v>0</v>
      </c>
      <c r="AJ76" s="17" t="b">
        <v>0</v>
      </c>
      <c r="AK76" s="17" t="b">
        <v>0</v>
      </c>
      <c r="AL76" s="27" t="b">
        <v>0</v>
      </c>
      <c r="AM76" s="27" t="b">
        <v>0</v>
      </c>
      <c r="AN76" s="27" t="b">
        <v>0</v>
      </c>
      <c r="AO76" s="17" t="b">
        <v>0</v>
      </c>
      <c r="AP76" s="17" t="b">
        <v>0</v>
      </c>
      <c r="AQ76" s="17" t="b">
        <v>0</v>
      </c>
      <c r="AR76" s="27" t="b">
        <v>0</v>
      </c>
      <c r="AS76" s="27" t="b">
        <v>0</v>
      </c>
      <c r="AT76" s="27" t="b">
        <v>0</v>
      </c>
      <c r="AU76" s="17" t="b">
        <v>0</v>
      </c>
      <c r="AV76" s="17" t="b">
        <v>0</v>
      </c>
      <c r="AW76" s="17" t="b">
        <v>0</v>
      </c>
      <c r="AX76" s="27" t="b">
        <v>0</v>
      </c>
      <c r="AY76" s="27" t="b">
        <v>0</v>
      </c>
      <c r="AZ76" s="27" t="b">
        <v>0</v>
      </c>
      <c r="BA76" s="17" t="b">
        <v>0</v>
      </c>
      <c r="BB76" s="17" t="b">
        <v>0</v>
      </c>
      <c r="BC76" s="17" t="b">
        <v>0</v>
      </c>
      <c r="BD76" s="27" t="b">
        <v>0</v>
      </c>
      <c r="BE76" s="27" t="b">
        <v>0</v>
      </c>
      <c r="BF76" s="27" t="b">
        <v>0</v>
      </c>
      <c r="BG76" s="17" t="b">
        <v>0</v>
      </c>
      <c r="BH76" s="17" t="b">
        <v>0</v>
      </c>
      <c r="BI76" s="17" t="b">
        <v>0</v>
      </c>
      <c r="BJ76" s="27" t="b">
        <v>0</v>
      </c>
      <c r="BK76" s="27" t="b">
        <v>0</v>
      </c>
      <c r="BL76" s="27" t="b">
        <v>0</v>
      </c>
      <c r="BM76" s="17" t="b">
        <v>0</v>
      </c>
      <c r="BN76" s="17" t="b">
        <v>0</v>
      </c>
      <c r="BO76" s="17" t="b">
        <v>0</v>
      </c>
      <c r="BP76" s="19">
        <f t="shared" si="15"/>
        <v>0</v>
      </c>
      <c r="BQ76" s="19">
        <f t="shared" si="16"/>
        <v>0</v>
      </c>
      <c r="BR76" s="35">
        <f t="shared" si="17"/>
        <v>0</v>
      </c>
    </row>
    <row r="77" spans="1:70" x14ac:dyDescent="0.3">
      <c r="A77" s="44"/>
      <c r="B77" s="44"/>
      <c r="C77" s="44"/>
      <c r="D77" s="19"/>
      <c r="E77" s="17" t="b">
        <v>0</v>
      </c>
      <c r="F77" s="17" t="b">
        <v>0</v>
      </c>
      <c r="G77" s="17" t="b">
        <v>0</v>
      </c>
      <c r="H77" s="43" t="b">
        <v>0</v>
      </c>
      <c r="I77" s="43" t="b">
        <v>0</v>
      </c>
      <c r="J77" s="43" t="b">
        <v>0</v>
      </c>
      <c r="K77" s="17" t="b">
        <v>0</v>
      </c>
      <c r="L77" s="17" t="b">
        <v>0</v>
      </c>
      <c r="M77" s="17" t="b">
        <v>0</v>
      </c>
      <c r="N77" s="27" t="b">
        <v>0</v>
      </c>
      <c r="O77" s="27" t="b">
        <v>0</v>
      </c>
      <c r="P77" s="27" t="b">
        <v>0</v>
      </c>
      <c r="Q77" s="17" t="b">
        <v>0</v>
      </c>
      <c r="R77" s="17" t="b">
        <v>0</v>
      </c>
      <c r="S77" s="17" t="b">
        <v>0</v>
      </c>
      <c r="T77" s="27" t="b">
        <v>0</v>
      </c>
      <c r="U77" s="27" t="b">
        <v>0</v>
      </c>
      <c r="V77" s="27" t="b">
        <v>0</v>
      </c>
      <c r="W77" s="17" t="b">
        <v>0</v>
      </c>
      <c r="X77" s="17" t="b">
        <v>0</v>
      </c>
      <c r="Y77" s="17" t="b">
        <v>0</v>
      </c>
      <c r="Z77" s="27" t="b">
        <v>0</v>
      </c>
      <c r="AA77" s="27" t="b">
        <v>0</v>
      </c>
      <c r="AB77" s="27" t="b">
        <v>0</v>
      </c>
      <c r="AC77" s="17" t="b">
        <v>0</v>
      </c>
      <c r="AD77" s="17" t="b">
        <v>0</v>
      </c>
      <c r="AE77" s="17" t="b">
        <v>0</v>
      </c>
      <c r="AF77" s="27" t="b">
        <v>0</v>
      </c>
      <c r="AG77" s="27" t="b">
        <v>0</v>
      </c>
      <c r="AH77" s="27" t="b">
        <v>0</v>
      </c>
      <c r="AI77" s="17" t="b">
        <v>0</v>
      </c>
      <c r="AJ77" s="17" t="b">
        <v>0</v>
      </c>
      <c r="AK77" s="17" t="b">
        <v>0</v>
      </c>
      <c r="AL77" s="27" t="b">
        <v>0</v>
      </c>
      <c r="AM77" s="27" t="b">
        <v>0</v>
      </c>
      <c r="AN77" s="27" t="b">
        <v>0</v>
      </c>
      <c r="AO77" s="17" t="b">
        <v>0</v>
      </c>
      <c r="AP77" s="17" t="b">
        <v>0</v>
      </c>
      <c r="AQ77" s="17" t="b">
        <v>0</v>
      </c>
      <c r="AR77" s="27" t="b">
        <v>0</v>
      </c>
      <c r="AS77" s="27" t="b">
        <v>0</v>
      </c>
      <c r="AT77" s="27" t="b">
        <v>0</v>
      </c>
      <c r="AU77" s="17" t="b">
        <v>0</v>
      </c>
      <c r="AV77" s="17" t="b">
        <v>0</v>
      </c>
      <c r="AW77" s="17" t="b">
        <v>0</v>
      </c>
      <c r="AX77" s="27" t="b">
        <v>0</v>
      </c>
      <c r="AY77" s="27" t="b">
        <v>0</v>
      </c>
      <c r="AZ77" s="27" t="b">
        <v>0</v>
      </c>
      <c r="BA77" s="17" t="b">
        <v>0</v>
      </c>
      <c r="BB77" s="17" t="b">
        <v>0</v>
      </c>
      <c r="BC77" s="17" t="b">
        <v>0</v>
      </c>
      <c r="BD77" s="27" t="b">
        <v>0</v>
      </c>
      <c r="BE77" s="27" t="b">
        <v>0</v>
      </c>
      <c r="BF77" s="27" t="b">
        <v>0</v>
      </c>
      <c r="BG77" s="17" t="b">
        <v>0</v>
      </c>
      <c r="BH77" s="17" t="b">
        <v>0</v>
      </c>
      <c r="BI77" s="17" t="b">
        <v>0</v>
      </c>
      <c r="BJ77" s="27" t="b">
        <v>0</v>
      </c>
      <c r="BK77" s="27" t="b">
        <v>0</v>
      </c>
      <c r="BL77" s="27" t="b">
        <v>0</v>
      </c>
      <c r="BM77" s="17" t="b">
        <v>0</v>
      </c>
      <c r="BN77" s="17" t="b">
        <v>0</v>
      </c>
      <c r="BO77" s="17" t="b">
        <v>0</v>
      </c>
      <c r="BP77" s="19">
        <f t="shared" si="15"/>
        <v>0</v>
      </c>
      <c r="BQ77" s="19">
        <f t="shared" si="16"/>
        <v>0</v>
      </c>
      <c r="BR77" s="35">
        <f t="shared" si="17"/>
        <v>0</v>
      </c>
    </row>
    <row r="78" spans="1:70" x14ac:dyDescent="0.3">
      <c r="A78" s="44"/>
      <c r="B78" s="44"/>
      <c r="C78" s="44"/>
      <c r="D78" s="19"/>
      <c r="E78" s="17" t="b">
        <v>0</v>
      </c>
      <c r="F78" s="17" t="b">
        <v>0</v>
      </c>
      <c r="G78" s="17" t="b">
        <v>0</v>
      </c>
      <c r="H78" s="43" t="b">
        <v>0</v>
      </c>
      <c r="I78" s="43" t="b">
        <v>0</v>
      </c>
      <c r="J78" s="43" t="b">
        <v>0</v>
      </c>
      <c r="K78" s="17" t="b">
        <v>0</v>
      </c>
      <c r="L78" s="17" t="b">
        <v>0</v>
      </c>
      <c r="M78" s="17" t="b">
        <v>0</v>
      </c>
      <c r="N78" s="27" t="b">
        <v>0</v>
      </c>
      <c r="O78" s="27" t="b">
        <v>0</v>
      </c>
      <c r="P78" s="27" t="b">
        <v>0</v>
      </c>
      <c r="Q78" s="17" t="b">
        <v>0</v>
      </c>
      <c r="R78" s="17" t="b">
        <v>0</v>
      </c>
      <c r="S78" s="17" t="b">
        <v>0</v>
      </c>
      <c r="T78" s="27" t="b">
        <v>0</v>
      </c>
      <c r="U78" s="27" t="b">
        <v>0</v>
      </c>
      <c r="V78" s="27" t="b">
        <v>0</v>
      </c>
      <c r="W78" s="17" t="b">
        <v>0</v>
      </c>
      <c r="X78" s="17" t="b">
        <v>0</v>
      </c>
      <c r="Y78" s="17" t="b">
        <v>0</v>
      </c>
      <c r="Z78" s="27" t="b">
        <v>0</v>
      </c>
      <c r="AA78" s="27" t="b">
        <v>0</v>
      </c>
      <c r="AB78" s="27" t="b">
        <v>0</v>
      </c>
      <c r="AC78" s="17" t="b">
        <v>0</v>
      </c>
      <c r="AD78" s="17" t="b">
        <v>0</v>
      </c>
      <c r="AE78" s="17" t="b">
        <v>0</v>
      </c>
      <c r="AF78" s="27" t="b">
        <v>0</v>
      </c>
      <c r="AG78" s="27" t="b">
        <v>0</v>
      </c>
      <c r="AH78" s="27" t="b">
        <v>0</v>
      </c>
      <c r="AI78" s="17" t="b">
        <v>0</v>
      </c>
      <c r="AJ78" s="17" t="b">
        <v>0</v>
      </c>
      <c r="AK78" s="17" t="b">
        <v>0</v>
      </c>
      <c r="AL78" s="27" t="b">
        <v>0</v>
      </c>
      <c r="AM78" s="27" t="b">
        <v>0</v>
      </c>
      <c r="AN78" s="27" t="b">
        <v>0</v>
      </c>
      <c r="AO78" s="17" t="b">
        <v>0</v>
      </c>
      <c r="AP78" s="17" t="b">
        <v>0</v>
      </c>
      <c r="AQ78" s="17" t="b">
        <v>0</v>
      </c>
      <c r="AR78" s="27" t="b">
        <v>0</v>
      </c>
      <c r="AS78" s="27" t="b">
        <v>0</v>
      </c>
      <c r="AT78" s="27" t="b">
        <v>0</v>
      </c>
      <c r="AU78" s="17" t="b">
        <v>0</v>
      </c>
      <c r="AV78" s="17" t="b">
        <v>0</v>
      </c>
      <c r="AW78" s="17" t="b">
        <v>0</v>
      </c>
      <c r="AX78" s="27" t="b">
        <v>0</v>
      </c>
      <c r="AY78" s="27" t="b">
        <v>0</v>
      </c>
      <c r="AZ78" s="27" t="b">
        <v>0</v>
      </c>
      <c r="BA78" s="17" t="b">
        <v>0</v>
      </c>
      <c r="BB78" s="17" t="b">
        <v>0</v>
      </c>
      <c r="BC78" s="17" t="b">
        <v>0</v>
      </c>
      <c r="BD78" s="27" t="b">
        <v>0</v>
      </c>
      <c r="BE78" s="27" t="b">
        <v>0</v>
      </c>
      <c r="BF78" s="27" t="b">
        <v>0</v>
      </c>
      <c r="BG78" s="17" t="b">
        <v>0</v>
      </c>
      <c r="BH78" s="17" t="b">
        <v>0</v>
      </c>
      <c r="BI78" s="17" t="b">
        <v>0</v>
      </c>
      <c r="BJ78" s="27" t="b">
        <v>0</v>
      </c>
      <c r="BK78" s="27" t="b">
        <v>0</v>
      </c>
      <c r="BL78" s="27" t="b">
        <v>0</v>
      </c>
      <c r="BM78" s="17" t="b">
        <v>0</v>
      </c>
      <c r="BN78" s="17" t="b">
        <v>0</v>
      </c>
      <c r="BO78" s="17" t="b">
        <v>0</v>
      </c>
      <c r="BP78" s="19">
        <f t="shared" si="15"/>
        <v>0</v>
      </c>
      <c r="BQ78" s="19">
        <f t="shared" si="16"/>
        <v>0</v>
      </c>
      <c r="BR78" s="35">
        <f t="shared" si="17"/>
        <v>0</v>
      </c>
    </row>
    <row r="79" spans="1:70" x14ac:dyDescent="0.3">
      <c r="A79" s="44"/>
      <c r="B79" s="44"/>
      <c r="C79" s="44"/>
      <c r="D79" s="19"/>
      <c r="E79" s="17" t="b">
        <v>0</v>
      </c>
      <c r="F79" s="17" t="b">
        <v>0</v>
      </c>
      <c r="G79" s="17" t="b">
        <v>0</v>
      </c>
      <c r="H79" s="43" t="b">
        <v>0</v>
      </c>
      <c r="I79" s="43" t="b">
        <v>0</v>
      </c>
      <c r="J79" s="43" t="b">
        <v>0</v>
      </c>
      <c r="K79" s="17" t="b">
        <v>0</v>
      </c>
      <c r="L79" s="17" t="b">
        <v>0</v>
      </c>
      <c r="M79" s="17" t="b">
        <v>0</v>
      </c>
      <c r="N79" s="27" t="b">
        <v>0</v>
      </c>
      <c r="O79" s="27" t="b">
        <v>0</v>
      </c>
      <c r="P79" s="27" t="b">
        <v>0</v>
      </c>
      <c r="Q79" s="17" t="b">
        <v>0</v>
      </c>
      <c r="R79" s="17" t="b">
        <v>0</v>
      </c>
      <c r="S79" s="17" t="b">
        <v>0</v>
      </c>
      <c r="T79" s="27" t="b">
        <v>0</v>
      </c>
      <c r="U79" s="27" t="b">
        <v>0</v>
      </c>
      <c r="V79" s="27" t="b">
        <v>0</v>
      </c>
      <c r="W79" s="17" t="b">
        <v>0</v>
      </c>
      <c r="X79" s="17" t="b">
        <v>0</v>
      </c>
      <c r="Y79" s="17" t="b">
        <v>0</v>
      </c>
      <c r="Z79" s="27" t="b">
        <v>0</v>
      </c>
      <c r="AA79" s="27" t="b">
        <v>0</v>
      </c>
      <c r="AB79" s="27" t="b">
        <v>0</v>
      </c>
      <c r="AC79" s="17" t="b">
        <v>0</v>
      </c>
      <c r="AD79" s="17" t="b">
        <v>0</v>
      </c>
      <c r="AE79" s="17" t="b">
        <v>0</v>
      </c>
      <c r="AF79" s="27" t="b">
        <v>0</v>
      </c>
      <c r="AG79" s="27" t="b">
        <v>0</v>
      </c>
      <c r="AH79" s="27" t="b">
        <v>0</v>
      </c>
      <c r="AI79" s="17" t="b">
        <v>0</v>
      </c>
      <c r="AJ79" s="17" t="b">
        <v>0</v>
      </c>
      <c r="AK79" s="17" t="b">
        <v>0</v>
      </c>
      <c r="AL79" s="27" t="b">
        <v>0</v>
      </c>
      <c r="AM79" s="27" t="b">
        <v>0</v>
      </c>
      <c r="AN79" s="27" t="b">
        <v>0</v>
      </c>
      <c r="AO79" s="17" t="b">
        <v>0</v>
      </c>
      <c r="AP79" s="17" t="b">
        <v>0</v>
      </c>
      <c r="AQ79" s="17" t="b">
        <v>0</v>
      </c>
      <c r="AR79" s="27" t="b">
        <v>0</v>
      </c>
      <c r="AS79" s="27" t="b">
        <v>0</v>
      </c>
      <c r="AT79" s="27" t="b">
        <v>0</v>
      </c>
      <c r="AU79" s="17" t="b">
        <v>0</v>
      </c>
      <c r="AV79" s="17" t="b">
        <v>0</v>
      </c>
      <c r="AW79" s="17" t="b">
        <v>0</v>
      </c>
      <c r="AX79" s="27" t="b">
        <v>0</v>
      </c>
      <c r="AY79" s="27" t="b">
        <v>0</v>
      </c>
      <c r="AZ79" s="27" t="b">
        <v>0</v>
      </c>
      <c r="BA79" s="17" t="b">
        <v>0</v>
      </c>
      <c r="BB79" s="17" t="b">
        <v>0</v>
      </c>
      <c r="BC79" s="17" t="b">
        <v>0</v>
      </c>
      <c r="BD79" s="27" t="b">
        <v>0</v>
      </c>
      <c r="BE79" s="27" t="b">
        <v>0</v>
      </c>
      <c r="BF79" s="27" t="b">
        <v>0</v>
      </c>
      <c r="BG79" s="17" t="b">
        <v>0</v>
      </c>
      <c r="BH79" s="17" t="b">
        <v>0</v>
      </c>
      <c r="BI79" s="17" t="b">
        <v>0</v>
      </c>
      <c r="BJ79" s="27" t="b">
        <v>0</v>
      </c>
      <c r="BK79" s="27" t="b">
        <v>0</v>
      </c>
      <c r="BL79" s="27" t="b">
        <v>0</v>
      </c>
      <c r="BM79" s="17" t="b">
        <v>0</v>
      </c>
      <c r="BN79" s="17" t="b">
        <v>0</v>
      </c>
      <c r="BO79" s="17" t="b">
        <v>0</v>
      </c>
      <c r="BP79" s="19">
        <f t="shared" si="15"/>
        <v>0</v>
      </c>
      <c r="BQ79" s="19">
        <f t="shared" si="16"/>
        <v>0</v>
      </c>
      <c r="BR79" s="35">
        <f t="shared" si="17"/>
        <v>0</v>
      </c>
    </row>
    <row r="80" spans="1:70" x14ac:dyDescent="0.3">
      <c r="A80" s="44"/>
      <c r="B80" s="44"/>
      <c r="C80" s="44"/>
      <c r="D80" s="19"/>
      <c r="E80" s="17" t="b">
        <v>0</v>
      </c>
      <c r="F80" s="17" t="b">
        <v>0</v>
      </c>
      <c r="G80" s="17" t="b">
        <v>0</v>
      </c>
      <c r="H80" s="43" t="b">
        <v>0</v>
      </c>
      <c r="I80" s="43" t="b">
        <v>0</v>
      </c>
      <c r="J80" s="43" t="b">
        <v>0</v>
      </c>
      <c r="K80" s="17" t="b">
        <v>0</v>
      </c>
      <c r="L80" s="17" t="b">
        <v>0</v>
      </c>
      <c r="M80" s="17" t="b">
        <v>0</v>
      </c>
      <c r="N80" s="27" t="b">
        <v>0</v>
      </c>
      <c r="O80" s="27" t="b">
        <v>0</v>
      </c>
      <c r="P80" s="27" t="b">
        <v>0</v>
      </c>
      <c r="Q80" s="17" t="b">
        <v>0</v>
      </c>
      <c r="R80" s="17" t="b">
        <v>0</v>
      </c>
      <c r="S80" s="17" t="b">
        <v>0</v>
      </c>
      <c r="T80" s="27" t="b">
        <v>0</v>
      </c>
      <c r="U80" s="27" t="b">
        <v>0</v>
      </c>
      <c r="V80" s="27" t="b">
        <v>0</v>
      </c>
      <c r="W80" s="17" t="b">
        <v>0</v>
      </c>
      <c r="X80" s="17" t="b">
        <v>0</v>
      </c>
      <c r="Y80" s="17" t="b">
        <v>0</v>
      </c>
      <c r="Z80" s="27" t="b">
        <v>0</v>
      </c>
      <c r="AA80" s="27" t="b">
        <v>0</v>
      </c>
      <c r="AB80" s="27" t="b">
        <v>0</v>
      </c>
      <c r="AC80" s="17" t="b">
        <v>0</v>
      </c>
      <c r="AD80" s="17" t="b">
        <v>0</v>
      </c>
      <c r="AE80" s="17" t="b">
        <v>0</v>
      </c>
      <c r="AF80" s="27" t="b">
        <v>0</v>
      </c>
      <c r="AG80" s="27" t="b">
        <v>0</v>
      </c>
      <c r="AH80" s="27" t="b">
        <v>0</v>
      </c>
      <c r="AI80" s="17" t="b">
        <v>0</v>
      </c>
      <c r="AJ80" s="17" t="b">
        <v>0</v>
      </c>
      <c r="AK80" s="17" t="b">
        <v>0</v>
      </c>
      <c r="AL80" s="27" t="b">
        <v>0</v>
      </c>
      <c r="AM80" s="27" t="b">
        <v>0</v>
      </c>
      <c r="AN80" s="27" t="b">
        <v>0</v>
      </c>
      <c r="AO80" s="17" t="b">
        <v>0</v>
      </c>
      <c r="AP80" s="17" t="b">
        <v>0</v>
      </c>
      <c r="AQ80" s="17" t="b">
        <v>0</v>
      </c>
      <c r="AR80" s="27" t="b">
        <v>0</v>
      </c>
      <c r="AS80" s="27" t="b">
        <v>0</v>
      </c>
      <c r="AT80" s="27" t="b">
        <v>0</v>
      </c>
      <c r="AU80" s="17" t="b">
        <v>0</v>
      </c>
      <c r="AV80" s="17" t="b">
        <v>0</v>
      </c>
      <c r="AW80" s="17" t="b">
        <v>0</v>
      </c>
      <c r="AX80" s="27" t="b">
        <v>0</v>
      </c>
      <c r="AY80" s="27" t="b">
        <v>0</v>
      </c>
      <c r="AZ80" s="27" t="b">
        <v>0</v>
      </c>
      <c r="BA80" s="17" t="b">
        <v>0</v>
      </c>
      <c r="BB80" s="17" t="b">
        <v>0</v>
      </c>
      <c r="BC80" s="17" t="b">
        <v>0</v>
      </c>
      <c r="BD80" s="27" t="b">
        <v>0</v>
      </c>
      <c r="BE80" s="27" t="b">
        <v>0</v>
      </c>
      <c r="BF80" s="27" t="b">
        <v>0</v>
      </c>
      <c r="BG80" s="17" t="b">
        <v>0</v>
      </c>
      <c r="BH80" s="17" t="b">
        <v>0</v>
      </c>
      <c r="BI80" s="17" t="b">
        <v>0</v>
      </c>
      <c r="BJ80" s="27" t="b">
        <v>0</v>
      </c>
      <c r="BK80" s="27" t="b">
        <v>0</v>
      </c>
      <c r="BL80" s="27" t="b">
        <v>0</v>
      </c>
      <c r="BM80" s="17" t="b">
        <v>0</v>
      </c>
      <c r="BN80" s="17" t="b">
        <v>0</v>
      </c>
      <c r="BO80" s="17" t="b">
        <v>0</v>
      </c>
      <c r="BP80" s="19">
        <f t="shared" si="15"/>
        <v>0</v>
      </c>
      <c r="BQ80" s="19">
        <f t="shared" si="16"/>
        <v>0</v>
      </c>
      <c r="BR80" s="35">
        <f t="shared" si="17"/>
        <v>0</v>
      </c>
    </row>
    <row r="81" spans="1:70" x14ac:dyDescent="0.3">
      <c r="A81" s="44"/>
      <c r="B81" s="44"/>
      <c r="C81" s="44"/>
      <c r="D81" s="19"/>
      <c r="E81" s="17" t="b">
        <v>0</v>
      </c>
      <c r="F81" s="17" t="b">
        <v>0</v>
      </c>
      <c r="G81" s="17" t="b">
        <v>0</v>
      </c>
      <c r="H81" s="43" t="b">
        <v>0</v>
      </c>
      <c r="I81" s="43" t="b">
        <v>0</v>
      </c>
      <c r="J81" s="43" t="b">
        <v>0</v>
      </c>
      <c r="K81" s="17" t="b">
        <v>0</v>
      </c>
      <c r="L81" s="17" t="b">
        <v>0</v>
      </c>
      <c r="M81" s="17" t="b">
        <v>0</v>
      </c>
      <c r="N81" s="27" t="b">
        <v>0</v>
      </c>
      <c r="O81" s="27" t="b">
        <v>0</v>
      </c>
      <c r="P81" s="27" t="b">
        <v>0</v>
      </c>
      <c r="Q81" s="17" t="b">
        <v>0</v>
      </c>
      <c r="R81" s="17" t="b">
        <v>0</v>
      </c>
      <c r="S81" s="17" t="b">
        <v>0</v>
      </c>
      <c r="T81" s="27" t="b">
        <v>0</v>
      </c>
      <c r="U81" s="27" t="b">
        <v>0</v>
      </c>
      <c r="V81" s="27" t="b">
        <v>0</v>
      </c>
      <c r="W81" s="17" t="b">
        <v>0</v>
      </c>
      <c r="X81" s="17" t="b">
        <v>0</v>
      </c>
      <c r="Y81" s="17" t="b">
        <v>0</v>
      </c>
      <c r="Z81" s="27" t="b">
        <v>0</v>
      </c>
      <c r="AA81" s="27" t="b">
        <v>0</v>
      </c>
      <c r="AB81" s="27" t="b">
        <v>0</v>
      </c>
      <c r="AC81" s="17" t="b">
        <v>0</v>
      </c>
      <c r="AD81" s="17" t="b">
        <v>0</v>
      </c>
      <c r="AE81" s="17" t="b">
        <v>0</v>
      </c>
      <c r="AF81" s="27" t="b">
        <v>0</v>
      </c>
      <c r="AG81" s="27" t="b">
        <v>0</v>
      </c>
      <c r="AH81" s="27" t="b">
        <v>0</v>
      </c>
      <c r="AI81" s="17" t="b">
        <v>0</v>
      </c>
      <c r="AJ81" s="17" t="b">
        <v>0</v>
      </c>
      <c r="AK81" s="17" t="b">
        <v>0</v>
      </c>
      <c r="AL81" s="27" t="b">
        <v>0</v>
      </c>
      <c r="AM81" s="27" t="b">
        <v>0</v>
      </c>
      <c r="AN81" s="27" t="b">
        <v>0</v>
      </c>
      <c r="AO81" s="17" t="b">
        <v>0</v>
      </c>
      <c r="AP81" s="17" t="b">
        <v>0</v>
      </c>
      <c r="AQ81" s="17" t="b">
        <v>0</v>
      </c>
      <c r="AR81" s="27" t="b">
        <v>0</v>
      </c>
      <c r="AS81" s="27" t="b">
        <v>0</v>
      </c>
      <c r="AT81" s="27" t="b">
        <v>0</v>
      </c>
      <c r="AU81" s="17" t="b">
        <v>0</v>
      </c>
      <c r="AV81" s="17" t="b">
        <v>0</v>
      </c>
      <c r="AW81" s="17" t="b">
        <v>0</v>
      </c>
      <c r="AX81" s="27" t="b">
        <v>0</v>
      </c>
      <c r="AY81" s="27" t="b">
        <v>0</v>
      </c>
      <c r="AZ81" s="27" t="b">
        <v>0</v>
      </c>
      <c r="BA81" s="17" t="b">
        <v>0</v>
      </c>
      <c r="BB81" s="17" t="b">
        <v>0</v>
      </c>
      <c r="BC81" s="17" t="b">
        <v>0</v>
      </c>
      <c r="BD81" s="27" t="b">
        <v>0</v>
      </c>
      <c r="BE81" s="27" t="b">
        <v>0</v>
      </c>
      <c r="BF81" s="27" t="b">
        <v>0</v>
      </c>
      <c r="BG81" s="17" t="b">
        <v>0</v>
      </c>
      <c r="BH81" s="17" t="b">
        <v>0</v>
      </c>
      <c r="BI81" s="17" t="b">
        <v>0</v>
      </c>
      <c r="BJ81" s="27" t="b">
        <v>0</v>
      </c>
      <c r="BK81" s="27" t="b">
        <v>0</v>
      </c>
      <c r="BL81" s="27" t="b">
        <v>0</v>
      </c>
      <c r="BM81" s="17" t="b">
        <v>0</v>
      </c>
      <c r="BN81" s="17" t="b">
        <v>0</v>
      </c>
      <c r="BO81" s="17" t="b">
        <v>0</v>
      </c>
      <c r="BP81" s="19">
        <f t="shared" si="15"/>
        <v>0</v>
      </c>
      <c r="BQ81" s="19">
        <f t="shared" si="16"/>
        <v>0</v>
      </c>
      <c r="BR81" s="35">
        <f t="shared" si="17"/>
        <v>0</v>
      </c>
    </row>
    <row r="82" spans="1:70" x14ac:dyDescent="0.3">
      <c r="A82" s="44"/>
      <c r="B82" s="44"/>
      <c r="C82" s="44"/>
      <c r="D82" s="19"/>
      <c r="E82" s="17" t="b">
        <v>0</v>
      </c>
      <c r="F82" s="17" t="b">
        <v>0</v>
      </c>
      <c r="G82" s="17" t="b">
        <v>0</v>
      </c>
      <c r="H82" s="43" t="b">
        <v>0</v>
      </c>
      <c r="I82" s="43" t="b">
        <v>0</v>
      </c>
      <c r="J82" s="43" t="b">
        <v>0</v>
      </c>
      <c r="K82" s="17" t="b">
        <v>0</v>
      </c>
      <c r="L82" s="17" t="b">
        <v>0</v>
      </c>
      <c r="M82" s="17" t="b">
        <v>0</v>
      </c>
      <c r="N82" s="27" t="b">
        <v>0</v>
      </c>
      <c r="O82" s="27" t="b">
        <v>0</v>
      </c>
      <c r="P82" s="27" t="b">
        <v>0</v>
      </c>
      <c r="Q82" s="17" t="b">
        <v>0</v>
      </c>
      <c r="R82" s="17" t="b">
        <v>0</v>
      </c>
      <c r="S82" s="17" t="b">
        <v>0</v>
      </c>
      <c r="T82" s="27" t="b">
        <v>0</v>
      </c>
      <c r="U82" s="27" t="b">
        <v>0</v>
      </c>
      <c r="V82" s="27" t="b">
        <v>0</v>
      </c>
      <c r="W82" s="17" t="b">
        <v>0</v>
      </c>
      <c r="X82" s="17" t="b">
        <v>0</v>
      </c>
      <c r="Y82" s="17" t="b">
        <v>0</v>
      </c>
      <c r="Z82" s="27" t="b">
        <v>0</v>
      </c>
      <c r="AA82" s="27" t="b">
        <v>0</v>
      </c>
      <c r="AB82" s="27" t="b">
        <v>0</v>
      </c>
      <c r="AC82" s="17" t="b">
        <v>0</v>
      </c>
      <c r="AD82" s="17" t="b">
        <v>0</v>
      </c>
      <c r="AE82" s="17" t="b">
        <v>0</v>
      </c>
      <c r="AF82" s="27" t="b">
        <v>0</v>
      </c>
      <c r="AG82" s="27" t="b">
        <v>0</v>
      </c>
      <c r="AH82" s="27" t="b">
        <v>0</v>
      </c>
      <c r="AI82" s="17" t="b">
        <v>0</v>
      </c>
      <c r="AJ82" s="17" t="b">
        <v>0</v>
      </c>
      <c r="AK82" s="17" t="b">
        <v>0</v>
      </c>
      <c r="AL82" s="27" t="b">
        <v>0</v>
      </c>
      <c r="AM82" s="27" t="b">
        <v>0</v>
      </c>
      <c r="AN82" s="27" t="b">
        <v>0</v>
      </c>
      <c r="AO82" s="17" t="b">
        <v>0</v>
      </c>
      <c r="AP82" s="17" t="b">
        <v>0</v>
      </c>
      <c r="AQ82" s="17" t="b">
        <v>0</v>
      </c>
      <c r="AR82" s="27" t="b">
        <v>0</v>
      </c>
      <c r="AS82" s="27" t="b">
        <v>0</v>
      </c>
      <c r="AT82" s="27" t="b">
        <v>0</v>
      </c>
      <c r="AU82" s="17" t="b">
        <v>0</v>
      </c>
      <c r="AV82" s="17" t="b">
        <v>0</v>
      </c>
      <c r="AW82" s="17" t="b">
        <v>0</v>
      </c>
      <c r="AX82" s="27" t="b">
        <v>0</v>
      </c>
      <c r="AY82" s="27" t="b">
        <v>0</v>
      </c>
      <c r="AZ82" s="27" t="b">
        <v>0</v>
      </c>
      <c r="BA82" s="17" t="b">
        <v>0</v>
      </c>
      <c r="BB82" s="17" t="b">
        <v>0</v>
      </c>
      <c r="BC82" s="17" t="b">
        <v>0</v>
      </c>
      <c r="BD82" s="27" t="b">
        <v>0</v>
      </c>
      <c r="BE82" s="27" t="b">
        <v>0</v>
      </c>
      <c r="BF82" s="27" t="b">
        <v>0</v>
      </c>
      <c r="BG82" s="17" t="b">
        <v>0</v>
      </c>
      <c r="BH82" s="17" t="b">
        <v>0</v>
      </c>
      <c r="BI82" s="17" t="b">
        <v>0</v>
      </c>
      <c r="BJ82" s="27" t="b">
        <v>0</v>
      </c>
      <c r="BK82" s="27" t="b">
        <v>0</v>
      </c>
      <c r="BL82" s="27" t="b">
        <v>0</v>
      </c>
      <c r="BM82" s="17" t="b">
        <v>0</v>
      </c>
      <c r="BN82" s="17" t="b">
        <v>0</v>
      </c>
      <c r="BO82" s="17" t="b">
        <v>0</v>
      </c>
      <c r="BP82" s="19">
        <f t="shared" si="15"/>
        <v>0</v>
      </c>
      <c r="BQ82" s="19">
        <f t="shared" si="16"/>
        <v>0</v>
      </c>
      <c r="BR82" s="35">
        <f t="shared" si="17"/>
        <v>0</v>
      </c>
    </row>
    <row r="83" spans="1:70" x14ac:dyDescent="0.3">
      <c r="A83" s="44"/>
      <c r="B83" s="44"/>
      <c r="C83" s="44"/>
      <c r="D83" s="19"/>
      <c r="E83" s="17" t="b">
        <v>0</v>
      </c>
      <c r="F83" s="17" t="b">
        <v>0</v>
      </c>
      <c r="G83" s="17" t="b">
        <v>0</v>
      </c>
      <c r="H83" s="43" t="b">
        <v>0</v>
      </c>
      <c r="I83" s="43" t="b">
        <v>0</v>
      </c>
      <c r="J83" s="43" t="b">
        <v>0</v>
      </c>
      <c r="K83" s="17" t="b">
        <v>0</v>
      </c>
      <c r="L83" s="17" t="b">
        <v>0</v>
      </c>
      <c r="M83" s="17" t="b">
        <v>0</v>
      </c>
      <c r="N83" s="27" t="b">
        <v>0</v>
      </c>
      <c r="O83" s="27" t="b">
        <v>0</v>
      </c>
      <c r="P83" s="27" t="b">
        <v>0</v>
      </c>
      <c r="Q83" s="17" t="b">
        <v>0</v>
      </c>
      <c r="R83" s="17" t="b">
        <v>0</v>
      </c>
      <c r="S83" s="17" t="b">
        <v>0</v>
      </c>
      <c r="T83" s="27" t="b">
        <v>0</v>
      </c>
      <c r="U83" s="27" t="b">
        <v>0</v>
      </c>
      <c r="V83" s="27" t="b">
        <v>0</v>
      </c>
      <c r="W83" s="17" t="b">
        <v>0</v>
      </c>
      <c r="X83" s="17" t="b">
        <v>0</v>
      </c>
      <c r="Y83" s="17" t="b">
        <v>0</v>
      </c>
      <c r="Z83" s="27" t="b">
        <v>0</v>
      </c>
      <c r="AA83" s="27" t="b">
        <v>0</v>
      </c>
      <c r="AB83" s="27" t="b">
        <v>0</v>
      </c>
      <c r="AC83" s="17" t="b">
        <v>0</v>
      </c>
      <c r="AD83" s="17" t="b">
        <v>0</v>
      </c>
      <c r="AE83" s="17" t="b">
        <v>0</v>
      </c>
      <c r="AF83" s="27" t="b">
        <v>0</v>
      </c>
      <c r="AG83" s="27" t="b">
        <v>0</v>
      </c>
      <c r="AH83" s="27" t="b">
        <v>0</v>
      </c>
      <c r="AI83" s="17" t="b">
        <v>0</v>
      </c>
      <c r="AJ83" s="17" t="b">
        <v>0</v>
      </c>
      <c r="AK83" s="17" t="b">
        <v>0</v>
      </c>
      <c r="AL83" s="27" t="b">
        <v>0</v>
      </c>
      <c r="AM83" s="27" t="b">
        <v>0</v>
      </c>
      <c r="AN83" s="27" t="b">
        <v>0</v>
      </c>
      <c r="AO83" s="17" t="b">
        <v>0</v>
      </c>
      <c r="AP83" s="17" t="b">
        <v>0</v>
      </c>
      <c r="AQ83" s="17" t="b">
        <v>0</v>
      </c>
      <c r="AR83" s="27" t="b">
        <v>0</v>
      </c>
      <c r="AS83" s="27" t="b">
        <v>0</v>
      </c>
      <c r="AT83" s="27" t="b">
        <v>0</v>
      </c>
      <c r="AU83" s="17" t="b">
        <v>0</v>
      </c>
      <c r="AV83" s="17" t="b">
        <v>0</v>
      </c>
      <c r="AW83" s="17" t="b">
        <v>0</v>
      </c>
      <c r="AX83" s="27" t="b">
        <v>0</v>
      </c>
      <c r="AY83" s="27" t="b">
        <v>0</v>
      </c>
      <c r="AZ83" s="27" t="b">
        <v>0</v>
      </c>
      <c r="BA83" s="17" t="b">
        <v>0</v>
      </c>
      <c r="BB83" s="17" t="b">
        <v>0</v>
      </c>
      <c r="BC83" s="17" t="b">
        <v>0</v>
      </c>
      <c r="BD83" s="27" t="b">
        <v>0</v>
      </c>
      <c r="BE83" s="27" t="b">
        <v>0</v>
      </c>
      <c r="BF83" s="27" t="b">
        <v>0</v>
      </c>
      <c r="BG83" s="17" t="b">
        <v>0</v>
      </c>
      <c r="BH83" s="17" t="b">
        <v>0</v>
      </c>
      <c r="BI83" s="17" t="b">
        <v>0</v>
      </c>
      <c r="BJ83" s="27" t="b">
        <v>0</v>
      </c>
      <c r="BK83" s="27" t="b">
        <v>0</v>
      </c>
      <c r="BL83" s="27" t="b">
        <v>0</v>
      </c>
      <c r="BM83" s="17" t="b">
        <v>0</v>
      </c>
      <c r="BN83" s="17" t="b">
        <v>0</v>
      </c>
      <c r="BO83" s="17" t="b">
        <v>0</v>
      </c>
      <c r="BP83" s="19">
        <f t="shared" si="15"/>
        <v>0</v>
      </c>
      <c r="BQ83" s="19">
        <f t="shared" si="16"/>
        <v>0</v>
      </c>
      <c r="BR83" s="35">
        <f t="shared" si="17"/>
        <v>0</v>
      </c>
    </row>
    <row r="84" spans="1:70" x14ac:dyDescent="0.3">
      <c r="A84" s="44"/>
      <c r="B84" s="44"/>
      <c r="C84" s="44"/>
      <c r="D84" s="19"/>
      <c r="E84" s="17" t="b">
        <v>0</v>
      </c>
      <c r="F84" s="17" t="b">
        <v>0</v>
      </c>
      <c r="G84" s="17" t="b">
        <v>0</v>
      </c>
      <c r="H84" s="43" t="b">
        <v>0</v>
      </c>
      <c r="I84" s="43" t="b">
        <v>0</v>
      </c>
      <c r="J84" s="43" t="b">
        <v>0</v>
      </c>
      <c r="K84" s="17" t="b">
        <v>0</v>
      </c>
      <c r="L84" s="17" t="b">
        <v>0</v>
      </c>
      <c r="M84" s="17" t="b">
        <v>0</v>
      </c>
      <c r="N84" s="27" t="b">
        <v>0</v>
      </c>
      <c r="O84" s="27" t="b">
        <v>0</v>
      </c>
      <c r="P84" s="27" t="b">
        <v>0</v>
      </c>
      <c r="Q84" s="17" t="b">
        <v>0</v>
      </c>
      <c r="R84" s="17" t="b">
        <v>0</v>
      </c>
      <c r="S84" s="17" t="b">
        <v>0</v>
      </c>
      <c r="T84" s="27" t="b">
        <v>0</v>
      </c>
      <c r="U84" s="27" t="b">
        <v>0</v>
      </c>
      <c r="V84" s="27" t="b">
        <v>0</v>
      </c>
      <c r="W84" s="17" t="b">
        <v>0</v>
      </c>
      <c r="X84" s="17" t="b">
        <v>0</v>
      </c>
      <c r="Y84" s="17" t="b">
        <v>0</v>
      </c>
      <c r="Z84" s="27" t="b">
        <v>0</v>
      </c>
      <c r="AA84" s="27" t="b">
        <v>0</v>
      </c>
      <c r="AB84" s="27" t="b">
        <v>0</v>
      </c>
      <c r="AC84" s="17" t="b">
        <v>0</v>
      </c>
      <c r="AD84" s="17" t="b">
        <v>0</v>
      </c>
      <c r="AE84" s="17" t="b">
        <v>0</v>
      </c>
      <c r="AF84" s="27" t="b">
        <v>0</v>
      </c>
      <c r="AG84" s="27" t="b">
        <v>0</v>
      </c>
      <c r="AH84" s="27" t="b">
        <v>0</v>
      </c>
      <c r="AI84" s="17" t="b">
        <v>0</v>
      </c>
      <c r="AJ84" s="17" t="b">
        <v>0</v>
      </c>
      <c r="AK84" s="17" t="b">
        <v>0</v>
      </c>
      <c r="AL84" s="27" t="b">
        <v>0</v>
      </c>
      <c r="AM84" s="27" t="b">
        <v>0</v>
      </c>
      <c r="AN84" s="27" t="b">
        <v>0</v>
      </c>
      <c r="AO84" s="17" t="b">
        <v>0</v>
      </c>
      <c r="AP84" s="17" t="b">
        <v>0</v>
      </c>
      <c r="AQ84" s="17" t="b">
        <v>0</v>
      </c>
      <c r="AR84" s="27" t="b">
        <v>0</v>
      </c>
      <c r="AS84" s="27" t="b">
        <v>0</v>
      </c>
      <c r="AT84" s="27" t="b">
        <v>0</v>
      </c>
      <c r="AU84" s="17" t="b">
        <v>0</v>
      </c>
      <c r="AV84" s="17" t="b">
        <v>0</v>
      </c>
      <c r="AW84" s="17" t="b">
        <v>0</v>
      </c>
      <c r="AX84" s="27" t="b">
        <v>0</v>
      </c>
      <c r="AY84" s="27" t="b">
        <v>0</v>
      </c>
      <c r="AZ84" s="27" t="b">
        <v>0</v>
      </c>
      <c r="BA84" s="17" t="b">
        <v>0</v>
      </c>
      <c r="BB84" s="17" t="b">
        <v>0</v>
      </c>
      <c r="BC84" s="17" t="b">
        <v>0</v>
      </c>
      <c r="BD84" s="27" t="b">
        <v>0</v>
      </c>
      <c r="BE84" s="27" t="b">
        <v>0</v>
      </c>
      <c r="BF84" s="27" t="b">
        <v>0</v>
      </c>
      <c r="BG84" s="17" t="b">
        <v>0</v>
      </c>
      <c r="BH84" s="17" t="b">
        <v>0</v>
      </c>
      <c r="BI84" s="17" t="b">
        <v>0</v>
      </c>
      <c r="BJ84" s="27" t="b">
        <v>0</v>
      </c>
      <c r="BK84" s="27" t="b">
        <v>0</v>
      </c>
      <c r="BL84" s="27" t="b">
        <v>0</v>
      </c>
      <c r="BM84" s="17" t="b">
        <v>0</v>
      </c>
      <c r="BN84" s="17" t="b">
        <v>0</v>
      </c>
      <c r="BO84" s="17" t="b">
        <v>0</v>
      </c>
      <c r="BP84" s="19">
        <f t="shared" si="15"/>
        <v>0</v>
      </c>
      <c r="BQ84" s="19">
        <f t="shared" si="16"/>
        <v>0</v>
      </c>
      <c r="BR84" s="35">
        <f t="shared" si="17"/>
        <v>0</v>
      </c>
    </row>
    <row r="85" spans="1:70" x14ac:dyDescent="0.3">
      <c r="A85" s="44"/>
      <c r="B85" s="44"/>
      <c r="C85" s="44"/>
      <c r="D85" s="19"/>
      <c r="E85" s="17" t="b">
        <v>0</v>
      </c>
      <c r="F85" s="17" t="b">
        <v>0</v>
      </c>
      <c r="G85" s="17" t="b">
        <v>0</v>
      </c>
      <c r="H85" s="43" t="b">
        <v>0</v>
      </c>
      <c r="I85" s="43" t="b">
        <v>0</v>
      </c>
      <c r="J85" s="43" t="b">
        <v>0</v>
      </c>
      <c r="K85" s="17" t="b">
        <v>0</v>
      </c>
      <c r="L85" s="17" t="b">
        <v>0</v>
      </c>
      <c r="M85" s="17" t="b">
        <v>0</v>
      </c>
      <c r="N85" s="27" t="b">
        <v>0</v>
      </c>
      <c r="O85" s="27" t="b">
        <v>0</v>
      </c>
      <c r="P85" s="27" t="b">
        <v>0</v>
      </c>
      <c r="Q85" s="17" t="b">
        <v>0</v>
      </c>
      <c r="R85" s="17" t="b">
        <v>0</v>
      </c>
      <c r="S85" s="17" t="b">
        <v>0</v>
      </c>
      <c r="T85" s="27" t="b">
        <v>0</v>
      </c>
      <c r="U85" s="27" t="b">
        <v>0</v>
      </c>
      <c r="V85" s="27" t="b">
        <v>0</v>
      </c>
      <c r="W85" s="17" t="b">
        <v>0</v>
      </c>
      <c r="X85" s="17" t="b">
        <v>0</v>
      </c>
      <c r="Y85" s="17" t="b">
        <v>0</v>
      </c>
      <c r="Z85" s="27" t="b">
        <v>0</v>
      </c>
      <c r="AA85" s="27" t="b">
        <v>0</v>
      </c>
      <c r="AB85" s="27" t="b">
        <v>0</v>
      </c>
      <c r="AC85" s="17" t="b">
        <v>0</v>
      </c>
      <c r="AD85" s="17" t="b">
        <v>0</v>
      </c>
      <c r="AE85" s="17" t="b">
        <v>0</v>
      </c>
      <c r="AF85" s="27" t="b">
        <v>0</v>
      </c>
      <c r="AG85" s="27" t="b">
        <v>0</v>
      </c>
      <c r="AH85" s="27" t="b">
        <v>0</v>
      </c>
      <c r="AI85" s="17" t="b">
        <v>0</v>
      </c>
      <c r="AJ85" s="17" t="b">
        <v>0</v>
      </c>
      <c r="AK85" s="17" t="b">
        <v>0</v>
      </c>
      <c r="AL85" s="27" t="b">
        <v>0</v>
      </c>
      <c r="AM85" s="27" t="b">
        <v>0</v>
      </c>
      <c r="AN85" s="27" t="b">
        <v>0</v>
      </c>
      <c r="AO85" s="17" t="b">
        <v>0</v>
      </c>
      <c r="AP85" s="17" t="b">
        <v>0</v>
      </c>
      <c r="AQ85" s="17" t="b">
        <v>0</v>
      </c>
      <c r="AR85" s="27" t="b">
        <v>0</v>
      </c>
      <c r="AS85" s="27" t="b">
        <v>0</v>
      </c>
      <c r="AT85" s="27" t="b">
        <v>0</v>
      </c>
      <c r="AU85" s="17" t="b">
        <v>0</v>
      </c>
      <c r="AV85" s="17" t="b">
        <v>0</v>
      </c>
      <c r="AW85" s="17" t="b">
        <v>0</v>
      </c>
      <c r="AX85" s="27" t="b">
        <v>0</v>
      </c>
      <c r="AY85" s="27" t="b">
        <v>0</v>
      </c>
      <c r="AZ85" s="27" t="b">
        <v>0</v>
      </c>
      <c r="BA85" s="17" t="b">
        <v>0</v>
      </c>
      <c r="BB85" s="17" t="b">
        <v>0</v>
      </c>
      <c r="BC85" s="17" t="b">
        <v>0</v>
      </c>
      <c r="BD85" s="27" t="b">
        <v>0</v>
      </c>
      <c r="BE85" s="27" t="b">
        <v>0</v>
      </c>
      <c r="BF85" s="27" t="b">
        <v>0</v>
      </c>
      <c r="BG85" s="17" t="b">
        <v>0</v>
      </c>
      <c r="BH85" s="17" t="b">
        <v>0</v>
      </c>
      <c r="BI85" s="17" t="b">
        <v>0</v>
      </c>
      <c r="BJ85" s="27" t="b">
        <v>0</v>
      </c>
      <c r="BK85" s="27" t="b">
        <v>0</v>
      </c>
      <c r="BL85" s="27" t="b">
        <v>0</v>
      </c>
      <c r="BM85" s="17" t="b">
        <v>0</v>
      </c>
      <c r="BN85" s="17" t="b">
        <v>0</v>
      </c>
      <c r="BO85" s="17" t="b">
        <v>0</v>
      </c>
      <c r="BP85" s="19">
        <f t="shared" si="15"/>
        <v>0</v>
      </c>
      <c r="BQ85" s="19">
        <f t="shared" si="16"/>
        <v>0</v>
      </c>
      <c r="BR85" s="35">
        <f t="shared" si="17"/>
        <v>0</v>
      </c>
    </row>
    <row r="86" spans="1:70" x14ac:dyDescent="0.3">
      <c r="A86" s="44"/>
      <c r="B86" s="44"/>
      <c r="C86" s="44"/>
      <c r="D86" s="19"/>
      <c r="E86" s="17" t="b">
        <v>0</v>
      </c>
      <c r="F86" s="17" t="b">
        <v>0</v>
      </c>
      <c r="G86" s="17" t="b">
        <v>0</v>
      </c>
      <c r="H86" s="43" t="b">
        <v>0</v>
      </c>
      <c r="I86" s="43" t="b">
        <v>0</v>
      </c>
      <c r="J86" s="43" t="b">
        <v>0</v>
      </c>
      <c r="K86" s="17" t="b">
        <v>0</v>
      </c>
      <c r="L86" s="17" t="b">
        <v>0</v>
      </c>
      <c r="M86" s="17" t="b">
        <v>0</v>
      </c>
      <c r="N86" s="27" t="b">
        <v>0</v>
      </c>
      <c r="O86" s="27" t="b">
        <v>0</v>
      </c>
      <c r="P86" s="27" t="b">
        <v>0</v>
      </c>
      <c r="Q86" s="17" t="b">
        <v>0</v>
      </c>
      <c r="R86" s="17" t="b">
        <v>0</v>
      </c>
      <c r="S86" s="17" t="b">
        <v>0</v>
      </c>
      <c r="T86" s="27" t="b">
        <v>0</v>
      </c>
      <c r="U86" s="27" t="b">
        <v>0</v>
      </c>
      <c r="V86" s="27" t="b">
        <v>0</v>
      </c>
      <c r="W86" s="17" t="b">
        <v>0</v>
      </c>
      <c r="X86" s="17" t="b">
        <v>0</v>
      </c>
      <c r="Y86" s="17" t="b">
        <v>0</v>
      </c>
      <c r="Z86" s="27" t="b">
        <v>0</v>
      </c>
      <c r="AA86" s="27" t="b">
        <v>0</v>
      </c>
      <c r="AB86" s="27" t="b">
        <v>0</v>
      </c>
      <c r="AC86" s="17" t="b">
        <v>0</v>
      </c>
      <c r="AD86" s="17" t="b">
        <v>0</v>
      </c>
      <c r="AE86" s="17" t="b">
        <v>0</v>
      </c>
      <c r="AF86" s="27" t="b">
        <v>0</v>
      </c>
      <c r="AG86" s="27" t="b">
        <v>0</v>
      </c>
      <c r="AH86" s="27" t="b">
        <v>0</v>
      </c>
      <c r="AI86" s="17" t="b">
        <v>0</v>
      </c>
      <c r="AJ86" s="17" t="b">
        <v>0</v>
      </c>
      <c r="AK86" s="17" t="b">
        <v>0</v>
      </c>
      <c r="AL86" s="27" t="b">
        <v>0</v>
      </c>
      <c r="AM86" s="27" t="b">
        <v>0</v>
      </c>
      <c r="AN86" s="27" t="b">
        <v>0</v>
      </c>
      <c r="AO86" s="17" t="b">
        <v>0</v>
      </c>
      <c r="AP86" s="17" t="b">
        <v>0</v>
      </c>
      <c r="AQ86" s="17" t="b">
        <v>0</v>
      </c>
      <c r="AR86" s="27" t="b">
        <v>0</v>
      </c>
      <c r="AS86" s="27" t="b">
        <v>0</v>
      </c>
      <c r="AT86" s="27" t="b">
        <v>0</v>
      </c>
      <c r="AU86" s="17" t="b">
        <v>0</v>
      </c>
      <c r="AV86" s="17" t="b">
        <v>0</v>
      </c>
      <c r="AW86" s="17" t="b">
        <v>0</v>
      </c>
      <c r="AX86" s="27" t="b">
        <v>0</v>
      </c>
      <c r="AY86" s="27" t="b">
        <v>0</v>
      </c>
      <c r="AZ86" s="27" t="b">
        <v>0</v>
      </c>
      <c r="BA86" s="17" t="b">
        <v>0</v>
      </c>
      <c r="BB86" s="17" t="b">
        <v>0</v>
      </c>
      <c r="BC86" s="17" t="b">
        <v>0</v>
      </c>
      <c r="BD86" s="27" t="b">
        <v>0</v>
      </c>
      <c r="BE86" s="27" t="b">
        <v>0</v>
      </c>
      <c r="BF86" s="27" t="b">
        <v>0</v>
      </c>
      <c r="BG86" s="17" t="b">
        <v>0</v>
      </c>
      <c r="BH86" s="17" t="b">
        <v>0</v>
      </c>
      <c r="BI86" s="17" t="b">
        <v>0</v>
      </c>
      <c r="BJ86" s="27" t="b">
        <v>0</v>
      </c>
      <c r="BK86" s="27" t="b">
        <v>0</v>
      </c>
      <c r="BL86" s="27" t="b">
        <v>0</v>
      </c>
      <c r="BM86" s="17" t="b">
        <v>0</v>
      </c>
      <c r="BN86" s="17" t="b">
        <v>0</v>
      </c>
      <c r="BO86" s="17" t="b">
        <v>0</v>
      </c>
      <c r="BP86" s="19">
        <f t="shared" si="15"/>
        <v>0</v>
      </c>
      <c r="BQ86" s="19">
        <f t="shared" si="16"/>
        <v>0</v>
      </c>
      <c r="BR86" s="35">
        <f t="shared" si="17"/>
        <v>0</v>
      </c>
    </row>
    <row r="87" spans="1:70" x14ac:dyDescent="0.3">
      <c r="A87" s="44"/>
      <c r="B87" s="44"/>
      <c r="C87" s="44"/>
      <c r="D87" s="19"/>
      <c r="E87" s="17" t="b">
        <v>0</v>
      </c>
      <c r="F87" s="17" t="b">
        <v>0</v>
      </c>
      <c r="G87" s="17" t="b">
        <v>0</v>
      </c>
      <c r="H87" s="43" t="b">
        <v>0</v>
      </c>
      <c r="I87" s="43" t="b">
        <v>0</v>
      </c>
      <c r="J87" s="43" t="b">
        <v>0</v>
      </c>
      <c r="K87" s="17" t="b">
        <v>0</v>
      </c>
      <c r="L87" s="17" t="b">
        <v>0</v>
      </c>
      <c r="M87" s="17" t="b">
        <v>0</v>
      </c>
      <c r="N87" s="27" t="b">
        <v>0</v>
      </c>
      <c r="O87" s="27" t="b">
        <v>0</v>
      </c>
      <c r="P87" s="27" t="b">
        <v>0</v>
      </c>
      <c r="Q87" s="17" t="b">
        <v>0</v>
      </c>
      <c r="R87" s="17" t="b">
        <v>0</v>
      </c>
      <c r="S87" s="17" t="b">
        <v>0</v>
      </c>
      <c r="T87" s="27" t="b">
        <v>0</v>
      </c>
      <c r="U87" s="27" t="b">
        <v>0</v>
      </c>
      <c r="V87" s="27" t="b">
        <v>0</v>
      </c>
      <c r="W87" s="17" t="b">
        <v>0</v>
      </c>
      <c r="X87" s="17" t="b">
        <v>0</v>
      </c>
      <c r="Y87" s="17" t="b">
        <v>0</v>
      </c>
      <c r="Z87" s="27" t="b">
        <v>0</v>
      </c>
      <c r="AA87" s="27" t="b">
        <v>0</v>
      </c>
      <c r="AB87" s="27" t="b">
        <v>0</v>
      </c>
      <c r="AC87" s="17" t="b">
        <v>0</v>
      </c>
      <c r="AD87" s="17" t="b">
        <v>0</v>
      </c>
      <c r="AE87" s="17" t="b">
        <v>0</v>
      </c>
      <c r="AF87" s="27" t="b">
        <v>0</v>
      </c>
      <c r="AG87" s="27" t="b">
        <v>0</v>
      </c>
      <c r="AH87" s="27" t="b">
        <v>0</v>
      </c>
      <c r="AI87" s="17" t="b">
        <v>0</v>
      </c>
      <c r="AJ87" s="17" t="b">
        <v>0</v>
      </c>
      <c r="AK87" s="17" t="b">
        <v>0</v>
      </c>
      <c r="AL87" s="27" t="b">
        <v>0</v>
      </c>
      <c r="AM87" s="27" t="b">
        <v>0</v>
      </c>
      <c r="AN87" s="27" t="b">
        <v>0</v>
      </c>
      <c r="AO87" s="17" t="b">
        <v>0</v>
      </c>
      <c r="AP87" s="17" t="b">
        <v>0</v>
      </c>
      <c r="AQ87" s="17" t="b">
        <v>0</v>
      </c>
      <c r="AR87" s="27" t="b">
        <v>0</v>
      </c>
      <c r="AS87" s="27" t="b">
        <v>0</v>
      </c>
      <c r="AT87" s="27" t="b">
        <v>0</v>
      </c>
      <c r="AU87" s="17" t="b">
        <v>0</v>
      </c>
      <c r="AV87" s="17" t="b">
        <v>0</v>
      </c>
      <c r="AW87" s="17" t="b">
        <v>0</v>
      </c>
      <c r="AX87" s="27" t="b">
        <v>0</v>
      </c>
      <c r="AY87" s="27" t="b">
        <v>0</v>
      </c>
      <c r="AZ87" s="27" t="b">
        <v>0</v>
      </c>
      <c r="BA87" s="17" t="b">
        <v>0</v>
      </c>
      <c r="BB87" s="17" t="b">
        <v>0</v>
      </c>
      <c r="BC87" s="17" t="b">
        <v>0</v>
      </c>
      <c r="BD87" s="27" t="b">
        <v>0</v>
      </c>
      <c r="BE87" s="27" t="b">
        <v>0</v>
      </c>
      <c r="BF87" s="27" t="b">
        <v>0</v>
      </c>
      <c r="BG87" s="17" t="b">
        <v>0</v>
      </c>
      <c r="BH87" s="17" t="b">
        <v>0</v>
      </c>
      <c r="BI87" s="17" t="b">
        <v>0</v>
      </c>
      <c r="BJ87" s="27" t="b">
        <v>0</v>
      </c>
      <c r="BK87" s="27" t="b">
        <v>0</v>
      </c>
      <c r="BL87" s="27" t="b">
        <v>0</v>
      </c>
      <c r="BM87" s="17" t="b">
        <v>0</v>
      </c>
      <c r="BN87" s="17" t="b">
        <v>0</v>
      </c>
      <c r="BO87" s="17" t="b">
        <v>0</v>
      </c>
      <c r="BP87" s="19">
        <f t="shared" si="15"/>
        <v>0</v>
      </c>
      <c r="BQ87" s="19">
        <f t="shared" si="16"/>
        <v>0</v>
      </c>
      <c r="BR87" s="35">
        <f t="shared" si="17"/>
        <v>0</v>
      </c>
    </row>
    <row r="88" spans="1:70" x14ac:dyDescent="0.3">
      <c r="A88" s="44"/>
      <c r="B88" s="44"/>
      <c r="C88" s="44"/>
      <c r="D88" s="19"/>
      <c r="E88" s="17" t="b">
        <v>0</v>
      </c>
      <c r="F88" s="17" t="b">
        <v>0</v>
      </c>
      <c r="G88" s="17" t="b">
        <v>0</v>
      </c>
      <c r="H88" s="43" t="b">
        <v>0</v>
      </c>
      <c r="I88" s="43" t="b">
        <v>0</v>
      </c>
      <c r="J88" s="43" t="b">
        <v>0</v>
      </c>
      <c r="K88" s="17" t="b">
        <v>0</v>
      </c>
      <c r="L88" s="17" t="b">
        <v>0</v>
      </c>
      <c r="M88" s="17" t="b">
        <v>0</v>
      </c>
      <c r="N88" s="27" t="b">
        <v>0</v>
      </c>
      <c r="O88" s="27" t="b">
        <v>0</v>
      </c>
      <c r="P88" s="27" t="b">
        <v>0</v>
      </c>
      <c r="Q88" s="17" t="b">
        <v>0</v>
      </c>
      <c r="R88" s="17" t="b">
        <v>0</v>
      </c>
      <c r="S88" s="17" t="b">
        <v>0</v>
      </c>
      <c r="T88" s="27" t="b">
        <v>0</v>
      </c>
      <c r="U88" s="27" t="b">
        <v>0</v>
      </c>
      <c r="V88" s="27" t="b">
        <v>0</v>
      </c>
      <c r="W88" s="17" t="b">
        <v>0</v>
      </c>
      <c r="X88" s="17" t="b">
        <v>0</v>
      </c>
      <c r="Y88" s="17" t="b">
        <v>0</v>
      </c>
      <c r="Z88" s="27" t="b">
        <v>0</v>
      </c>
      <c r="AA88" s="27" t="b">
        <v>0</v>
      </c>
      <c r="AB88" s="27" t="b">
        <v>0</v>
      </c>
      <c r="AC88" s="17" t="b">
        <v>0</v>
      </c>
      <c r="AD88" s="17" t="b">
        <v>0</v>
      </c>
      <c r="AE88" s="17" t="b">
        <v>0</v>
      </c>
      <c r="AF88" s="27" t="b">
        <v>0</v>
      </c>
      <c r="AG88" s="27" t="b">
        <v>0</v>
      </c>
      <c r="AH88" s="27" t="b">
        <v>0</v>
      </c>
      <c r="AI88" s="17" t="b">
        <v>0</v>
      </c>
      <c r="AJ88" s="17" t="b">
        <v>0</v>
      </c>
      <c r="AK88" s="17" t="b">
        <v>0</v>
      </c>
      <c r="AL88" s="27" t="b">
        <v>0</v>
      </c>
      <c r="AM88" s="27" t="b">
        <v>0</v>
      </c>
      <c r="AN88" s="27" t="b">
        <v>0</v>
      </c>
      <c r="AO88" s="17" t="b">
        <v>0</v>
      </c>
      <c r="AP88" s="17" t="b">
        <v>0</v>
      </c>
      <c r="AQ88" s="17" t="b">
        <v>0</v>
      </c>
      <c r="AR88" s="27" t="b">
        <v>0</v>
      </c>
      <c r="AS88" s="27" t="b">
        <v>0</v>
      </c>
      <c r="AT88" s="27" t="b">
        <v>0</v>
      </c>
      <c r="AU88" s="17" t="b">
        <v>0</v>
      </c>
      <c r="AV88" s="17" t="b">
        <v>0</v>
      </c>
      <c r="AW88" s="17" t="b">
        <v>0</v>
      </c>
      <c r="AX88" s="27" t="b">
        <v>0</v>
      </c>
      <c r="AY88" s="27" t="b">
        <v>0</v>
      </c>
      <c r="AZ88" s="27" t="b">
        <v>0</v>
      </c>
      <c r="BA88" s="17" t="b">
        <v>0</v>
      </c>
      <c r="BB88" s="17" t="b">
        <v>0</v>
      </c>
      <c r="BC88" s="17" t="b">
        <v>0</v>
      </c>
      <c r="BD88" s="27" t="b">
        <v>0</v>
      </c>
      <c r="BE88" s="27" t="b">
        <v>0</v>
      </c>
      <c r="BF88" s="27" t="b">
        <v>0</v>
      </c>
      <c r="BG88" s="17" t="b">
        <v>0</v>
      </c>
      <c r="BH88" s="17" t="b">
        <v>0</v>
      </c>
      <c r="BI88" s="17" t="b">
        <v>0</v>
      </c>
      <c r="BJ88" s="27" t="b">
        <v>0</v>
      </c>
      <c r="BK88" s="27" t="b">
        <v>0</v>
      </c>
      <c r="BL88" s="27" t="b">
        <v>0</v>
      </c>
      <c r="BM88" s="17" t="b">
        <v>0</v>
      </c>
      <c r="BN88" s="17" t="b">
        <v>0</v>
      </c>
      <c r="BO88" s="17" t="b">
        <v>0</v>
      </c>
      <c r="BP88" s="19">
        <f t="shared" si="15"/>
        <v>0</v>
      </c>
      <c r="BQ88" s="19">
        <f t="shared" si="16"/>
        <v>0</v>
      </c>
      <c r="BR88" s="35">
        <f t="shared" si="17"/>
        <v>0</v>
      </c>
    </row>
    <row r="89" spans="1:70" x14ac:dyDescent="0.3">
      <c r="A89" s="44"/>
      <c r="B89" s="44"/>
      <c r="C89" s="44"/>
      <c r="D89" s="19"/>
      <c r="E89" s="17" t="b">
        <v>0</v>
      </c>
      <c r="F89" s="17" t="b">
        <v>0</v>
      </c>
      <c r="G89" s="17" t="b">
        <v>0</v>
      </c>
      <c r="H89" s="43" t="b">
        <v>0</v>
      </c>
      <c r="I89" s="43" t="b">
        <v>0</v>
      </c>
      <c r="J89" s="43" t="b">
        <v>0</v>
      </c>
      <c r="K89" s="17" t="b">
        <v>0</v>
      </c>
      <c r="L89" s="17" t="b">
        <v>0</v>
      </c>
      <c r="M89" s="17" t="b">
        <v>0</v>
      </c>
      <c r="N89" s="27" t="b">
        <v>0</v>
      </c>
      <c r="O89" s="27" t="b">
        <v>0</v>
      </c>
      <c r="P89" s="27" t="b">
        <v>0</v>
      </c>
      <c r="Q89" s="17" t="b">
        <v>0</v>
      </c>
      <c r="R89" s="17" t="b">
        <v>0</v>
      </c>
      <c r="S89" s="17" t="b">
        <v>0</v>
      </c>
      <c r="T89" s="27" t="b">
        <v>0</v>
      </c>
      <c r="U89" s="27" t="b">
        <v>0</v>
      </c>
      <c r="V89" s="27" t="b">
        <v>0</v>
      </c>
      <c r="W89" s="17" t="b">
        <v>0</v>
      </c>
      <c r="X89" s="17" t="b">
        <v>0</v>
      </c>
      <c r="Y89" s="17" t="b">
        <v>0</v>
      </c>
      <c r="Z89" s="27" t="b">
        <v>0</v>
      </c>
      <c r="AA89" s="27" t="b">
        <v>0</v>
      </c>
      <c r="AB89" s="27" t="b">
        <v>0</v>
      </c>
      <c r="AC89" s="17" t="b">
        <v>0</v>
      </c>
      <c r="AD89" s="17" t="b">
        <v>0</v>
      </c>
      <c r="AE89" s="17" t="b">
        <v>0</v>
      </c>
      <c r="AF89" s="27" t="b">
        <v>0</v>
      </c>
      <c r="AG89" s="27" t="b">
        <v>0</v>
      </c>
      <c r="AH89" s="27" t="b">
        <v>0</v>
      </c>
      <c r="AI89" s="17" t="b">
        <v>0</v>
      </c>
      <c r="AJ89" s="17" t="b">
        <v>0</v>
      </c>
      <c r="AK89" s="17" t="b">
        <v>0</v>
      </c>
      <c r="AL89" s="27" t="b">
        <v>0</v>
      </c>
      <c r="AM89" s="27" t="b">
        <v>0</v>
      </c>
      <c r="AN89" s="27" t="b">
        <v>0</v>
      </c>
      <c r="AO89" s="17" t="b">
        <v>0</v>
      </c>
      <c r="AP89" s="17" t="b">
        <v>0</v>
      </c>
      <c r="AQ89" s="17" t="b">
        <v>0</v>
      </c>
      <c r="AR89" s="27" t="b">
        <v>0</v>
      </c>
      <c r="AS89" s="27" t="b">
        <v>0</v>
      </c>
      <c r="AT89" s="27" t="b">
        <v>0</v>
      </c>
      <c r="AU89" s="17" t="b">
        <v>0</v>
      </c>
      <c r="AV89" s="17" t="b">
        <v>0</v>
      </c>
      <c r="AW89" s="17" t="b">
        <v>0</v>
      </c>
      <c r="AX89" s="27" t="b">
        <v>0</v>
      </c>
      <c r="AY89" s="27" t="b">
        <v>0</v>
      </c>
      <c r="AZ89" s="27" t="b">
        <v>0</v>
      </c>
      <c r="BA89" s="17" t="b">
        <v>0</v>
      </c>
      <c r="BB89" s="17" t="b">
        <v>0</v>
      </c>
      <c r="BC89" s="17" t="b">
        <v>0</v>
      </c>
      <c r="BD89" s="27" t="b">
        <v>0</v>
      </c>
      <c r="BE89" s="27" t="b">
        <v>0</v>
      </c>
      <c r="BF89" s="27" t="b">
        <v>0</v>
      </c>
      <c r="BG89" s="17" t="b">
        <v>0</v>
      </c>
      <c r="BH89" s="17" t="b">
        <v>0</v>
      </c>
      <c r="BI89" s="17" t="b">
        <v>0</v>
      </c>
      <c r="BJ89" s="27" t="b">
        <v>0</v>
      </c>
      <c r="BK89" s="27" t="b">
        <v>0</v>
      </c>
      <c r="BL89" s="27" t="b">
        <v>0</v>
      </c>
      <c r="BM89" s="17" t="b">
        <v>0</v>
      </c>
      <c r="BN89" s="17" t="b">
        <v>0</v>
      </c>
      <c r="BO89" s="17" t="b">
        <v>0</v>
      </c>
      <c r="BP89" s="19">
        <f t="shared" si="15"/>
        <v>0</v>
      </c>
      <c r="BQ89" s="19">
        <f t="shared" si="16"/>
        <v>0</v>
      </c>
      <c r="BR89" s="35">
        <f t="shared" si="17"/>
        <v>0</v>
      </c>
    </row>
    <row r="90" spans="1:70" x14ac:dyDescent="0.3">
      <c r="A90" s="44"/>
      <c r="B90" s="44"/>
      <c r="C90" s="44"/>
      <c r="D90" s="19"/>
      <c r="E90" s="17" t="b">
        <v>0</v>
      </c>
      <c r="F90" s="17" t="b">
        <v>0</v>
      </c>
      <c r="G90" s="17" t="b">
        <v>0</v>
      </c>
      <c r="H90" s="43" t="b">
        <v>0</v>
      </c>
      <c r="I90" s="43" t="b">
        <v>0</v>
      </c>
      <c r="J90" s="43" t="b">
        <v>0</v>
      </c>
      <c r="K90" s="17" t="b">
        <v>0</v>
      </c>
      <c r="L90" s="17" t="b">
        <v>0</v>
      </c>
      <c r="M90" s="17" t="b">
        <v>0</v>
      </c>
      <c r="N90" s="27" t="b">
        <v>0</v>
      </c>
      <c r="O90" s="27" t="b">
        <v>0</v>
      </c>
      <c r="P90" s="27" t="b">
        <v>0</v>
      </c>
      <c r="Q90" s="17" t="b">
        <v>0</v>
      </c>
      <c r="R90" s="17" t="b">
        <v>0</v>
      </c>
      <c r="S90" s="17" t="b">
        <v>0</v>
      </c>
      <c r="T90" s="27" t="b">
        <v>0</v>
      </c>
      <c r="U90" s="27" t="b">
        <v>0</v>
      </c>
      <c r="V90" s="27" t="b">
        <v>0</v>
      </c>
      <c r="W90" s="17" t="b">
        <v>0</v>
      </c>
      <c r="X90" s="17" t="b">
        <v>0</v>
      </c>
      <c r="Y90" s="17" t="b">
        <v>0</v>
      </c>
      <c r="Z90" s="27" t="b">
        <v>0</v>
      </c>
      <c r="AA90" s="27" t="b">
        <v>0</v>
      </c>
      <c r="AB90" s="27" t="b">
        <v>0</v>
      </c>
      <c r="AC90" s="17" t="b">
        <v>0</v>
      </c>
      <c r="AD90" s="17" t="b">
        <v>0</v>
      </c>
      <c r="AE90" s="17" t="b">
        <v>0</v>
      </c>
      <c r="AF90" s="27" t="b">
        <v>0</v>
      </c>
      <c r="AG90" s="27" t="b">
        <v>0</v>
      </c>
      <c r="AH90" s="27" t="b">
        <v>0</v>
      </c>
      <c r="AI90" s="17" t="b">
        <v>0</v>
      </c>
      <c r="AJ90" s="17" t="b">
        <v>0</v>
      </c>
      <c r="AK90" s="17" t="b">
        <v>0</v>
      </c>
      <c r="AL90" s="27" t="b">
        <v>0</v>
      </c>
      <c r="AM90" s="27" t="b">
        <v>0</v>
      </c>
      <c r="AN90" s="27" t="b">
        <v>0</v>
      </c>
      <c r="AO90" s="17" t="b">
        <v>0</v>
      </c>
      <c r="AP90" s="17" t="b">
        <v>0</v>
      </c>
      <c r="AQ90" s="17" t="b">
        <v>0</v>
      </c>
      <c r="AR90" s="27" t="b">
        <v>0</v>
      </c>
      <c r="AS90" s="27" t="b">
        <v>0</v>
      </c>
      <c r="AT90" s="27" t="b">
        <v>0</v>
      </c>
      <c r="AU90" s="17" t="b">
        <v>0</v>
      </c>
      <c r="AV90" s="17" t="b">
        <v>0</v>
      </c>
      <c r="AW90" s="17" t="b">
        <v>0</v>
      </c>
      <c r="AX90" s="27" t="b">
        <v>0</v>
      </c>
      <c r="AY90" s="27" t="b">
        <v>0</v>
      </c>
      <c r="AZ90" s="27" t="b">
        <v>0</v>
      </c>
      <c r="BA90" s="17" t="b">
        <v>0</v>
      </c>
      <c r="BB90" s="17" t="b">
        <v>0</v>
      </c>
      <c r="BC90" s="17" t="b">
        <v>0</v>
      </c>
      <c r="BD90" s="27" t="b">
        <v>0</v>
      </c>
      <c r="BE90" s="27" t="b">
        <v>0</v>
      </c>
      <c r="BF90" s="27" t="b">
        <v>0</v>
      </c>
      <c r="BG90" s="17" t="b">
        <v>0</v>
      </c>
      <c r="BH90" s="17" t="b">
        <v>0</v>
      </c>
      <c r="BI90" s="17" t="b">
        <v>0</v>
      </c>
      <c r="BJ90" s="27" t="b">
        <v>0</v>
      </c>
      <c r="BK90" s="27" t="b">
        <v>0</v>
      </c>
      <c r="BL90" s="27" t="b">
        <v>0</v>
      </c>
      <c r="BM90" s="17" t="b">
        <v>0</v>
      </c>
      <c r="BN90" s="17" t="b">
        <v>0</v>
      </c>
      <c r="BO90" s="17" t="b">
        <v>0</v>
      </c>
      <c r="BP90" s="19">
        <f t="shared" si="15"/>
        <v>0</v>
      </c>
      <c r="BQ90" s="19">
        <f t="shared" si="16"/>
        <v>0</v>
      </c>
      <c r="BR90" s="35">
        <f t="shared" si="17"/>
        <v>0</v>
      </c>
    </row>
    <row r="91" spans="1:70" x14ac:dyDescent="0.3">
      <c r="A91" s="44"/>
      <c r="B91" s="44"/>
      <c r="C91" s="44"/>
      <c r="D91" s="19"/>
      <c r="E91" s="17" t="b">
        <v>0</v>
      </c>
      <c r="F91" s="17" t="b">
        <v>0</v>
      </c>
      <c r="G91" s="17" t="b">
        <v>0</v>
      </c>
      <c r="H91" s="43" t="b">
        <v>0</v>
      </c>
      <c r="I91" s="43" t="b">
        <v>0</v>
      </c>
      <c r="J91" s="43" t="b">
        <v>0</v>
      </c>
      <c r="K91" s="17" t="b">
        <v>0</v>
      </c>
      <c r="L91" s="17" t="b">
        <v>0</v>
      </c>
      <c r="M91" s="17" t="b">
        <v>0</v>
      </c>
      <c r="N91" s="27" t="b">
        <v>0</v>
      </c>
      <c r="O91" s="27" t="b">
        <v>0</v>
      </c>
      <c r="P91" s="27" t="b">
        <v>0</v>
      </c>
      <c r="Q91" s="17" t="b">
        <v>0</v>
      </c>
      <c r="R91" s="17" t="b">
        <v>0</v>
      </c>
      <c r="S91" s="17" t="b">
        <v>0</v>
      </c>
      <c r="T91" s="27" t="b">
        <v>0</v>
      </c>
      <c r="U91" s="27" t="b">
        <v>0</v>
      </c>
      <c r="V91" s="27" t="b">
        <v>0</v>
      </c>
      <c r="W91" s="17" t="b">
        <v>0</v>
      </c>
      <c r="X91" s="17" t="b">
        <v>0</v>
      </c>
      <c r="Y91" s="17" t="b">
        <v>0</v>
      </c>
      <c r="Z91" s="27" t="b">
        <v>0</v>
      </c>
      <c r="AA91" s="27" t="b">
        <v>0</v>
      </c>
      <c r="AB91" s="27" t="b">
        <v>0</v>
      </c>
      <c r="AC91" s="17" t="b">
        <v>0</v>
      </c>
      <c r="AD91" s="17" t="b">
        <v>0</v>
      </c>
      <c r="AE91" s="17" t="b">
        <v>0</v>
      </c>
      <c r="AF91" s="27" t="b">
        <v>0</v>
      </c>
      <c r="AG91" s="27" t="b">
        <v>0</v>
      </c>
      <c r="AH91" s="27" t="b">
        <v>0</v>
      </c>
      <c r="AI91" s="17" t="b">
        <v>0</v>
      </c>
      <c r="AJ91" s="17" t="b">
        <v>0</v>
      </c>
      <c r="AK91" s="17" t="b">
        <v>0</v>
      </c>
      <c r="AL91" s="27" t="b">
        <v>0</v>
      </c>
      <c r="AM91" s="27" t="b">
        <v>0</v>
      </c>
      <c r="AN91" s="27" t="b">
        <v>0</v>
      </c>
      <c r="AO91" s="17" t="b">
        <v>0</v>
      </c>
      <c r="AP91" s="17" t="b">
        <v>0</v>
      </c>
      <c r="AQ91" s="17" t="b">
        <v>0</v>
      </c>
      <c r="AR91" s="27" t="b">
        <v>0</v>
      </c>
      <c r="AS91" s="27" t="b">
        <v>0</v>
      </c>
      <c r="AT91" s="27" t="b">
        <v>0</v>
      </c>
      <c r="AU91" s="17" t="b">
        <v>0</v>
      </c>
      <c r="AV91" s="17" t="b">
        <v>0</v>
      </c>
      <c r="AW91" s="17" t="b">
        <v>0</v>
      </c>
      <c r="AX91" s="27" t="b">
        <v>0</v>
      </c>
      <c r="AY91" s="27" t="b">
        <v>0</v>
      </c>
      <c r="AZ91" s="27" t="b">
        <v>0</v>
      </c>
      <c r="BA91" s="17" t="b">
        <v>0</v>
      </c>
      <c r="BB91" s="17" t="b">
        <v>0</v>
      </c>
      <c r="BC91" s="17" t="b">
        <v>0</v>
      </c>
      <c r="BD91" s="27" t="b">
        <v>0</v>
      </c>
      <c r="BE91" s="27" t="b">
        <v>0</v>
      </c>
      <c r="BF91" s="27" t="b">
        <v>0</v>
      </c>
      <c r="BG91" s="17" t="b">
        <v>0</v>
      </c>
      <c r="BH91" s="17" t="b">
        <v>0</v>
      </c>
      <c r="BI91" s="17" t="b">
        <v>0</v>
      </c>
      <c r="BJ91" s="27" t="b">
        <v>0</v>
      </c>
      <c r="BK91" s="27" t="b">
        <v>0</v>
      </c>
      <c r="BL91" s="27" t="b">
        <v>0</v>
      </c>
      <c r="BM91" s="17" t="b">
        <v>0</v>
      </c>
      <c r="BN91" s="17" t="b">
        <v>0</v>
      </c>
      <c r="BO91" s="17" t="b">
        <v>0</v>
      </c>
      <c r="BP91" s="19">
        <f t="shared" si="15"/>
        <v>0</v>
      </c>
      <c r="BQ91" s="19">
        <f t="shared" si="16"/>
        <v>0</v>
      </c>
      <c r="BR91" s="35">
        <f t="shared" si="17"/>
        <v>0</v>
      </c>
    </row>
    <row r="92" spans="1:70" x14ac:dyDescent="0.3">
      <c r="A92" s="44"/>
      <c r="B92" s="44"/>
      <c r="C92" s="44"/>
      <c r="D92" s="19"/>
      <c r="E92" s="17" t="b">
        <v>0</v>
      </c>
      <c r="F92" s="17" t="b">
        <v>0</v>
      </c>
      <c r="G92" s="17" t="b">
        <v>0</v>
      </c>
      <c r="H92" s="43" t="b">
        <v>0</v>
      </c>
      <c r="I92" s="43" t="b">
        <v>0</v>
      </c>
      <c r="J92" s="43" t="b">
        <v>0</v>
      </c>
      <c r="K92" s="17" t="b">
        <v>0</v>
      </c>
      <c r="L92" s="17" t="b">
        <v>0</v>
      </c>
      <c r="M92" s="17" t="b">
        <v>0</v>
      </c>
      <c r="N92" s="27" t="b">
        <v>0</v>
      </c>
      <c r="O92" s="27" t="b">
        <v>0</v>
      </c>
      <c r="P92" s="27" t="b">
        <v>0</v>
      </c>
      <c r="Q92" s="17" t="b">
        <v>0</v>
      </c>
      <c r="R92" s="17" t="b">
        <v>0</v>
      </c>
      <c r="S92" s="17" t="b">
        <v>0</v>
      </c>
      <c r="T92" s="27" t="b">
        <v>0</v>
      </c>
      <c r="U92" s="27" t="b">
        <v>0</v>
      </c>
      <c r="V92" s="27" t="b">
        <v>0</v>
      </c>
      <c r="W92" s="17" t="b">
        <v>0</v>
      </c>
      <c r="X92" s="17" t="b">
        <v>0</v>
      </c>
      <c r="Y92" s="17" t="b">
        <v>0</v>
      </c>
      <c r="Z92" s="27" t="b">
        <v>0</v>
      </c>
      <c r="AA92" s="27" t="b">
        <v>0</v>
      </c>
      <c r="AB92" s="27" t="b">
        <v>0</v>
      </c>
      <c r="AC92" s="17" t="b">
        <v>0</v>
      </c>
      <c r="AD92" s="17" t="b">
        <v>0</v>
      </c>
      <c r="AE92" s="17" t="b">
        <v>0</v>
      </c>
      <c r="AF92" s="27" t="b">
        <v>0</v>
      </c>
      <c r="AG92" s="27" t="b">
        <v>0</v>
      </c>
      <c r="AH92" s="27" t="b">
        <v>0</v>
      </c>
      <c r="AI92" s="17" t="b">
        <v>0</v>
      </c>
      <c r="AJ92" s="17" t="b">
        <v>0</v>
      </c>
      <c r="AK92" s="17" t="b">
        <v>0</v>
      </c>
      <c r="AL92" s="27" t="b">
        <v>0</v>
      </c>
      <c r="AM92" s="27" t="b">
        <v>0</v>
      </c>
      <c r="AN92" s="27" t="b">
        <v>0</v>
      </c>
      <c r="AO92" s="17" t="b">
        <v>0</v>
      </c>
      <c r="AP92" s="17" t="b">
        <v>0</v>
      </c>
      <c r="AQ92" s="17" t="b">
        <v>0</v>
      </c>
      <c r="AR92" s="27" t="b">
        <v>0</v>
      </c>
      <c r="AS92" s="27" t="b">
        <v>0</v>
      </c>
      <c r="AT92" s="27" t="b">
        <v>0</v>
      </c>
      <c r="AU92" s="17" t="b">
        <v>0</v>
      </c>
      <c r="AV92" s="17" t="b">
        <v>0</v>
      </c>
      <c r="AW92" s="17" t="b">
        <v>0</v>
      </c>
      <c r="AX92" s="27" t="b">
        <v>0</v>
      </c>
      <c r="AY92" s="27" t="b">
        <v>0</v>
      </c>
      <c r="AZ92" s="27" t="b">
        <v>0</v>
      </c>
      <c r="BA92" s="17" t="b">
        <v>0</v>
      </c>
      <c r="BB92" s="17" t="b">
        <v>0</v>
      </c>
      <c r="BC92" s="17" t="b">
        <v>0</v>
      </c>
      <c r="BD92" s="27" t="b">
        <v>0</v>
      </c>
      <c r="BE92" s="27" t="b">
        <v>0</v>
      </c>
      <c r="BF92" s="27" t="b">
        <v>0</v>
      </c>
      <c r="BG92" s="17" t="b">
        <v>0</v>
      </c>
      <c r="BH92" s="17" t="b">
        <v>0</v>
      </c>
      <c r="BI92" s="17" t="b">
        <v>0</v>
      </c>
      <c r="BJ92" s="27" t="b">
        <v>0</v>
      </c>
      <c r="BK92" s="27" t="b">
        <v>0</v>
      </c>
      <c r="BL92" s="27" t="b">
        <v>0</v>
      </c>
      <c r="BM92" s="17" t="b">
        <v>0</v>
      </c>
      <c r="BN92" s="17" t="b">
        <v>0</v>
      </c>
      <c r="BO92" s="17" t="b">
        <v>0</v>
      </c>
      <c r="BP92" s="19">
        <f t="shared" si="15"/>
        <v>0</v>
      </c>
      <c r="BQ92" s="19">
        <f t="shared" si="16"/>
        <v>0</v>
      </c>
      <c r="BR92" s="35">
        <f t="shared" si="17"/>
        <v>0</v>
      </c>
    </row>
    <row r="93" spans="1:70" x14ac:dyDescent="0.3">
      <c r="A93" s="44"/>
      <c r="B93" s="44"/>
      <c r="C93" s="44"/>
      <c r="D93" s="19"/>
      <c r="E93" s="17" t="b">
        <v>0</v>
      </c>
      <c r="F93" s="17" t="b">
        <v>0</v>
      </c>
      <c r="G93" s="17" t="b">
        <v>0</v>
      </c>
      <c r="H93" s="43" t="b">
        <v>0</v>
      </c>
      <c r="I93" s="43" t="b">
        <v>0</v>
      </c>
      <c r="J93" s="43" t="b">
        <v>0</v>
      </c>
      <c r="K93" s="17" t="b">
        <v>0</v>
      </c>
      <c r="L93" s="17" t="b">
        <v>0</v>
      </c>
      <c r="M93" s="17" t="b">
        <v>0</v>
      </c>
      <c r="N93" s="27" t="b">
        <v>0</v>
      </c>
      <c r="O93" s="27" t="b">
        <v>0</v>
      </c>
      <c r="P93" s="27" t="b">
        <v>0</v>
      </c>
      <c r="Q93" s="17" t="b">
        <v>0</v>
      </c>
      <c r="R93" s="17" t="b">
        <v>0</v>
      </c>
      <c r="S93" s="17" t="b">
        <v>0</v>
      </c>
      <c r="T93" s="27" t="b">
        <v>0</v>
      </c>
      <c r="U93" s="27" t="b">
        <v>0</v>
      </c>
      <c r="V93" s="27" t="b">
        <v>0</v>
      </c>
      <c r="W93" s="17" t="b">
        <v>0</v>
      </c>
      <c r="X93" s="17" t="b">
        <v>0</v>
      </c>
      <c r="Y93" s="17" t="b">
        <v>0</v>
      </c>
      <c r="Z93" s="27" t="b">
        <v>0</v>
      </c>
      <c r="AA93" s="27" t="b">
        <v>0</v>
      </c>
      <c r="AB93" s="27" t="b">
        <v>0</v>
      </c>
      <c r="AC93" s="17" t="b">
        <v>0</v>
      </c>
      <c r="AD93" s="17" t="b">
        <v>0</v>
      </c>
      <c r="AE93" s="17" t="b">
        <v>0</v>
      </c>
      <c r="AF93" s="27" t="b">
        <v>0</v>
      </c>
      <c r="AG93" s="27" t="b">
        <v>0</v>
      </c>
      <c r="AH93" s="27" t="b">
        <v>0</v>
      </c>
      <c r="AI93" s="17" t="b">
        <v>0</v>
      </c>
      <c r="AJ93" s="17" t="b">
        <v>0</v>
      </c>
      <c r="AK93" s="17" t="b">
        <v>0</v>
      </c>
      <c r="AL93" s="27" t="b">
        <v>0</v>
      </c>
      <c r="AM93" s="27" t="b">
        <v>0</v>
      </c>
      <c r="AN93" s="27" t="b">
        <v>0</v>
      </c>
      <c r="AO93" s="17" t="b">
        <v>0</v>
      </c>
      <c r="AP93" s="17" t="b">
        <v>0</v>
      </c>
      <c r="AQ93" s="17" t="b">
        <v>0</v>
      </c>
      <c r="AR93" s="27" t="b">
        <v>0</v>
      </c>
      <c r="AS93" s="27" t="b">
        <v>0</v>
      </c>
      <c r="AT93" s="27" t="b">
        <v>0</v>
      </c>
      <c r="AU93" s="17" t="b">
        <v>0</v>
      </c>
      <c r="AV93" s="17" t="b">
        <v>0</v>
      </c>
      <c r="AW93" s="17" t="b">
        <v>0</v>
      </c>
      <c r="AX93" s="27" t="b">
        <v>0</v>
      </c>
      <c r="AY93" s="27" t="b">
        <v>0</v>
      </c>
      <c r="AZ93" s="27" t="b">
        <v>0</v>
      </c>
      <c r="BA93" s="17" t="b">
        <v>0</v>
      </c>
      <c r="BB93" s="17" t="b">
        <v>0</v>
      </c>
      <c r="BC93" s="17" t="b">
        <v>0</v>
      </c>
      <c r="BD93" s="27" t="b">
        <v>0</v>
      </c>
      <c r="BE93" s="27" t="b">
        <v>0</v>
      </c>
      <c r="BF93" s="27" t="b">
        <v>0</v>
      </c>
      <c r="BG93" s="17" t="b">
        <v>0</v>
      </c>
      <c r="BH93" s="17" t="b">
        <v>0</v>
      </c>
      <c r="BI93" s="17" t="b">
        <v>0</v>
      </c>
      <c r="BJ93" s="27" t="b">
        <v>0</v>
      </c>
      <c r="BK93" s="27" t="b">
        <v>0</v>
      </c>
      <c r="BL93" s="27" t="b">
        <v>0</v>
      </c>
      <c r="BM93" s="17" t="b">
        <v>0</v>
      </c>
      <c r="BN93" s="17" t="b">
        <v>0</v>
      </c>
      <c r="BO93" s="17" t="b">
        <v>0</v>
      </c>
      <c r="BP93" s="19">
        <f t="shared" ref="BP93:BP116" si="18">SUMPRODUCT((E93=TRUE)+(H93=TRUE)+(K93=TRUE)+(N93=TRUE)+(Q93=TRUE)+(T93=TRUE)+(W93=TRUE)+(Z93=TRUE)+(AC93=TRUE)+(AF93=TRUE)+(AI93=TRUE)+(AL93=TRUE)+(AO93=TRUE)+(AR93=TRUE)+(AU93=TRUE)+(AX93=TRUE)+(BA93=TRUE)+(BD93=TRUE)+(BG93=TRUE)+(BJ93=TRUE)+(BM93=TRUE))</f>
        <v>0</v>
      </c>
      <c r="BQ93" s="19">
        <f t="shared" ref="BQ93:BQ116" si="19">SUMPRODUCT((F93=TRUE)+(I93=TRUE)+(L93=TRUE)+(O93=TRUE)+(R93=TRUE)+(U93=TRUE)+(X93=TRUE)+(AA93=TRUE)+(AD93=TRUE)+(AG93=TRUE)+(AJ93=TRUE)+(AM93=TRUE)+(AP93=TRUE)+(AS93=TRUE)+(AV93=TRUE)+(AY93=TRUE)+(BB93=TRUE)+(BE93=TRUE)+(BH93=TRUE)+(BK93=TRUE)+(BN93=TRUE))</f>
        <v>0</v>
      </c>
      <c r="BR93" s="35">
        <f t="shared" ref="BR93:BR116" si="20">IFERROR(BP93/(BP93+BQ93),0)</f>
        <v>0</v>
      </c>
    </row>
    <row r="94" spans="1:70" x14ac:dyDescent="0.3">
      <c r="A94" s="44"/>
      <c r="B94" s="44"/>
      <c r="C94" s="44"/>
      <c r="D94" s="19"/>
      <c r="E94" s="17" t="b">
        <v>0</v>
      </c>
      <c r="F94" s="17" t="b">
        <v>0</v>
      </c>
      <c r="G94" s="17" t="b">
        <v>0</v>
      </c>
      <c r="H94" s="43" t="b">
        <v>0</v>
      </c>
      <c r="I94" s="43" t="b">
        <v>0</v>
      </c>
      <c r="J94" s="43" t="b">
        <v>0</v>
      </c>
      <c r="K94" s="17" t="b">
        <v>0</v>
      </c>
      <c r="L94" s="17" t="b">
        <v>0</v>
      </c>
      <c r="M94" s="17" t="b">
        <v>0</v>
      </c>
      <c r="N94" s="27" t="b">
        <v>0</v>
      </c>
      <c r="O94" s="27" t="b">
        <v>0</v>
      </c>
      <c r="P94" s="27" t="b">
        <v>0</v>
      </c>
      <c r="Q94" s="17" t="b">
        <v>0</v>
      </c>
      <c r="R94" s="17" t="b">
        <v>0</v>
      </c>
      <c r="S94" s="17" t="b">
        <v>0</v>
      </c>
      <c r="T94" s="27" t="b">
        <v>0</v>
      </c>
      <c r="U94" s="27" t="b">
        <v>0</v>
      </c>
      <c r="V94" s="27" t="b">
        <v>0</v>
      </c>
      <c r="W94" s="17" t="b">
        <v>0</v>
      </c>
      <c r="X94" s="17" t="b">
        <v>0</v>
      </c>
      <c r="Y94" s="17" t="b">
        <v>0</v>
      </c>
      <c r="Z94" s="27" t="b">
        <v>0</v>
      </c>
      <c r="AA94" s="27" t="b">
        <v>0</v>
      </c>
      <c r="AB94" s="27" t="b">
        <v>0</v>
      </c>
      <c r="AC94" s="17" t="b">
        <v>0</v>
      </c>
      <c r="AD94" s="17" t="b">
        <v>0</v>
      </c>
      <c r="AE94" s="17" t="b">
        <v>0</v>
      </c>
      <c r="AF94" s="27" t="b">
        <v>0</v>
      </c>
      <c r="AG94" s="27" t="b">
        <v>0</v>
      </c>
      <c r="AH94" s="27" t="b">
        <v>0</v>
      </c>
      <c r="AI94" s="17" t="b">
        <v>0</v>
      </c>
      <c r="AJ94" s="17" t="b">
        <v>0</v>
      </c>
      <c r="AK94" s="17" t="b">
        <v>0</v>
      </c>
      <c r="AL94" s="27" t="b">
        <v>0</v>
      </c>
      <c r="AM94" s="27" t="b">
        <v>0</v>
      </c>
      <c r="AN94" s="27" t="b">
        <v>0</v>
      </c>
      <c r="AO94" s="17" t="b">
        <v>0</v>
      </c>
      <c r="AP94" s="17" t="b">
        <v>0</v>
      </c>
      <c r="AQ94" s="17" t="b">
        <v>0</v>
      </c>
      <c r="AR94" s="27" t="b">
        <v>0</v>
      </c>
      <c r="AS94" s="27" t="b">
        <v>0</v>
      </c>
      <c r="AT94" s="27" t="b">
        <v>0</v>
      </c>
      <c r="AU94" s="17" t="b">
        <v>0</v>
      </c>
      <c r="AV94" s="17" t="b">
        <v>0</v>
      </c>
      <c r="AW94" s="17" t="b">
        <v>0</v>
      </c>
      <c r="AX94" s="27" t="b">
        <v>0</v>
      </c>
      <c r="AY94" s="27" t="b">
        <v>0</v>
      </c>
      <c r="AZ94" s="27" t="b">
        <v>0</v>
      </c>
      <c r="BA94" s="17" t="b">
        <v>0</v>
      </c>
      <c r="BB94" s="17" t="b">
        <v>0</v>
      </c>
      <c r="BC94" s="17" t="b">
        <v>0</v>
      </c>
      <c r="BD94" s="27" t="b">
        <v>0</v>
      </c>
      <c r="BE94" s="27" t="b">
        <v>0</v>
      </c>
      <c r="BF94" s="27" t="b">
        <v>0</v>
      </c>
      <c r="BG94" s="17" t="b">
        <v>0</v>
      </c>
      <c r="BH94" s="17" t="b">
        <v>0</v>
      </c>
      <c r="BI94" s="17" t="b">
        <v>0</v>
      </c>
      <c r="BJ94" s="27" t="b">
        <v>0</v>
      </c>
      <c r="BK94" s="27" t="b">
        <v>0</v>
      </c>
      <c r="BL94" s="27" t="b">
        <v>0</v>
      </c>
      <c r="BM94" s="17" t="b">
        <v>0</v>
      </c>
      <c r="BN94" s="17" t="b">
        <v>0</v>
      </c>
      <c r="BO94" s="17" t="b">
        <v>0</v>
      </c>
      <c r="BP94" s="19">
        <f t="shared" si="18"/>
        <v>0</v>
      </c>
      <c r="BQ94" s="19">
        <f t="shared" si="19"/>
        <v>0</v>
      </c>
      <c r="BR94" s="35">
        <f t="shared" si="20"/>
        <v>0</v>
      </c>
    </row>
    <row r="95" spans="1:70" x14ac:dyDescent="0.3">
      <c r="A95" s="44"/>
      <c r="B95" s="44"/>
      <c r="C95" s="44"/>
      <c r="D95" s="19"/>
      <c r="E95" s="17" t="b">
        <v>0</v>
      </c>
      <c r="F95" s="17" t="b">
        <v>0</v>
      </c>
      <c r="G95" s="17" t="b">
        <v>0</v>
      </c>
      <c r="H95" s="43" t="b">
        <v>0</v>
      </c>
      <c r="I95" s="43" t="b">
        <v>0</v>
      </c>
      <c r="J95" s="43" t="b">
        <v>0</v>
      </c>
      <c r="K95" s="17" t="b">
        <v>0</v>
      </c>
      <c r="L95" s="17" t="b">
        <v>0</v>
      </c>
      <c r="M95" s="17" t="b">
        <v>0</v>
      </c>
      <c r="N95" s="27" t="b">
        <v>0</v>
      </c>
      <c r="O95" s="27" t="b">
        <v>0</v>
      </c>
      <c r="P95" s="27" t="b">
        <v>0</v>
      </c>
      <c r="Q95" s="17" t="b">
        <v>0</v>
      </c>
      <c r="R95" s="17" t="b">
        <v>0</v>
      </c>
      <c r="S95" s="17" t="b">
        <v>0</v>
      </c>
      <c r="T95" s="27" t="b">
        <v>0</v>
      </c>
      <c r="U95" s="27" t="b">
        <v>0</v>
      </c>
      <c r="V95" s="27" t="b">
        <v>0</v>
      </c>
      <c r="W95" s="17" t="b">
        <v>0</v>
      </c>
      <c r="X95" s="17" t="b">
        <v>0</v>
      </c>
      <c r="Y95" s="17" t="b">
        <v>0</v>
      </c>
      <c r="Z95" s="27" t="b">
        <v>0</v>
      </c>
      <c r="AA95" s="27" t="b">
        <v>0</v>
      </c>
      <c r="AB95" s="27" t="b">
        <v>0</v>
      </c>
      <c r="AC95" s="17" t="b">
        <v>0</v>
      </c>
      <c r="AD95" s="17" t="b">
        <v>0</v>
      </c>
      <c r="AE95" s="17" t="b">
        <v>0</v>
      </c>
      <c r="AF95" s="27" t="b">
        <v>0</v>
      </c>
      <c r="AG95" s="27" t="b">
        <v>0</v>
      </c>
      <c r="AH95" s="27" t="b">
        <v>0</v>
      </c>
      <c r="AI95" s="17" t="b">
        <v>0</v>
      </c>
      <c r="AJ95" s="17" t="b">
        <v>0</v>
      </c>
      <c r="AK95" s="17" t="b">
        <v>0</v>
      </c>
      <c r="AL95" s="27" t="b">
        <v>0</v>
      </c>
      <c r="AM95" s="27" t="b">
        <v>0</v>
      </c>
      <c r="AN95" s="27" t="b">
        <v>0</v>
      </c>
      <c r="AO95" s="17" t="b">
        <v>0</v>
      </c>
      <c r="AP95" s="17" t="b">
        <v>0</v>
      </c>
      <c r="AQ95" s="17" t="b">
        <v>0</v>
      </c>
      <c r="AR95" s="27" t="b">
        <v>0</v>
      </c>
      <c r="AS95" s="27" t="b">
        <v>0</v>
      </c>
      <c r="AT95" s="27" t="b">
        <v>0</v>
      </c>
      <c r="AU95" s="17" t="b">
        <v>0</v>
      </c>
      <c r="AV95" s="17" t="b">
        <v>0</v>
      </c>
      <c r="AW95" s="17" t="b">
        <v>0</v>
      </c>
      <c r="AX95" s="27" t="b">
        <v>0</v>
      </c>
      <c r="AY95" s="27" t="b">
        <v>0</v>
      </c>
      <c r="AZ95" s="27" t="b">
        <v>0</v>
      </c>
      <c r="BA95" s="17" t="b">
        <v>0</v>
      </c>
      <c r="BB95" s="17" t="b">
        <v>0</v>
      </c>
      <c r="BC95" s="17" t="b">
        <v>0</v>
      </c>
      <c r="BD95" s="27" t="b">
        <v>0</v>
      </c>
      <c r="BE95" s="27" t="b">
        <v>0</v>
      </c>
      <c r="BF95" s="27" t="b">
        <v>0</v>
      </c>
      <c r="BG95" s="17" t="b">
        <v>0</v>
      </c>
      <c r="BH95" s="17" t="b">
        <v>0</v>
      </c>
      <c r="BI95" s="17" t="b">
        <v>0</v>
      </c>
      <c r="BJ95" s="27" t="b">
        <v>0</v>
      </c>
      <c r="BK95" s="27" t="b">
        <v>0</v>
      </c>
      <c r="BL95" s="27" t="b">
        <v>0</v>
      </c>
      <c r="BM95" s="17" t="b">
        <v>0</v>
      </c>
      <c r="BN95" s="17" t="b">
        <v>0</v>
      </c>
      <c r="BO95" s="17" t="b">
        <v>0</v>
      </c>
      <c r="BP95" s="19">
        <f t="shared" si="18"/>
        <v>0</v>
      </c>
      <c r="BQ95" s="19">
        <f t="shared" si="19"/>
        <v>0</v>
      </c>
      <c r="BR95" s="35">
        <f t="shared" si="20"/>
        <v>0</v>
      </c>
    </row>
    <row r="96" spans="1:70" x14ac:dyDescent="0.3">
      <c r="A96" s="44"/>
      <c r="B96" s="44"/>
      <c r="C96" s="44"/>
      <c r="D96" s="19"/>
      <c r="E96" s="17" t="b">
        <v>0</v>
      </c>
      <c r="F96" s="17" t="b">
        <v>0</v>
      </c>
      <c r="G96" s="17" t="b">
        <v>0</v>
      </c>
      <c r="H96" s="43" t="b">
        <v>0</v>
      </c>
      <c r="I96" s="43" t="b">
        <v>0</v>
      </c>
      <c r="J96" s="43" t="b">
        <v>0</v>
      </c>
      <c r="K96" s="17" t="b">
        <v>0</v>
      </c>
      <c r="L96" s="17" t="b">
        <v>0</v>
      </c>
      <c r="M96" s="17" t="b">
        <v>0</v>
      </c>
      <c r="N96" s="27" t="b">
        <v>0</v>
      </c>
      <c r="O96" s="27" t="b">
        <v>0</v>
      </c>
      <c r="P96" s="27" t="b">
        <v>0</v>
      </c>
      <c r="Q96" s="17" t="b">
        <v>0</v>
      </c>
      <c r="R96" s="17" t="b">
        <v>0</v>
      </c>
      <c r="S96" s="17" t="b">
        <v>0</v>
      </c>
      <c r="T96" s="27" t="b">
        <v>0</v>
      </c>
      <c r="U96" s="27" t="b">
        <v>0</v>
      </c>
      <c r="V96" s="27" t="b">
        <v>0</v>
      </c>
      <c r="W96" s="17" t="b">
        <v>0</v>
      </c>
      <c r="X96" s="17" t="b">
        <v>0</v>
      </c>
      <c r="Y96" s="17" t="b">
        <v>0</v>
      </c>
      <c r="Z96" s="27" t="b">
        <v>0</v>
      </c>
      <c r="AA96" s="27" t="b">
        <v>0</v>
      </c>
      <c r="AB96" s="27" t="b">
        <v>0</v>
      </c>
      <c r="AC96" s="17" t="b">
        <v>0</v>
      </c>
      <c r="AD96" s="17" t="b">
        <v>0</v>
      </c>
      <c r="AE96" s="17" t="b">
        <v>0</v>
      </c>
      <c r="AF96" s="27" t="b">
        <v>0</v>
      </c>
      <c r="AG96" s="27" t="b">
        <v>0</v>
      </c>
      <c r="AH96" s="27" t="b">
        <v>0</v>
      </c>
      <c r="AI96" s="17" t="b">
        <v>0</v>
      </c>
      <c r="AJ96" s="17" t="b">
        <v>0</v>
      </c>
      <c r="AK96" s="17" t="b">
        <v>0</v>
      </c>
      <c r="AL96" s="27" t="b">
        <v>0</v>
      </c>
      <c r="AM96" s="27" t="b">
        <v>0</v>
      </c>
      <c r="AN96" s="27" t="b">
        <v>0</v>
      </c>
      <c r="AO96" s="17" t="b">
        <v>0</v>
      </c>
      <c r="AP96" s="17" t="b">
        <v>0</v>
      </c>
      <c r="AQ96" s="17" t="b">
        <v>0</v>
      </c>
      <c r="AR96" s="27" t="b">
        <v>0</v>
      </c>
      <c r="AS96" s="27" t="b">
        <v>0</v>
      </c>
      <c r="AT96" s="27" t="b">
        <v>0</v>
      </c>
      <c r="AU96" s="17" t="b">
        <v>0</v>
      </c>
      <c r="AV96" s="17" t="b">
        <v>0</v>
      </c>
      <c r="AW96" s="17" t="b">
        <v>0</v>
      </c>
      <c r="AX96" s="27" t="b">
        <v>0</v>
      </c>
      <c r="AY96" s="27" t="b">
        <v>0</v>
      </c>
      <c r="AZ96" s="27" t="b">
        <v>0</v>
      </c>
      <c r="BA96" s="17" t="b">
        <v>0</v>
      </c>
      <c r="BB96" s="17" t="b">
        <v>0</v>
      </c>
      <c r="BC96" s="17" t="b">
        <v>0</v>
      </c>
      <c r="BD96" s="27" t="b">
        <v>0</v>
      </c>
      <c r="BE96" s="27" t="b">
        <v>0</v>
      </c>
      <c r="BF96" s="27" t="b">
        <v>0</v>
      </c>
      <c r="BG96" s="17" t="b">
        <v>0</v>
      </c>
      <c r="BH96" s="17" t="b">
        <v>0</v>
      </c>
      <c r="BI96" s="17" t="b">
        <v>0</v>
      </c>
      <c r="BJ96" s="27" t="b">
        <v>0</v>
      </c>
      <c r="BK96" s="27" t="b">
        <v>0</v>
      </c>
      <c r="BL96" s="27" t="b">
        <v>0</v>
      </c>
      <c r="BM96" s="17" t="b">
        <v>0</v>
      </c>
      <c r="BN96" s="17" t="b">
        <v>0</v>
      </c>
      <c r="BO96" s="17" t="b">
        <v>0</v>
      </c>
      <c r="BP96" s="19">
        <f t="shared" si="18"/>
        <v>0</v>
      </c>
      <c r="BQ96" s="19">
        <f t="shared" si="19"/>
        <v>0</v>
      </c>
      <c r="BR96" s="35">
        <f t="shared" si="20"/>
        <v>0</v>
      </c>
    </row>
    <row r="97" spans="1:70" x14ac:dyDescent="0.3">
      <c r="A97" s="44"/>
      <c r="B97" s="44"/>
      <c r="C97" s="44"/>
      <c r="D97" s="19"/>
      <c r="E97" s="17" t="b">
        <v>0</v>
      </c>
      <c r="F97" s="17" t="b">
        <v>0</v>
      </c>
      <c r="G97" s="17" t="b">
        <v>0</v>
      </c>
      <c r="H97" s="43" t="b">
        <v>0</v>
      </c>
      <c r="I97" s="43" t="b">
        <v>0</v>
      </c>
      <c r="J97" s="43" t="b">
        <v>0</v>
      </c>
      <c r="K97" s="17" t="b">
        <v>0</v>
      </c>
      <c r="L97" s="17" t="b">
        <v>0</v>
      </c>
      <c r="M97" s="17" t="b">
        <v>0</v>
      </c>
      <c r="N97" s="27" t="b">
        <v>0</v>
      </c>
      <c r="O97" s="27" t="b">
        <v>0</v>
      </c>
      <c r="P97" s="27" t="b">
        <v>0</v>
      </c>
      <c r="Q97" s="17" t="b">
        <v>0</v>
      </c>
      <c r="R97" s="17" t="b">
        <v>0</v>
      </c>
      <c r="S97" s="17" t="b">
        <v>0</v>
      </c>
      <c r="T97" s="27" t="b">
        <v>0</v>
      </c>
      <c r="U97" s="27" t="b">
        <v>0</v>
      </c>
      <c r="V97" s="27" t="b">
        <v>0</v>
      </c>
      <c r="W97" s="17" t="b">
        <v>0</v>
      </c>
      <c r="X97" s="17" t="b">
        <v>0</v>
      </c>
      <c r="Y97" s="17" t="b">
        <v>0</v>
      </c>
      <c r="Z97" s="27" t="b">
        <v>0</v>
      </c>
      <c r="AA97" s="27" t="b">
        <v>0</v>
      </c>
      <c r="AB97" s="27" t="b">
        <v>0</v>
      </c>
      <c r="AC97" s="17" t="b">
        <v>0</v>
      </c>
      <c r="AD97" s="17" t="b">
        <v>0</v>
      </c>
      <c r="AE97" s="17" t="b">
        <v>0</v>
      </c>
      <c r="AF97" s="27" t="b">
        <v>0</v>
      </c>
      <c r="AG97" s="27" t="b">
        <v>0</v>
      </c>
      <c r="AH97" s="27" t="b">
        <v>0</v>
      </c>
      <c r="AI97" s="17" t="b">
        <v>0</v>
      </c>
      <c r="AJ97" s="17" t="b">
        <v>0</v>
      </c>
      <c r="AK97" s="17" t="b">
        <v>0</v>
      </c>
      <c r="AL97" s="27" t="b">
        <v>0</v>
      </c>
      <c r="AM97" s="27" t="b">
        <v>0</v>
      </c>
      <c r="AN97" s="27" t="b">
        <v>0</v>
      </c>
      <c r="AO97" s="17" t="b">
        <v>0</v>
      </c>
      <c r="AP97" s="17" t="b">
        <v>0</v>
      </c>
      <c r="AQ97" s="17" t="b">
        <v>0</v>
      </c>
      <c r="AR97" s="27" t="b">
        <v>0</v>
      </c>
      <c r="AS97" s="27" t="b">
        <v>0</v>
      </c>
      <c r="AT97" s="27" t="b">
        <v>0</v>
      </c>
      <c r="AU97" s="17" t="b">
        <v>0</v>
      </c>
      <c r="AV97" s="17" t="b">
        <v>0</v>
      </c>
      <c r="AW97" s="17" t="b">
        <v>0</v>
      </c>
      <c r="AX97" s="27" t="b">
        <v>0</v>
      </c>
      <c r="AY97" s="27" t="b">
        <v>0</v>
      </c>
      <c r="AZ97" s="27" t="b">
        <v>0</v>
      </c>
      <c r="BA97" s="17" t="b">
        <v>0</v>
      </c>
      <c r="BB97" s="17" t="b">
        <v>0</v>
      </c>
      <c r="BC97" s="17" t="b">
        <v>0</v>
      </c>
      <c r="BD97" s="27" t="b">
        <v>0</v>
      </c>
      <c r="BE97" s="27" t="b">
        <v>0</v>
      </c>
      <c r="BF97" s="27" t="b">
        <v>0</v>
      </c>
      <c r="BG97" s="17" t="b">
        <v>0</v>
      </c>
      <c r="BH97" s="17" t="b">
        <v>0</v>
      </c>
      <c r="BI97" s="17" t="b">
        <v>0</v>
      </c>
      <c r="BJ97" s="27" t="b">
        <v>0</v>
      </c>
      <c r="BK97" s="27" t="b">
        <v>0</v>
      </c>
      <c r="BL97" s="27" t="b">
        <v>0</v>
      </c>
      <c r="BM97" s="17" t="b">
        <v>0</v>
      </c>
      <c r="BN97" s="17" t="b">
        <v>0</v>
      </c>
      <c r="BO97" s="17" t="b">
        <v>0</v>
      </c>
      <c r="BP97" s="19">
        <f t="shared" si="18"/>
        <v>0</v>
      </c>
      <c r="BQ97" s="19">
        <f t="shared" si="19"/>
        <v>0</v>
      </c>
      <c r="BR97" s="35">
        <f t="shared" si="20"/>
        <v>0</v>
      </c>
    </row>
    <row r="98" spans="1:70" x14ac:dyDescent="0.3">
      <c r="A98" s="44"/>
      <c r="B98" s="44"/>
      <c r="C98" s="44"/>
      <c r="D98" s="19"/>
      <c r="E98" s="17" t="b">
        <v>0</v>
      </c>
      <c r="F98" s="17" t="b">
        <v>0</v>
      </c>
      <c r="G98" s="17" t="b">
        <v>0</v>
      </c>
      <c r="H98" s="43" t="b">
        <v>0</v>
      </c>
      <c r="I98" s="43" t="b">
        <v>0</v>
      </c>
      <c r="J98" s="43" t="b">
        <v>0</v>
      </c>
      <c r="K98" s="17" t="b">
        <v>0</v>
      </c>
      <c r="L98" s="17" t="b">
        <v>0</v>
      </c>
      <c r="M98" s="17" t="b">
        <v>0</v>
      </c>
      <c r="N98" s="27" t="b">
        <v>0</v>
      </c>
      <c r="O98" s="27" t="b">
        <v>0</v>
      </c>
      <c r="P98" s="27" t="b">
        <v>0</v>
      </c>
      <c r="Q98" s="17" t="b">
        <v>0</v>
      </c>
      <c r="R98" s="17" t="b">
        <v>0</v>
      </c>
      <c r="S98" s="17" t="b">
        <v>0</v>
      </c>
      <c r="T98" s="27" t="b">
        <v>0</v>
      </c>
      <c r="U98" s="27" t="b">
        <v>0</v>
      </c>
      <c r="V98" s="27" t="b">
        <v>0</v>
      </c>
      <c r="W98" s="17" t="b">
        <v>0</v>
      </c>
      <c r="X98" s="17" t="b">
        <v>0</v>
      </c>
      <c r="Y98" s="17" t="b">
        <v>0</v>
      </c>
      <c r="Z98" s="27" t="b">
        <v>0</v>
      </c>
      <c r="AA98" s="27" t="b">
        <v>0</v>
      </c>
      <c r="AB98" s="27" t="b">
        <v>0</v>
      </c>
      <c r="AC98" s="17" t="b">
        <v>0</v>
      </c>
      <c r="AD98" s="17" t="b">
        <v>0</v>
      </c>
      <c r="AE98" s="17" t="b">
        <v>0</v>
      </c>
      <c r="AF98" s="27" t="b">
        <v>0</v>
      </c>
      <c r="AG98" s="27" t="b">
        <v>0</v>
      </c>
      <c r="AH98" s="27" t="b">
        <v>0</v>
      </c>
      <c r="AI98" s="17" t="b">
        <v>0</v>
      </c>
      <c r="AJ98" s="17" t="b">
        <v>0</v>
      </c>
      <c r="AK98" s="17" t="b">
        <v>0</v>
      </c>
      <c r="AL98" s="27" t="b">
        <v>0</v>
      </c>
      <c r="AM98" s="27" t="b">
        <v>0</v>
      </c>
      <c r="AN98" s="27" t="b">
        <v>0</v>
      </c>
      <c r="AO98" s="17" t="b">
        <v>0</v>
      </c>
      <c r="AP98" s="17" t="b">
        <v>0</v>
      </c>
      <c r="AQ98" s="17" t="b">
        <v>0</v>
      </c>
      <c r="AR98" s="27" t="b">
        <v>0</v>
      </c>
      <c r="AS98" s="27" t="b">
        <v>0</v>
      </c>
      <c r="AT98" s="27" t="b">
        <v>0</v>
      </c>
      <c r="AU98" s="17" t="b">
        <v>0</v>
      </c>
      <c r="AV98" s="17" t="b">
        <v>0</v>
      </c>
      <c r="AW98" s="17" t="b">
        <v>0</v>
      </c>
      <c r="AX98" s="27" t="b">
        <v>0</v>
      </c>
      <c r="AY98" s="27" t="b">
        <v>0</v>
      </c>
      <c r="AZ98" s="27" t="b">
        <v>0</v>
      </c>
      <c r="BA98" s="17" t="b">
        <v>0</v>
      </c>
      <c r="BB98" s="17" t="b">
        <v>0</v>
      </c>
      <c r="BC98" s="17" t="b">
        <v>0</v>
      </c>
      <c r="BD98" s="27" t="b">
        <v>0</v>
      </c>
      <c r="BE98" s="27" t="b">
        <v>0</v>
      </c>
      <c r="BF98" s="27" t="b">
        <v>0</v>
      </c>
      <c r="BG98" s="17" t="b">
        <v>0</v>
      </c>
      <c r="BH98" s="17" t="b">
        <v>0</v>
      </c>
      <c r="BI98" s="17" t="b">
        <v>0</v>
      </c>
      <c r="BJ98" s="27" t="b">
        <v>0</v>
      </c>
      <c r="BK98" s="27" t="b">
        <v>0</v>
      </c>
      <c r="BL98" s="27" t="b">
        <v>0</v>
      </c>
      <c r="BM98" s="17" t="b">
        <v>0</v>
      </c>
      <c r="BN98" s="17" t="b">
        <v>0</v>
      </c>
      <c r="BO98" s="17" t="b">
        <v>0</v>
      </c>
      <c r="BP98" s="19">
        <f t="shared" si="18"/>
        <v>0</v>
      </c>
      <c r="BQ98" s="19">
        <f t="shared" si="19"/>
        <v>0</v>
      </c>
      <c r="BR98" s="35">
        <f t="shared" si="20"/>
        <v>0</v>
      </c>
    </row>
    <row r="99" spans="1:70" x14ac:dyDescent="0.3">
      <c r="A99" s="44"/>
      <c r="B99" s="44"/>
      <c r="C99" s="44"/>
      <c r="D99" s="19"/>
      <c r="E99" s="17" t="b">
        <v>0</v>
      </c>
      <c r="F99" s="17" t="b">
        <v>0</v>
      </c>
      <c r="G99" s="17" t="b">
        <v>0</v>
      </c>
      <c r="H99" s="43" t="b">
        <v>0</v>
      </c>
      <c r="I99" s="43" t="b">
        <v>0</v>
      </c>
      <c r="J99" s="43" t="b">
        <v>0</v>
      </c>
      <c r="K99" s="17" t="b">
        <v>0</v>
      </c>
      <c r="L99" s="17" t="b">
        <v>0</v>
      </c>
      <c r="M99" s="17" t="b">
        <v>0</v>
      </c>
      <c r="N99" s="27" t="b">
        <v>0</v>
      </c>
      <c r="O99" s="27" t="b">
        <v>0</v>
      </c>
      <c r="P99" s="27" t="b">
        <v>0</v>
      </c>
      <c r="Q99" s="17" t="b">
        <v>0</v>
      </c>
      <c r="R99" s="17" t="b">
        <v>0</v>
      </c>
      <c r="S99" s="17" t="b">
        <v>0</v>
      </c>
      <c r="T99" s="27" t="b">
        <v>0</v>
      </c>
      <c r="U99" s="27" t="b">
        <v>0</v>
      </c>
      <c r="V99" s="27" t="b">
        <v>0</v>
      </c>
      <c r="W99" s="17" t="b">
        <v>0</v>
      </c>
      <c r="X99" s="17" t="b">
        <v>0</v>
      </c>
      <c r="Y99" s="17" t="b">
        <v>0</v>
      </c>
      <c r="Z99" s="27" t="b">
        <v>0</v>
      </c>
      <c r="AA99" s="27" t="b">
        <v>0</v>
      </c>
      <c r="AB99" s="27" t="b">
        <v>0</v>
      </c>
      <c r="AC99" s="17" t="b">
        <v>0</v>
      </c>
      <c r="AD99" s="17" t="b">
        <v>0</v>
      </c>
      <c r="AE99" s="17" t="b">
        <v>0</v>
      </c>
      <c r="AF99" s="27" t="b">
        <v>0</v>
      </c>
      <c r="AG99" s="27" t="b">
        <v>0</v>
      </c>
      <c r="AH99" s="27" t="b">
        <v>0</v>
      </c>
      <c r="AI99" s="17" t="b">
        <v>0</v>
      </c>
      <c r="AJ99" s="17" t="b">
        <v>0</v>
      </c>
      <c r="AK99" s="17" t="b">
        <v>0</v>
      </c>
      <c r="AL99" s="27" t="b">
        <v>0</v>
      </c>
      <c r="AM99" s="27" t="b">
        <v>0</v>
      </c>
      <c r="AN99" s="27" t="b">
        <v>0</v>
      </c>
      <c r="AO99" s="17" t="b">
        <v>0</v>
      </c>
      <c r="AP99" s="17" t="b">
        <v>0</v>
      </c>
      <c r="AQ99" s="17" t="b">
        <v>0</v>
      </c>
      <c r="AR99" s="27" t="b">
        <v>0</v>
      </c>
      <c r="AS99" s="27" t="b">
        <v>0</v>
      </c>
      <c r="AT99" s="27" t="b">
        <v>0</v>
      </c>
      <c r="AU99" s="17" t="b">
        <v>0</v>
      </c>
      <c r="AV99" s="17" t="b">
        <v>0</v>
      </c>
      <c r="AW99" s="17" t="b">
        <v>0</v>
      </c>
      <c r="AX99" s="27" t="b">
        <v>0</v>
      </c>
      <c r="AY99" s="27" t="b">
        <v>0</v>
      </c>
      <c r="AZ99" s="27" t="b">
        <v>0</v>
      </c>
      <c r="BA99" s="17" t="b">
        <v>0</v>
      </c>
      <c r="BB99" s="17" t="b">
        <v>0</v>
      </c>
      <c r="BC99" s="17" t="b">
        <v>0</v>
      </c>
      <c r="BD99" s="27" t="b">
        <v>0</v>
      </c>
      <c r="BE99" s="27" t="b">
        <v>0</v>
      </c>
      <c r="BF99" s="27" t="b">
        <v>0</v>
      </c>
      <c r="BG99" s="17" t="b">
        <v>0</v>
      </c>
      <c r="BH99" s="17" t="b">
        <v>0</v>
      </c>
      <c r="BI99" s="17" t="b">
        <v>0</v>
      </c>
      <c r="BJ99" s="27" t="b">
        <v>0</v>
      </c>
      <c r="BK99" s="27" t="b">
        <v>0</v>
      </c>
      <c r="BL99" s="27" t="b">
        <v>0</v>
      </c>
      <c r="BM99" s="17" t="b">
        <v>0</v>
      </c>
      <c r="BN99" s="17" t="b">
        <v>0</v>
      </c>
      <c r="BO99" s="17" t="b">
        <v>0</v>
      </c>
      <c r="BP99" s="19">
        <f t="shared" si="18"/>
        <v>0</v>
      </c>
      <c r="BQ99" s="19">
        <f t="shared" si="19"/>
        <v>0</v>
      </c>
      <c r="BR99" s="35">
        <f t="shared" si="20"/>
        <v>0</v>
      </c>
    </row>
    <row r="100" spans="1:70" x14ac:dyDescent="0.3">
      <c r="A100" s="44"/>
      <c r="B100" s="44"/>
      <c r="C100" s="44"/>
      <c r="D100" s="19"/>
      <c r="E100" s="17" t="b">
        <v>0</v>
      </c>
      <c r="F100" s="17" t="b">
        <v>0</v>
      </c>
      <c r="G100" s="17" t="b">
        <v>0</v>
      </c>
      <c r="H100" s="43" t="b">
        <v>0</v>
      </c>
      <c r="I100" s="43" t="b">
        <v>0</v>
      </c>
      <c r="J100" s="43" t="b">
        <v>0</v>
      </c>
      <c r="K100" s="17" t="b">
        <v>0</v>
      </c>
      <c r="L100" s="17" t="b">
        <v>0</v>
      </c>
      <c r="M100" s="17" t="b">
        <v>0</v>
      </c>
      <c r="N100" s="27" t="b">
        <v>0</v>
      </c>
      <c r="O100" s="27" t="b">
        <v>0</v>
      </c>
      <c r="P100" s="27" t="b">
        <v>0</v>
      </c>
      <c r="Q100" s="17" t="b">
        <v>0</v>
      </c>
      <c r="R100" s="17" t="b">
        <v>0</v>
      </c>
      <c r="S100" s="17" t="b">
        <v>0</v>
      </c>
      <c r="T100" s="27" t="b">
        <v>0</v>
      </c>
      <c r="U100" s="27" t="b">
        <v>0</v>
      </c>
      <c r="V100" s="27" t="b">
        <v>0</v>
      </c>
      <c r="W100" s="17" t="b">
        <v>0</v>
      </c>
      <c r="X100" s="17" t="b">
        <v>0</v>
      </c>
      <c r="Y100" s="17" t="b">
        <v>0</v>
      </c>
      <c r="Z100" s="27" t="b">
        <v>0</v>
      </c>
      <c r="AA100" s="27" t="b">
        <v>0</v>
      </c>
      <c r="AB100" s="27" t="b">
        <v>0</v>
      </c>
      <c r="AC100" s="17" t="b">
        <v>0</v>
      </c>
      <c r="AD100" s="17" t="b">
        <v>0</v>
      </c>
      <c r="AE100" s="17" t="b">
        <v>0</v>
      </c>
      <c r="AF100" s="27" t="b">
        <v>0</v>
      </c>
      <c r="AG100" s="27" t="b">
        <v>0</v>
      </c>
      <c r="AH100" s="27" t="b">
        <v>0</v>
      </c>
      <c r="AI100" s="17" t="b">
        <v>0</v>
      </c>
      <c r="AJ100" s="17" t="b">
        <v>0</v>
      </c>
      <c r="AK100" s="17" t="b">
        <v>0</v>
      </c>
      <c r="AL100" s="27" t="b">
        <v>0</v>
      </c>
      <c r="AM100" s="27" t="b">
        <v>0</v>
      </c>
      <c r="AN100" s="27" t="b">
        <v>0</v>
      </c>
      <c r="AO100" s="17" t="b">
        <v>0</v>
      </c>
      <c r="AP100" s="17" t="b">
        <v>0</v>
      </c>
      <c r="AQ100" s="17" t="b">
        <v>0</v>
      </c>
      <c r="AR100" s="27" t="b">
        <v>0</v>
      </c>
      <c r="AS100" s="27" t="b">
        <v>0</v>
      </c>
      <c r="AT100" s="27" t="b">
        <v>0</v>
      </c>
      <c r="AU100" s="17" t="b">
        <v>0</v>
      </c>
      <c r="AV100" s="17" t="b">
        <v>0</v>
      </c>
      <c r="AW100" s="17" t="b">
        <v>0</v>
      </c>
      <c r="AX100" s="27" t="b">
        <v>0</v>
      </c>
      <c r="AY100" s="27" t="b">
        <v>0</v>
      </c>
      <c r="AZ100" s="27" t="b">
        <v>0</v>
      </c>
      <c r="BA100" s="17" t="b">
        <v>0</v>
      </c>
      <c r="BB100" s="17" t="b">
        <v>0</v>
      </c>
      <c r="BC100" s="17" t="b">
        <v>0</v>
      </c>
      <c r="BD100" s="27" t="b">
        <v>0</v>
      </c>
      <c r="BE100" s="27" t="b">
        <v>0</v>
      </c>
      <c r="BF100" s="27" t="b">
        <v>0</v>
      </c>
      <c r="BG100" s="17" t="b">
        <v>0</v>
      </c>
      <c r="BH100" s="17" t="b">
        <v>0</v>
      </c>
      <c r="BI100" s="17" t="b">
        <v>0</v>
      </c>
      <c r="BJ100" s="27" t="b">
        <v>0</v>
      </c>
      <c r="BK100" s="27" t="b">
        <v>0</v>
      </c>
      <c r="BL100" s="27" t="b">
        <v>0</v>
      </c>
      <c r="BM100" s="17" t="b">
        <v>0</v>
      </c>
      <c r="BN100" s="17" t="b">
        <v>0</v>
      </c>
      <c r="BO100" s="17" t="b">
        <v>0</v>
      </c>
      <c r="BP100" s="19">
        <f t="shared" si="18"/>
        <v>0</v>
      </c>
      <c r="BQ100" s="19">
        <f t="shared" si="19"/>
        <v>0</v>
      </c>
      <c r="BR100" s="35">
        <f t="shared" si="20"/>
        <v>0</v>
      </c>
    </row>
    <row r="101" spans="1:70" x14ac:dyDescent="0.3">
      <c r="A101" s="44"/>
      <c r="B101" s="44"/>
      <c r="C101" s="44"/>
      <c r="D101" s="19"/>
      <c r="E101" s="17" t="b">
        <v>0</v>
      </c>
      <c r="F101" s="17" t="b">
        <v>0</v>
      </c>
      <c r="G101" s="17" t="b">
        <v>0</v>
      </c>
      <c r="H101" s="43" t="b">
        <v>0</v>
      </c>
      <c r="I101" s="43" t="b">
        <v>0</v>
      </c>
      <c r="J101" s="43" t="b">
        <v>0</v>
      </c>
      <c r="K101" s="17" t="b">
        <v>0</v>
      </c>
      <c r="L101" s="17" t="b">
        <v>0</v>
      </c>
      <c r="M101" s="17" t="b">
        <v>0</v>
      </c>
      <c r="N101" s="27" t="b">
        <v>0</v>
      </c>
      <c r="O101" s="27" t="b">
        <v>0</v>
      </c>
      <c r="P101" s="27" t="b">
        <v>0</v>
      </c>
      <c r="Q101" s="17" t="b">
        <v>0</v>
      </c>
      <c r="R101" s="17" t="b">
        <v>0</v>
      </c>
      <c r="S101" s="17" t="b">
        <v>0</v>
      </c>
      <c r="T101" s="27" t="b">
        <v>0</v>
      </c>
      <c r="U101" s="27" t="b">
        <v>0</v>
      </c>
      <c r="V101" s="27" t="b">
        <v>0</v>
      </c>
      <c r="W101" s="17" t="b">
        <v>0</v>
      </c>
      <c r="X101" s="17" t="b">
        <v>0</v>
      </c>
      <c r="Y101" s="17" t="b">
        <v>0</v>
      </c>
      <c r="Z101" s="27" t="b">
        <v>0</v>
      </c>
      <c r="AA101" s="27" t="b">
        <v>0</v>
      </c>
      <c r="AB101" s="27" t="b">
        <v>0</v>
      </c>
      <c r="AC101" s="17" t="b">
        <v>0</v>
      </c>
      <c r="AD101" s="17" t="b">
        <v>0</v>
      </c>
      <c r="AE101" s="17" t="b">
        <v>0</v>
      </c>
      <c r="AF101" s="27" t="b">
        <v>0</v>
      </c>
      <c r="AG101" s="27" t="b">
        <v>0</v>
      </c>
      <c r="AH101" s="27" t="b">
        <v>0</v>
      </c>
      <c r="AI101" s="17" t="b">
        <v>0</v>
      </c>
      <c r="AJ101" s="17" t="b">
        <v>0</v>
      </c>
      <c r="AK101" s="17" t="b">
        <v>0</v>
      </c>
      <c r="AL101" s="27" t="b">
        <v>0</v>
      </c>
      <c r="AM101" s="27" t="b">
        <v>0</v>
      </c>
      <c r="AN101" s="27" t="b">
        <v>0</v>
      </c>
      <c r="AO101" s="17" t="b">
        <v>0</v>
      </c>
      <c r="AP101" s="17" t="b">
        <v>0</v>
      </c>
      <c r="AQ101" s="17" t="b">
        <v>0</v>
      </c>
      <c r="AR101" s="27" t="b">
        <v>0</v>
      </c>
      <c r="AS101" s="27" t="b">
        <v>0</v>
      </c>
      <c r="AT101" s="27" t="b">
        <v>0</v>
      </c>
      <c r="AU101" s="17" t="b">
        <v>0</v>
      </c>
      <c r="AV101" s="17" t="b">
        <v>0</v>
      </c>
      <c r="AW101" s="17" t="b">
        <v>0</v>
      </c>
      <c r="AX101" s="27" t="b">
        <v>0</v>
      </c>
      <c r="AY101" s="27" t="b">
        <v>0</v>
      </c>
      <c r="AZ101" s="27" t="b">
        <v>0</v>
      </c>
      <c r="BA101" s="17" t="b">
        <v>0</v>
      </c>
      <c r="BB101" s="17" t="b">
        <v>0</v>
      </c>
      <c r="BC101" s="17" t="b">
        <v>0</v>
      </c>
      <c r="BD101" s="27" t="b">
        <v>0</v>
      </c>
      <c r="BE101" s="27" t="b">
        <v>0</v>
      </c>
      <c r="BF101" s="27" t="b">
        <v>0</v>
      </c>
      <c r="BG101" s="17" t="b">
        <v>0</v>
      </c>
      <c r="BH101" s="17" t="b">
        <v>0</v>
      </c>
      <c r="BI101" s="17" t="b">
        <v>0</v>
      </c>
      <c r="BJ101" s="27" t="b">
        <v>0</v>
      </c>
      <c r="BK101" s="27" t="b">
        <v>0</v>
      </c>
      <c r="BL101" s="27" t="b">
        <v>0</v>
      </c>
      <c r="BM101" s="17" t="b">
        <v>0</v>
      </c>
      <c r="BN101" s="17" t="b">
        <v>0</v>
      </c>
      <c r="BO101" s="17" t="b">
        <v>0</v>
      </c>
      <c r="BP101" s="19">
        <f t="shared" si="18"/>
        <v>0</v>
      </c>
      <c r="BQ101" s="19">
        <f t="shared" si="19"/>
        <v>0</v>
      </c>
      <c r="BR101" s="35">
        <f t="shared" si="20"/>
        <v>0</v>
      </c>
    </row>
    <row r="102" spans="1:70" x14ac:dyDescent="0.3">
      <c r="A102" s="44"/>
      <c r="B102" s="44"/>
      <c r="C102" s="44"/>
      <c r="D102" s="19"/>
      <c r="E102" s="17" t="b">
        <v>0</v>
      </c>
      <c r="F102" s="17" t="b">
        <v>0</v>
      </c>
      <c r="G102" s="17" t="b">
        <v>0</v>
      </c>
      <c r="H102" s="43" t="b">
        <v>0</v>
      </c>
      <c r="I102" s="43" t="b">
        <v>0</v>
      </c>
      <c r="J102" s="43" t="b">
        <v>0</v>
      </c>
      <c r="K102" s="17" t="b">
        <v>0</v>
      </c>
      <c r="L102" s="17" t="b">
        <v>0</v>
      </c>
      <c r="M102" s="17" t="b">
        <v>0</v>
      </c>
      <c r="N102" s="27" t="b">
        <v>0</v>
      </c>
      <c r="O102" s="27" t="b">
        <v>0</v>
      </c>
      <c r="P102" s="27" t="b">
        <v>0</v>
      </c>
      <c r="Q102" s="17" t="b">
        <v>0</v>
      </c>
      <c r="R102" s="17" t="b">
        <v>0</v>
      </c>
      <c r="S102" s="17" t="b">
        <v>0</v>
      </c>
      <c r="T102" s="27" t="b">
        <v>0</v>
      </c>
      <c r="U102" s="27" t="b">
        <v>0</v>
      </c>
      <c r="V102" s="27" t="b">
        <v>0</v>
      </c>
      <c r="W102" s="17" t="b">
        <v>0</v>
      </c>
      <c r="X102" s="17" t="b">
        <v>0</v>
      </c>
      <c r="Y102" s="17" t="b">
        <v>0</v>
      </c>
      <c r="Z102" s="27" t="b">
        <v>0</v>
      </c>
      <c r="AA102" s="27" t="b">
        <v>0</v>
      </c>
      <c r="AB102" s="27" t="b">
        <v>0</v>
      </c>
      <c r="AC102" s="17" t="b">
        <v>0</v>
      </c>
      <c r="AD102" s="17" t="b">
        <v>0</v>
      </c>
      <c r="AE102" s="17" t="b">
        <v>0</v>
      </c>
      <c r="AF102" s="27" t="b">
        <v>0</v>
      </c>
      <c r="AG102" s="27" t="b">
        <v>0</v>
      </c>
      <c r="AH102" s="27" t="b">
        <v>0</v>
      </c>
      <c r="AI102" s="17" t="b">
        <v>0</v>
      </c>
      <c r="AJ102" s="17" t="b">
        <v>0</v>
      </c>
      <c r="AK102" s="17" t="b">
        <v>0</v>
      </c>
      <c r="AL102" s="27" t="b">
        <v>0</v>
      </c>
      <c r="AM102" s="27" t="b">
        <v>0</v>
      </c>
      <c r="AN102" s="27" t="b">
        <v>0</v>
      </c>
      <c r="AO102" s="17" t="b">
        <v>0</v>
      </c>
      <c r="AP102" s="17" t="b">
        <v>0</v>
      </c>
      <c r="AQ102" s="17" t="b">
        <v>0</v>
      </c>
      <c r="AR102" s="27" t="b">
        <v>0</v>
      </c>
      <c r="AS102" s="27" t="b">
        <v>0</v>
      </c>
      <c r="AT102" s="27" t="b">
        <v>0</v>
      </c>
      <c r="AU102" s="17" t="b">
        <v>0</v>
      </c>
      <c r="AV102" s="17" t="b">
        <v>0</v>
      </c>
      <c r="AW102" s="17" t="b">
        <v>0</v>
      </c>
      <c r="AX102" s="27" t="b">
        <v>0</v>
      </c>
      <c r="AY102" s="27" t="b">
        <v>0</v>
      </c>
      <c r="AZ102" s="27" t="b">
        <v>0</v>
      </c>
      <c r="BA102" s="17" t="b">
        <v>0</v>
      </c>
      <c r="BB102" s="17" t="b">
        <v>0</v>
      </c>
      <c r="BC102" s="17" t="b">
        <v>0</v>
      </c>
      <c r="BD102" s="27" t="b">
        <v>0</v>
      </c>
      <c r="BE102" s="27" t="b">
        <v>0</v>
      </c>
      <c r="BF102" s="27" t="b">
        <v>0</v>
      </c>
      <c r="BG102" s="17" t="b">
        <v>0</v>
      </c>
      <c r="BH102" s="17" t="b">
        <v>0</v>
      </c>
      <c r="BI102" s="17" t="b">
        <v>0</v>
      </c>
      <c r="BJ102" s="27" t="b">
        <v>0</v>
      </c>
      <c r="BK102" s="27" t="b">
        <v>0</v>
      </c>
      <c r="BL102" s="27" t="b">
        <v>0</v>
      </c>
      <c r="BM102" s="17" t="b">
        <v>0</v>
      </c>
      <c r="BN102" s="17" t="b">
        <v>0</v>
      </c>
      <c r="BO102" s="17" t="b">
        <v>0</v>
      </c>
      <c r="BP102" s="19">
        <f t="shared" si="18"/>
        <v>0</v>
      </c>
      <c r="BQ102" s="19">
        <f t="shared" si="19"/>
        <v>0</v>
      </c>
      <c r="BR102" s="35">
        <f t="shared" si="20"/>
        <v>0</v>
      </c>
    </row>
    <row r="103" spans="1:70" x14ac:dyDescent="0.3">
      <c r="A103" s="44"/>
      <c r="B103" s="44"/>
      <c r="C103" s="44"/>
      <c r="D103" s="19"/>
      <c r="E103" s="17" t="b">
        <v>0</v>
      </c>
      <c r="F103" s="17" t="b">
        <v>0</v>
      </c>
      <c r="G103" s="17" t="b">
        <v>0</v>
      </c>
      <c r="H103" s="43" t="b">
        <v>0</v>
      </c>
      <c r="I103" s="43" t="b">
        <v>0</v>
      </c>
      <c r="J103" s="43" t="b">
        <v>0</v>
      </c>
      <c r="K103" s="17" t="b">
        <v>0</v>
      </c>
      <c r="L103" s="17" t="b">
        <v>0</v>
      </c>
      <c r="M103" s="17" t="b">
        <v>0</v>
      </c>
      <c r="N103" s="27" t="b">
        <v>0</v>
      </c>
      <c r="O103" s="27" t="b">
        <v>0</v>
      </c>
      <c r="P103" s="27" t="b">
        <v>0</v>
      </c>
      <c r="Q103" s="17" t="b">
        <v>0</v>
      </c>
      <c r="R103" s="17" t="b">
        <v>0</v>
      </c>
      <c r="S103" s="17" t="b">
        <v>0</v>
      </c>
      <c r="T103" s="27" t="b">
        <v>0</v>
      </c>
      <c r="U103" s="27" t="b">
        <v>0</v>
      </c>
      <c r="V103" s="27" t="b">
        <v>0</v>
      </c>
      <c r="W103" s="17" t="b">
        <v>0</v>
      </c>
      <c r="X103" s="17" t="b">
        <v>0</v>
      </c>
      <c r="Y103" s="17" t="b">
        <v>0</v>
      </c>
      <c r="Z103" s="27" t="b">
        <v>0</v>
      </c>
      <c r="AA103" s="27" t="b">
        <v>0</v>
      </c>
      <c r="AB103" s="27" t="b">
        <v>0</v>
      </c>
      <c r="AC103" s="17" t="b">
        <v>0</v>
      </c>
      <c r="AD103" s="17" t="b">
        <v>0</v>
      </c>
      <c r="AE103" s="17" t="b">
        <v>0</v>
      </c>
      <c r="AF103" s="27" t="b">
        <v>0</v>
      </c>
      <c r="AG103" s="27" t="b">
        <v>0</v>
      </c>
      <c r="AH103" s="27" t="b">
        <v>0</v>
      </c>
      <c r="AI103" s="17" t="b">
        <v>0</v>
      </c>
      <c r="AJ103" s="17" t="b">
        <v>0</v>
      </c>
      <c r="AK103" s="17" t="b">
        <v>0</v>
      </c>
      <c r="AL103" s="27" t="b">
        <v>0</v>
      </c>
      <c r="AM103" s="27" t="b">
        <v>0</v>
      </c>
      <c r="AN103" s="27" t="b">
        <v>0</v>
      </c>
      <c r="AO103" s="17" t="b">
        <v>0</v>
      </c>
      <c r="AP103" s="17" t="b">
        <v>0</v>
      </c>
      <c r="AQ103" s="17" t="b">
        <v>0</v>
      </c>
      <c r="AR103" s="27" t="b">
        <v>0</v>
      </c>
      <c r="AS103" s="27" t="b">
        <v>0</v>
      </c>
      <c r="AT103" s="27" t="b">
        <v>0</v>
      </c>
      <c r="AU103" s="17" t="b">
        <v>0</v>
      </c>
      <c r="AV103" s="17" t="b">
        <v>0</v>
      </c>
      <c r="AW103" s="17" t="b">
        <v>0</v>
      </c>
      <c r="AX103" s="27" t="b">
        <v>0</v>
      </c>
      <c r="AY103" s="27" t="b">
        <v>0</v>
      </c>
      <c r="AZ103" s="27" t="b">
        <v>0</v>
      </c>
      <c r="BA103" s="17" t="b">
        <v>0</v>
      </c>
      <c r="BB103" s="17" t="b">
        <v>0</v>
      </c>
      <c r="BC103" s="17" t="b">
        <v>0</v>
      </c>
      <c r="BD103" s="27" t="b">
        <v>0</v>
      </c>
      <c r="BE103" s="27" t="b">
        <v>0</v>
      </c>
      <c r="BF103" s="27" t="b">
        <v>0</v>
      </c>
      <c r="BG103" s="17" t="b">
        <v>0</v>
      </c>
      <c r="BH103" s="17" t="b">
        <v>0</v>
      </c>
      <c r="BI103" s="17" t="b">
        <v>0</v>
      </c>
      <c r="BJ103" s="27" t="b">
        <v>0</v>
      </c>
      <c r="BK103" s="27" t="b">
        <v>0</v>
      </c>
      <c r="BL103" s="27" t="b">
        <v>0</v>
      </c>
      <c r="BM103" s="17" t="b">
        <v>0</v>
      </c>
      <c r="BN103" s="17" t="b">
        <v>0</v>
      </c>
      <c r="BO103" s="17" t="b">
        <v>0</v>
      </c>
      <c r="BP103" s="19">
        <f t="shared" si="18"/>
        <v>0</v>
      </c>
      <c r="BQ103" s="19">
        <f t="shared" si="19"/>
        <v>0</v>
      </c>
      <c r="BR103" s="35">
        <f t="shared" si="20"/>
        <v>0</v>
      </c>
    </row>
    <row r="104" spans="1:70" x14ac:dyDescent="0.3">
      <c r="A104" s="44"/>
      <c r="B104" s="44"/>
      <c r="C104" s="44"/>
      <c r="D104" s="19"/>
      <c r="E104" s="17" t="b">
        <v>0</v>
      </c>
      <c r="F104" s="17" t="b">
        <v>0</v>
      </c>
      <c r="G104" s="17" t="b">
        <v>0</v>
      </c>
      <c r="H104" s="43" t="b">
        <v>0</v>
      </c>
      <c r="I104" s="43" t="b">
        <v>0</v>
      </c>
      <c r="J104" s="43" t="b">
        <v>0</v>
      </c>
      <c r="K104" s="17" t="b">
        <v>0</v>
      </c>
      <c r="L104" s="17" t="b">
        <v>0</v>
      </c>
      <c r="M104" s="17" t="b">
        <v>0</v>
      </c>
      <c r="N104" s="27" t="b">
        <v>0</v>
      </c>
      <c r="O104" s="27" t="b">
        <v>0</v>
      </c>
      <c r="P104" s="27" t="b">
        <v>0</v>
      </c>
      <c r="Q104" s="17" t="b">
        <v>0</v>
      </c>
      <c r="R104" s="17" t="b">
        <v>0</v>
      </c>
      <c r="S104" s="17" t="b">
        <v>0</v>
      </c>
      <c r="T104" s="27" t="b">
        <v>0</v>
      </c>
      <c r="U104" s="27" t="b">
        <v>0</v>
      </c>
      <c r="V104" s="27" t="b">
        <v>0</v>
      </c>
      <c r="W104" s="17" t="b">
        <v>0</v>
      </c>
      <c r="X104" s="17" t="b">
        <v>0</v>
      </c>
      <c r="Y104" s="17" t="b">
        <v>0</v>
      </c>
      <c r="Z104" s="27" t="b">
        <v>0</v>
      </c>
      <c r="AA104" s="27" t="b">
        <v>0</v>
      </c>
      <c r="AB104" s="27" t="b">
        <v>0</v>
      </c>
      <c r="AC104" s="17" t="b">
        <v>0</v>
      </c>
      <c r="AD104" s="17" t="b">
        <v>0</v>
      </c>
      <c r="AE104" s="17" t="b">
        <v>0</v>
      </c>
      <c r="AF104" s="27" t="b">
        <v>0</v>
      </c>
      <c r="AG104" s="27" t="b">
        <v>0</v>
      </c>
      <c r="AH104" s="27" t="b">
        <v>0</v>
      </c>
      <c r="AI104" s="17" t="b">
        <v>0</v>
      </c>
      <c r="AJ104" s="17" t="b">
        <v>0</v>
      </c>
      <c r="AK104" s="17" t="b">
        <v>0</v>
      </c>
      <c r="AL104" s="27" t="b">
        <v>0</v>
      </c>
      <c r="AM104" s="27" t="b">
        <v>0</v>
      </c>
      <c r="AN104" s="27" t="b">
        <v>0</v>
      </c>
      <c r="AO104" s="17" t="b">
        <v>0</v>
      </c>
      <c r="AP104" s="17" t="b">
        <v>0</v>
      </c>
      <c r="AQ104" s="17" t="b">
        <v>0</v>
      </c>
      <c r="AR104" s="27" t="b">
        <v>0</v>
      </c>
      <c r="AS104" s="27" t="b">
        <v>0</v>
      </c>
      <c r="AT104" s="27" t="b">
        <v>0</v>
      </c>
      <c r="AU104" s="17" t="b">
        <v>0</v>
      </c>
      <c r="AV104" s="17" t="b">
        <v>0</v>
      </c>
      <c r="AW104" s="17" t="b">
        <v>0</v>
      </c>
      <c r="AX104" s="27" t="b">
        <v>0</v>
      </c>
      <c r="AY104" s="27" t="b">
        <v>0</v>
      </c>
      <c r="AZ104" s="27" t="b">
        <v>0</v>
      </c>
      <c r="BA104" s="17" t="b">
        <v>0</v>
      </c>
      <c r="BB104" s="17" t="b">
        <v>0</v>
      </c>
      <c r="BC104" s="17" t="b">
        <v>0</v>
      </c>
      <c r="BD104" s="27" t="b">
        <v>0</v>
      </c>
      <c r="BE104" s="27" t="b">
        <v>0</v>
      </c>
      <c r="BF104" s="27" t="b">
        <v>0</v>
      </c>
      <c r="BG104" s="17" t="b">
        <v>0</v>
      </c>
      <c r="BH104" s="17" t="b">
        <v>0</v>
      </c>
      <c r="BI104" s="17" t="b">
        <v>0</v>
      </c>
      <c r="BJ104" s="27" t="b">
        <v>0</v>
      </c>
      <c r="BK104" s="27" t="b">
        <v>0</v>
      </c>
      <c r="BL104" s="27" t="b">
        <v>0</v>
      </c>
      <c r="BM104" s="17" t="b">
        <v>0</v>
      </c>
      <c r="BN104" s="17" t="b">
        <v>0</v>
      </c>
      <c r="BO104" s="17" t="b">
        <v>0</v>
      </c>
      <c r="BP104" s="19">
        <f t="shared" si="18"/>
        <v>0</v>
      </c>
      <c r="BQ104" s="19">
        <f t="shared" si="19"/>
        <v>0</v>
      </c>
      <c r="BR104" s="35">
        <f t="shared" si="20"/>
        <v>0</v>
      </c>
    </row>
    <row r="105" spans="1:70" x14ac:dyDescent="0.3">
      <c r="A105" s="44"/>
      <c r="B105" s="44"/>
      <c r="C105" s="44"/>
      <c r="D105" s="19"/>
      <c r="E105" s="17" t="b">
        <v>0</v>
      </c>
      <c r="F105" s="17" t="b">
        <v>0</v>
      </c>
      <c r="G105" s="17" t="b">
        <v>0</v>
      </c>
      <c r="H105" s="43" t="b">
        <v>0</v>
      </c>
      <c r="I105" s="43" t="b">
        <v>0</v>
      </c>
      <c r="J105" s="43" t="b">
        <v>0</v>
      </c>
      <c r="K105" s="17" t="b">
        <v>0</v>
      </c>
      <c r="L105" s="17" t="b">
        <v>0</v>
      </c>
      <c r="M105" s="17" t="b">
        <v>0</v>
      </c>
      <c r="N105" s="27" t="b">
        <v>0</v>
      </c>
      <c r="O105" s="27" t="b">
        <v>0</v>
      </c>
      <c r="P105" s="27" t="b">
        <v>0</v>
      </c>
      <c r="Q105" s="17" t="b">
        <v>0</v>
      </c>
      <c r="R105" s="17" t="b">
        <v>0</v>
      </c>
      <c r="S105" s="17" t="b">
        <v>0</v>
      </c>
      <c r="T105" s="27" t="b">
        <v>0</v>
      </c>
      <c r="U105" s="27" t="b">
        <v>0</v>
      </c>
      <c r="V105" s="27" t="b">
        <v>0</v>
      </c>
      <c r="W105" s="17" t="b">
        <v>0</v>
      </c>
      <c r="X105" s="17" t="b">
        <v>0</v>
      </c>
      <c r="Y105" s="17" t="b">
        <v>0</v>
      </c>
      <c r="Z105" s="27" t="b">
        <v>0</v>
      </c>
      <c r="AA105" s="27" t="b">
        <v>0</v>
      </c>
      <c r="AB105" s="27" t="b">
        <v>0</v>
      </c>
      <c r="AC105" s="17" t="b">
        <v>0</v>
      </c>
      <c r="AD105" s="17" t="b">
        <v>0</v>
      </c>
      <c r="AE105" s="17" t="b">
        <v>0</v>
      </c>
      <c r="AF105" s="27" t="b">
        <v>0</v>
      </c>
      <c r="AG105" s="27" t="b">
        <v>0</v>
      </c>
      <c r="AH105" s="27" t="b">
        <v>0</v>
      </c>
      <c r="AI105" s="17" t="b">
        <v>0</v>
      </c>
      <c r="AJ105" s="17" t="b">
        <v>0</v>
      </c>
      <c r="AK105" s="17" t="b">
        <v>0</v>
      </c>
      <c r="AL105" s="27" t="b">
        <v>0</v>
      </c>
      <c r="AM105" s="27" t="b">
        <v>0</v>
      </c>
      <c r="AN105" s="27" t="b">
        <v>0</v>
      </c>
      <c r="AO105" s="17" t="b">
        <v>0</v>
      </c>
      <c r="AP105" s="17" t="b">
        <v>0</v>
      </c>
      <c r="AQ105" s="17" t="b">
        <v>0</v>
      </c>
      <c r="AR105" s="27" t="b">
        <v>0</v>
      </c>
      <c r="AS105" s="27" t="b">
        <v>0</v>
      </c>
      <c r="AT105" s="27" t="b">
        <v>0</v>
      </c>
      <c r="AU105" s="17" t="b">
        <v>0</v>
      </c>
      <c r="AV105" s="17" t="b">
        <v>0</v>
      </c>
      <c r="AW105" s="17" t="b">
        <v>0</v>
      </c>
      <c r="AX105" s="27" t="b">
        <v>0</v>
      </c>
      <c r="AY105" s="27" t="b">
        <v>0</v>
      </c>
      <c r="AZ105" s="27" t="b">
        <v>0</v>
      </c>
      <c r="BA105" s="17" t="b">
        <v>0</v>
      </c>
      <c r="BB105" s="17" t="b">
        <v>0</v>
      </c>
      <c r="BC105" s="17" t="b">
        <v>0</v>
      </c>
      <c r="BD105" s="27" t="b">
        <v>0</v>
      </c>
      <c r="BE105" s="27" t="b">
        <v>0</v>
      </c>
      <c r="BF105" s="27" t="b">
        <v>0</v>
      </c>
      <c r="BG105" s="17" t="b">
        <v>0</v>
      </c>
      <c r="BH105" s="17" t="b">
        <v>0</v>
      </c>
      <c r="BI105" s="17" t="b">
        <v>0</v>
      </c>
      <c r="BJ105" s="27" t="b">
        <v>0</v>
      </c>
      <c r="BK105" s="27" t="b">
        <v>0</v>
      </c>
      <c r="BL105" s="27" t="b">
        <v>0</v>
      </c>
      <c r="BM105" s="17" t="b">
        <v>0</v>
      </c>
      <c r="BN105" s="17" t="b">
        <v>0</v>
      </c>
      <c r="BO105" s="17" t="b">
        <v>0</v>
      </c>
      <c r="BP105" s="19">
        <f t="shared" si="18"/>
        <v>0</v>
      </c>
      <c r="BQ105" s="19">
        <f t="shared" si="19"/>
        <v>0</v>
      </c>
      <c r="BR105" s="35">
        <f t="shared" si="20"/>
        <v>0</v>
      </c>
    </row>
    <row r="106" spans="1:70" x14ac:dyDescent="0.3">
      <c r="A106" s="44"/>
      <c r="B106" s="44"/>
      <c r="C106" s="44"/>
      <c r="D106" s="19"/>
      <c r="E106" s="17" t="b">
        <v>0</v>
      </c>
      <c r="F106" s="17" t="b">
        <v>0</v>
      </c>
      <c r="G106" s="17" t="b">
        <v>0</v>
      </c>
      <c r="H106" s="43" t="b">
        <v>0</v>
      </c>
      <c r="I106" s="43" t="b">
        <v>0</v>
      </c>
      <c r="J106" s="43" t="b">
        <v>0</v>
      </c>
      <c r="K106" s="17" t="b">
        <v>0</v>
      </c>
      <c r="L106" s="17" t="b">
        <v>0</v>
      </c>
      <c r="M106" s="17" t="b">
        <v>0</v>
      </c>
      <c r="N106" s="27" t="b">
        <v>0</v>
      </c>
      <c r="O106" s="27" t="b">
        <v>0</v>
      </c>
      <c r="P106" s="27" t="b">
        <v>0</v>
      </c>
      <c r="Q106" s="17" t="b">
        <v>0</v>
      </c>
      <c r="R106" s="17" t="b">
        <v>0</v>
      </c>
      <c r="S106" s="17" t="b">
        <v>0</v>
      </c>
      <c r="T106" s="27" t="b">
        <v>0</v>
      </c>
      <c r="U106" s="27" t="b">
        <v>0</v>
      </c>
      <c r="V106" s="27" t="b">
        <v>0</v>
      </c>
      <c r="W106" s="17" t="b">
        <v>0</v>
      </c>
      <c r="X106" s="17" t="b">
        <v>0</v>
      </c>
      <c r="Y106" s="17" t="b">
        <v>0</v>
      </c>
      <c r="Z106" s="27" t="b">
        <v>0</v>
      </c>
      <c r="AA106" s="27" t="b">
        <v>0</v>
      </c>
      <c r="AB106" s="27" t="b">
        <v>0</v>
      </c>
      <c r="AC106" s="17" t="b">
        <v>0</v>
      </c>
      <c r="AD106" s="17" t="b">
        <v>0</v>
      </c>
      <c r="AE106" s="17" t="b">
        <v>0</v>
      </c>
      <c r="AF106" s="27" t="b">
        <v>0</v>
      </c>
      <c r="AG106" s="27" t="b">
        <v>0</v>
      </c>
      <c r="AH106" s="27" t="b">
        <v>0</v>
      </c>
      <c r="AI106" s="17" t="b">
        <v>0</v>
      </c>
      <c r="AJ106" s="17" t="b">
        <v>0</v>
      </c>
      <c r="AK106" s="17" t="b">
        <v>0</v>
      </c>
      <c r="AL106" s="27" t="b">
        <v>0</v>
      </c>
      <c r="AM106" s="27" t="b">
        <v>0</v>
      </c>
      <c r="AN106" s="27" t="b">
        <v>0</v>
      </c>
      <c r="AO106" s="17" t="b">
        <v>0</v>
      </c>
      <c r="AP106" s="17" t="b">
        <v>0</v>
      </c>
      <c r="AQ106" s="17" t="b">
        <v>0</v>
      </c>
      <c r="AR106" s="27" t="b">
        <v>0</v>
      </c>
      <c r="AS106" s="27" t="b">
        <v>0</v>
      </c>
      <c r="AT106" s="27" t="b">
        <v>0</v>
      </c>
      <c r="AU106" s="17" t="b">
        <v>0</v>
      </c>
      <c r="AV106" s="17" t="b">
        <v>0</v>
      </c>
      <c r="AW106" s="17" t="b">
        <v>0</v>
      </c>
      <c r="AX106" s="27" t="b">
        <v>0</v>
      </c>
      <c r="AY106" s="27" t="b">
        <v>0</v>
      </c>
      <c r="AZ106" s="27" t="b">
        <v>0</v>
      </c>
      <c r="BA106" s="17" t="b">
        <v>0</v>
      </c>
      <c r="BB106" s="17" t="b">
        <v>0</v>
      </c>
      <c r="BC106" s="17" t="b">
        <v>0</v>
      </c>
      <c r="BD106" s="27" t="b">
        <v>0</v>
      </c>
      <c r="BE106" s="27" t="b">
        <v>0</v>
      </c>
      <c r="BF106" s="27" t="b">
        <v>0</v>
      </c>
      <c r="BG106" s="17" t="b">
        <v>0</v>
      </c>
      <c r="BH106" s="17" t="b">
        <v>0</v>
      </c>
      <c r="BI106" s="17" t="b">
        <v>0</v>
      </c>
      <c r="BJ106" s="27" t="b">
        <v>0</v>
      </c>
      <c r="BK106" s="27" t="b">
        <v>0</v>
      </c>
      <c r="BL106" s="27" t="b">
        <v>0</v>
      </c>
      <c r="BM106" s="17" t="b">
        <v>0</v>
      </c>
      <c r="BN106" s="17" t="b">
        <v>0</v>
      </c>
      <c r="BO106" s="17" t="b">
        <v>0</v>
      </c>
      <c r="BP106" s="19">
        <f t="shared" si="18"/>
        <v>0</v>
      </c>
      <c r="BQ106" s="19">
        <f t="shared" si="19"/>
        <v>0</v>
      </c>
      <c r="BR106" s="35">
        <f t="shared" si="20"/>
        <v>0</v>
      </c>
    </row>
    <row r="107" spans="1:70" x14ac:dyDescent="0.3">
      <c r="A107" s="44"/>
      <c r="B107" s="44"/>
      <c r="C107" s="44"/>
      <c r="D107" s="19"/>
      <c r="E107" s="17" t="b">
        <v>0</v>
      </c>
      <c r="F107" s="17" t="b">
        <v>0</v>
      </c>
      <c r="G107" s="17" t="b">
        <v>0</v>
      </c>
      <c r="H107" s="43" t="b">
        <v>0</v>
      </c>
      <c r="I107" s="43" t="b">
        <v>0</v>
      </c>
      <c r="J107" s="43" t="b">
        <v>0</v>
      </c>
      <c r="K107" s="17" t="b">
        <v>0</v>
      </c>
      <c r="L107" s="17" t="b">
        <v>0</v>
      </c>
      <c r="M107" s="17" t="b">
        <v>0</v>
      </c>
      <c r="N107" s="27" t="b">
        <v>0</v>
      </c>
      <c r="O107" s="27" t="b">
        <v>0</v>
      </c>
      <c r="P107" s="27" t="b">
        <v>0</v>
      </c>
      <c r="Q107" s="17" t="b">
        <v>0</v>
      </c>
      <c r="R107" s="17" t="b">
        <v>0</v>
      </c>
      <c r="S107" s="17" t="b">
        <v>0</v>
      </c>
      <c r="T107" s="27" t="b">
        <v>0</v>
      </c>
      <c r="U107" s="27" t="b">
        <v>0</v>
      </c>
      <c r="V107" s="27" t="b">
        <v>0</v>
      </c>
      <c r="W107" s="17" t="b">
        <v>0</v>
      </c>
      <c r="X107" s="17" t="b">
        <v>0</v>
      </c>
      <c r="Y107" s="17" t="b">
        <v>0</v>
      </c>
      <c r="Z107" s="27" t="b">
        <v>0</v>
      </c>
      <c r="AA107" s="27" t="b">
        <v>0</v>
      </c>
      <c r="AB107" s="27" t="b">
        <v>0</v>
      </c>
      <c r="AC107" s="17" t="b">
        <v>0</v>
      </c>
      <c r="AD107" s="17" t="b">
        <v>0</v>
      </c>
      <c r="AE107" s="17" t="b">
        <v>0</v>
      </c>
      <c r="AF107" s="27" t="b">
        <v>0</v>
      </c>
      <c r="AG107" s="27" t="b">
        <v>0</v>
      </c>
      <c r="AH107" s="27" t="b">
        <v>0</v>
      </c>
      <c r="AI107" s="17" t="b">
        <v>0</v>
      </c>
      <c r="AJ107" s="17" t="b">
        <v>0</v>
      </c>
      <c r="AK107" s="17" t="b">
        <v>0</v>
      </c>
      <c r="AL107" s="27" t="b">
        <v>0</v>
      </c>
      <c r="AM107" s="27" t="b">
        <v>0</v>
      </c>
      <c r="AN107" s="27" t="b">
        <v>0</v>
      </c>
      <c r="AO107" s="17" t="b">
        <v>0</v>
      </c>
      <c r="AP107" s="17" t="b">
        <v>0</v>
      </c>
      <c r="AQ107" s="17" t="b">
        <v>0</v>
      </c>
      <c r="AR107" s="27" t="b">
        <v>0</v>
      </c>
      <c r="AS107" s="27" t="b">
        <v>0</v>
      </c>
      <c r="AT107" s="27" t="b">
        <v>0</v>
      </c>
      <c r="AU107" s="17" t="b">
        <v>0</v>
      </c>
      <c r="AV107" s="17" t="b">
        <v>0</v>
      </c>
      <c r="AW107" s="17" t="b">
        <v>0</v>
      </c>
      <c r="AX107" s="27" t="b">
        <v>0</v>
      </c>
      <c r="AY107" s="27" t="b">
        <v>0</v>
      </c>
      <c r="AZ107" s="27" t="b">
        <v>0</v>
      </c>
      <c r="BA107" s="17" t="b">
        <v>0</v>
      </c>
      <c r="BB107" s="17" t="b">
        <v>0</v>
      </c>
      <c r="BC107" s="17" t="b">
        <v>0</v>
      </c>
      <c r="BD107" s="27" t="b">
        <v>0</v>
      </c>
      <c r="BE107" s="27" t="b">
        <v>0</v>
      </c>
      <c r="BF107" s="27" t="b">
        <v>0</v>
      </c>
      <c r="BG107" s="17" t="b">
        <v>0</v>
      </c>
      <c r="BH107" s="17" t="b">
        <v>0</v>
      </c>
      <c r="BI107" s="17" t="b">
        <v>0</v>
      </c>
      <c r="BJ107" s="27" t="b">
        <v>0</v>
      </c>
      <c r="BK107" s="27" t="b">
        <v>0</v>
      </c>
      <c r="BL107" s="27" t="b">
        <v>0</v>
      </c>
      <c r="BM107" s="17" t="b">
        <v>0</v>
      </c>
      <c r="BN107" s="17" t="b">
        <v>0</v>
      </c>
      <c r="BO107" s="17" t="b">
        <v>0</v>
      </c>
      <c r="BP107" s="19">
        <f t="shared" si="18"/>
        <v>0</v>
      </c>
      <c r="BQ107" s="19">
        <f t="shared" si="19"/>
        <v>0</v>
      </c>
      <c r="BR107" s="35">
        <f t="shared" si="20"/>
        <v>0</v>
      </c>
    </row>
    <row r="108" spans="1:70" x14ac:dyDescent="0.3">
      <c r="A108" s="44"/>
      <c r="B108" s="44"/>
      <c r="C108" s="44"/>
      <c r="D108" s="19"/>
      <c r="E108" s="17" t="b">
        <v>0</v>
      </c>
      <c r="F108" s="17" t="b">
        <v>0</v>
      </c>
      <c r="G108" s="17" t="b">
        <v>0</v>
      </c>
      <c r="H108" s="43" t="b">
        <v>0</v>
      </c>
      <c r="I108" s="43" t="b">
        <v>0</v>
      </c>
      <c r="J108" s="43" t="b">
        <v>0</v>
      </c>
      <c r="K108" s="17" t="b">
        <v>0</v>
      </c>
      <c r="L108" s="17" t="b">
        <v>0</v>
      </c>
      <c r="M108" s="17" t="b">
        <v>0</v>
      </c>
      <c r="N108" s="27" t="b">
        <v>0</v>
      </c>
      <c r="O108" s="27" t="b">
        <v>0</v>
      </c>
      <c r="P108" s="27" t="b">
        <v>0</v>
      </c>
      <c r="Q108" s="17" t="b">
        <v>0</v>
      </c>
      <c r="R108" s="17" t="b">
        <v>0</v>
      </c>
      <c r="S108" s="17" t="b">
        <v>0</v>
      </c>
      <c r="T108" s="27" t="b">
        <v>0</v>
      </c>
      <c r="U108" s="27" t="b">
        <v>0</v>
      </c>
      <c r="V108" s="27" t="b">
        <v>0</v>
      </c>
      <c r="W108" s="17" t="b">
        <v>0</v>
      </c>
      <c r="X108" s="17" t="b">
        <v>0</v>
      </c>
      <c r="Y108" s="17" t="b">
        <v>0</v>
      </c>
      <c r="Z108" s="27" t="b">
        <v>0</v>
      </c>
      <c r="AA108" s="27" t="b">
        <v>0</v>
      </c>
      <c r="AB108" s="27" t="b">
        <v>0</v>
      </c>
      <c r="AC108" s="17" t="b">
        <v>0</v>
      </c>
      <c r="AD108" s="17" t="b">
        <v>0</v>
      </c>
      <c r="AE108" s="17" t="b">
        <v>0</v>
      </c>
      <c r="AF108" s="27" t="b">
        <v>0</v>
      </c>
      <c r="AG108" s="27" t="b">
        <v>0</v>
      </c>
      <c r="AH108" s="27" t="b">
        <v>0</v>
      </c>
      <c r="AI108" s="17" t="b">
        <v>0</v>
      </c>
      <c r="AJ108" s="17" t="b">
        <v>0</v>
      </c>
      <c r="AK108" s="17" t="b">
        <v>0</v>
      </c>
      <c r="AL108" s="27" t="b">
        <v>0</v>
      </c>
      <c r="AM108" s="27" t="b">
        <v>0</v>
      </c>
      <c r="AN108" s="27" t="b">
        <v>0</v>
      </c>
      <c r="AO108" s="17" t="b">
        <v>0</v>
      </c>
      <c r="AP108" s="17" t="b">
        <v>0</v>
      </c>
      <c r="AQ108" s="17" t="b">
        <v>0</v>
      </c>
      <c r="AR108" s="27" t="b">
        <v>0</v>
      </c>
      <c r="AS108" s="27" t="b">
        <v>0</v>
      </c>
      <c r="AT108" s="27" t="b">
        <v>0</v>
      </c>
      <c r="AU108" s="17" t="b">
        <v>0</v>
      </c>
      <c r="AV108" s="17" t="b">
        <v>0</v>
      </c>
      <c r="AW108" s="17" t="b">
        <v>0</v>
      </c>
      <c r="AX108" s="27" t="b">
        <v>0</v>
      </c>
      <c r="AY108" s="27" t="b">
        <v>0</v>
      </c>
      <c r="AZ108" s="27" t="b">
        <v>0</v>
      </c>
      <c r="BA108" s="17" t="b">
        <v>0</v>
      </c>
      <c r="BB108" s="17" t="b">
        <v>0</v>
      </c>
      <c r="BC108" s="17" t="b">
        <v>0</v>
      </c>
      <c r="BD108" s="27" t="b">
        <v>0</v>
      </c>
      <c r="BE108" s="27" t="b">
        <v>0</v>
      </c>
      <c r="BF108" s="27" t="b">
        <v>0</v>
      </c>
      <c r="BG108" s="17" t="b">
        <v>0</v>
      </c>
      <c r="BH108" s="17" t="b">
        <v>0</v>
      </c>
      <c r="BI108" s="17" t="b">
        <v>0</v>
      </c>
      <c r="BJ108" s="27" t="b">
        <v>0</v>
      </c>
      <c r="BK108" s="27" t="b">
        <v>0</v>
      </c>
      <c r="BL108" s="27" t="b">
        <v>0</v>
      </c>
      <c r="BM108" s="17" t="b">
        <v>0</v>
      </c>
      <c r="BN108" s="17" t="b">
        <v>0</v>
      </c>
      <c r="BO108" s="17" t="b">
        <v>0</v>
      </c>
      <c r="BP108" s="19">
        <f t="shared" si="18"/>
        <v>0</v>
      </c>
      <c r="BQ108" s="19">
        <f t="shared" si="19"/>
        <v>0</v>
      </c>
      <c r="BR108" s="35">
        <f t="shared" si="20"/>
        <v>0</v>
      </c>
    </row>
    <row r="109" spans="1:70" x14ac:dyDescent="0.3">
      <c r="A109" s="44"/>
      <c r="B109" s="44"/>
      <c r="C109" s="44"/>
      <c r="D109" s="19"/>
      <c r="E109" s="17" t="b">
        <v>0</v>
      </c>
      <c r="F109" s="17" t="b">
        <v>0</v>
      </c>
      <c r="G109" s="17" t="b">
        <v>0</v>
      </c>
      <c r="H109" s="43" t="b">
        <v>0</v>
      </c>
      <c r="I109" s="43" t="b">
        <v>0</v>
      </c>
      <c r="J109" s="43" t="b">
        <v>0</v>
      </c>
      <c r="K109" s="17" t="b">
        <v>0</v>
      </c>
      <c r="L109" s="17" t="b">
        <v>0</v>
      </c>
      <c r="M109" s="17" t="b">
        <v>0</v>
      </c>
      <c r="N109" s="27" t="b">
        <v>0</v>
      </c>
      <c r="O109" s="27" t="b">
        <v>0</v>
      </c>
      <c r="P109" s="27" t="b">
        <v>0</v>
      </c>
      <c r="Q109" s="17" t="b">
        <v>0</v>
      </c>
      <c r="R109" s="17" t="b">
        <v>0</v>
      </c>
      <c r="S109" s="17" t="b">
        <v>0</v>
      </c>
      <c r="T109" s="27" t="b">
        <v>0</v>
      </c>
      <c r="U109" s="27" t="b">
        <v>0</v>
      </c>
      <c r="V109" s="27" t="b">
        <v>0</v>
      </c>
      <c r="W109" s="17" t="b">
        <v>0</v>
      </c>
      <c r="X109" s="17" t="b">
        <v>0</v>
      </c>
      <c r="Y109" s="17" t="b">
        <v>0</v>
      </c>
      <c r="Z109" s="27" t="b">
        <v>0</v>
      </c>
      <c r="AA109" s="27" t="b">
        <v>0</v>
      </c>
      <c r="AB109" s="27" t="b">
        <v>0</v>
      </c>
      <c r="AC109" s="17" t="b">
        <v>0</v>
      </c>
      <c r="AD109" s="17" t="b">
        <v>0</v>
      </c>
      <c r="AE109" s="17" t="b">
        <v>0</v>
      </c>
      <c r="AF109" s="27" t="b">
        <v>0</v>
      </c>
      <c r="AG109" s="27" t="b">
        <v>0</v>
      </c>
      <c r="AH109" s="27" t="b">
        <v>0</v>
      </c>
      <c r="AI109" s="17" t="b">
        <v>0</v>
      </c>
      <c r="AJ109" s="17" t="b">
        <v>0</v>
      </c>
      <c r="AK109" s="17" t="b">
        <v>0</v>
      </c>
      <c r="AL109" s="27" t="b">
        <v>0</v>
      </c>
      <c r="AM109" s="27" t="b">
        <v>0</v>
      </c>
      <c r="AN109" s="27" t="b">
        <v>0</v>
      </c>
      <c r="AO109" s="17" t="b">
        <v>0</v>
      </c>
      <c r="AP109" s="17" t="b">
        <v>0</v>
      </c>
      <c r="AQ109" s="17" t="b">
        <v>0</v>
      </c>
      <c r="AR109" s="27" t="b">
        <v>0</v>
      </c>
      <c r="AS109" s="27" t="b">
        <v>0</v>
      </c>
      <c r="AT109" s="27" t="b">
        <v>0</v>
      </c>
      <c r="AU109" s="17" t="b">
        <v>0</v>
      </c>
      <c r="AV109" s="17" t="b">
        <v>0</v>
      </c>
      <c r="AW109" s="17" t="b">
        <v>0</v>
      </c>
      <c r="AX109" s="27" t="b">
        <v>0</v>
      </c>
      <c r="AY109" s="27" t="b">
        <v>0</v>
      </c>
      <c r="AZ109" s="27" t="b">
        <v>0</v>
      </c>
      <c r="BA109" s="17" t="b">
        <v>0</v>
      </c>
      <c r="BB109" s="17" t="b">
        <v>0</v>
      </c>
      <c r="BC109" s="17" t="b">
        <v>0</v>
      </c>
      <c r="BD109" s="27" t="b">
        <v>0</v>
      </c>
      <c r="BE109" s="27" t="b">
        <v>0</v>
      </c>
      <c r="BF109" s="27" t="b">
        <v>0</v>
      </c>
      <c r="BG109" s="17" t="b">
        <v>0</v>
      </c>
      <c r="BH109" s="17" t="b">
        <v>0</v>
      </c>
      <c r="BI109" s="17" t="b">
        <v>0</v>
      </c>
      <c r="BJ109" s="27" t="b">
        <v>0</v>
      </c>
      <c r="BK109" s="27" t="b">
        <v>0</v>
      </c>
      <c r="BL109" s="27" t="b">
        <v>0</v>
      </c>
      <c r="BM109" s="17" t="b">
        <v>0</v>
      </c>
      <c r="BN109" s="17" t="b">
        <v>0</v>
      </c>
      <c r="BO109" s="17" t="b">
        <v>0</v>
      </c>
      <c r="BP109" s="19">
        <f t="shared" si="18"/>
        <v>0</v>
      </c>
      <c r="BQ109" s="19">
        <f t="shared" si="19"/>
        <v>0</v>
      </c>
      <c r="BR109" s="35">
        <f t="shared" si="20"/>
        <v>0</v>
      </c>
    </row>
    <row r="110" spans="1:70" x14ac:dyDescent="0.3">
      <c r="A110" s="44"/>
      <c r="B110" s="44"/>
      <c r="C110" s="44"/>
      <c r="D110" s="19"/>
      <c r="E110" s="17" t="b">
        <v>0</v>
      </c>
      <c r="F110" s="17" t="b">
        <v>0</v>
      </c>
      <c r="G110" s="17" t="b">
        <v>0</v>
      </c>
      <c r="H110" s="43" t="b">
        <v>0</v>
      </c>
      <c r="I110" s="43" t="b">
        <v>0</v>
      </c>
      <c r="J110" s="43" t="b">
        <v>0</v>
      </c>
      <c r="K110" s="17" t="b">
        <v>0</v>
      </c>
      <c r="L110" s="17" t="b">
        <v>0</v>
      </c>
      <c r="M110" s="17" t="b">
        <v>0</v>
      </c>
      <c r="N110" s="27" t="b">
        <v>0</v>
      </c>
      <c r="O110" s="27" t="b">
        <v>0</v>
      </c>
      <c r="P110" s="27" t="b">
        <v>0</v>
      </c>
      <c r="Q110" s="17" t="b">
        <v>0</v>
      </c>
      <c r="R110" s="17" t="b">
        <v>0</v>
      </c>
      <c r="S110" s="17" t="b">
        <v>0</v>
      </c>
      <c r="T110" s="27" t="b">
        <v>0</v>
      </c>
      <c r="U110" s="27" t="b">
        <v>0</v>
      </c>
      <c r="V110" s="27" t="b">
        <v>0</v>
      </c>
      <c r="W110" s="17" t="b">
        <v>0</v>
      </c>
      <c r="X110" s="17" t="b">
        <v>0</v>
      </c>
      <c r="Y110" s="17" t="b">
        <v>0</v>
      </c>
      <c r="Z110" s="27" t="b">
        <v>0</v>
      </c>
      <c r="AA110" s="27" t="b">
        <v>0</v>
      </c>
      <c r="AB110" s="27" t="b">
        <v>0</v>
      </c>
      <c r="AC110" s="17" t="b">
        <v>0</v>
      </c>
      <c r="AD110" s="17" t="b">
        <v>0</v>
      </c>
      <c r="AE110" s="17" t="b">
        <v>0</v>
      </c>
      <c r="AF110" s="27" t="b">
        <v>0</v>
      </c>
      <c r="AG110" s="27" t="b">
        <v>0</v>
      </c>
      <c r="AH110" s="27" t="b">
        <v>0</v>
      </c>
      <c r="AI110" s="17" t="b">
        <v>0</v>
      </c>
      <c r="AJ110" s="17" t="b">
        <v>0</v>
      </c>
      <c r="AK110" s="17" t="b">
        <v>0</v>
      </c>
      <c r="AL110" s="27" t="b">
        <v>0</v>
      </c>
      <c r="AM110" s="27" t="b">
        <v>0</v>
      </c>
      <c r="AN110" s="27" t="b">
        <v>0</v>
      </c>
      <c r="AO110" s="17" t="b">
        <v>0</v>
      </c>
      <c r="AP110" s="17" t="b">
        <v>0</v>
      </c>
      <c r="AQ110" s="17" t="b">
        <v>0</v>
      </c>
      <c r="AR110" s="27" t="b">
        <v>0</v>
      </c>
      <c r="AS110" s="27" t="b">
        <v>0</v>
      </c>
      <c r="AT110" s="27" t="b">
        <v>0</v>
      </c>
      <c r="AU110" s="17" t="b">
        <v>0</v>
      </c>
      <c r="AV110" s="17" t="b">
        <v>0</v>
      </c>
      <c r="AW110" s="17" t="b">
        <v>0</v>
      </c>
      <c r="AX110" s="27" t="b">
        <v>0</v>
      </c>
      <c r="AY110" s="27" t="b">
        <v>0</v>
      </c>
      <c r="AZ110" s="27" t="b">
        <v>0</v>
      </c>
      <c r="BA110" s="17" t="b">
        <v>0</v>
      </c>
      <c r="BB110" s="17" t="b">
        <v>0</v>
      </c>
      <c r="BC110" s="17" t="b">
        <v>0</v>
      </c>
      <c r="BD110" s="27" t="b">
        <v>0</v>
      </c>
      <c r="BE110" s="27" t="b">
        <v>0</v>
      </c>
      <c r="BF110" s="27" t="b">
        <v>0</v>
      </c>
      <c r="BG110" s="17" t="b">
        <v>0</v>
      </c>
      <c r="BH110" s="17" t="b">
        <v>0</v>
      </c>
      <c r="BI110" s="17" t="b">
        <v>0</v>
      </c>
      <c r="BJ110" s="27" t="b">
        <v>0</v>
      </c>
      <c r="BK110" s="27" t="b">
        <v>0</v>
      </c>
      <c r="BL110" s="27" t="b">
        <v>0</v>
      </c>
      <c r="BM110" s="17" t="b">
        <v>0</v>
      </c>
      <c r="BN110" s="17" t="b">
        <v>0</v>
      </c>
      <c r="BO110" s="17" t="b">
        <v>0</v>
      </c>
      <c r="BP110" s="19">
        <f t="shared" si="18"/>
        <v>0</v>
      </c>
      <c r="BQ110" s="19">
        <f t="shared" si="19"/>
        <v>0</v>
      </c>
      <c r="BR110" s="35">
        <f t="shared" si="20"/>
        <v>0</v>
      </c>
    </row>
    <row r="111" spans="1:70" x14ac:dyDescent="0.3">
      <c r="A111" s="44"/>
      <c r="B111" s="44"/>
      <c r="C111" s="44"/>
      <c r="D111" s="19"/>
      <c r="E111" s="17" t="b">
        <v>0</v>
      </c>
      <c r="F111" s="17" t="b">
        <v>0</v>
      </c>
      <c r="G111" s="17" t="b">
        <v>0</v>
      </c>
      <c r="H111" s="43" t="b">
        <v>0</v>
      </c>
      <c r="I111" s="43" t="b">
        <v>0</v>
      </c>
      <c r="J111" s="43" t="b">
        <v>0</v>
      </c>
      <c r="K111" s="17" t="b">
        <v>0</v>
      </c>
      <c r="L111" s="17" t="b">
        <v>0</v>
      </c>
      <c r="M111" s="17" t="b">
        <v>0</v>
      </c>
      <c r="N111" s="27" t="b">
        <v>0</v>
      </c>
      <c r="O111" s="27" t="b">
        <v>0</v>
      </c>
      <c r="P111" s="27" t="b">
        <v>0</v>
      </c>
      <c r="Q111" s="17" t="b">
        <v>0</v>
      </c>
      <c r="R111" s="17" t="b">
        <v>0</v>
      </c>
      <c r="S111" s="17" t="b">
        <v>0</v>
      </c>
      <c r="T111" s="27" t="b">
        <v>0</v>
      </c>
      <c r="U111" s="27" t="b">
        <v>0</v>
      </c>
      <c r="V111" s="27" t="b">
        <v>0</v>
      </c>
      <c r="W111" s="17" t="b">
        <v>0</v>
      </c>
      <c r="X111" s="17" t="b">
        <v>0</v>
      </c>
      <c r="Y111" s="17" t="b">
        <v>0</v>
      </c>
      <c r="Z111" s="27" t="b">
        <v>0</v>
      </c>
      <c r="AA111" s="27" t="b">
        <v>0</v>
      </c>
      <c r="AB111" s="27" t="b">
        <v>0</v>
      </c>
      <c r="AC111" s="17" t="b">
        <v>0</v>
      </c>
      <c r="AD111" s="17" t="b">
        <v>0</v>
      </c>
      <c r="AE111" s="17" t="b">
        <v>0</v>
      </c>
      <c r="AF111" s="27" t="b">
        <v>0</v>
      </c>
      <c r="AG111" s="27" t="b">
        <v>0</v>
      </c>
      <c r="AH111" s="27" t="b">
        <v>0</v>
      </c>
      <c r="AI111" s="17" t="b">
        <v>0</v>
      </c>
      <c r="AJ111" s="17" t="b">
        <v>0</v>
      </c>
      <c r="AK111" s="17" t="b">
        <v>0</v>
      </c>
      <c r="AL111" s="27" t="b">
        <v>0</v>
      </c>
      <c r="AM111" s="27" t="b">
        <v>0</v>
      </c>
      <c r="AN111" s="27" t="b">
        <v>0</v>
      </c>
      <c r="AO111" s="17" t="b">
        <v>0</v>
      </c>
      <c r="AP111" s="17" t="b">
        <v>0</v>
      </c>
      <c r="AQ111" s="17" t="b">
        <v>0</v>
      </c>
      <c r="AR111" s="27" t="b">
        <v>0</v>
      </c>
      <c r="AS111" s="27" t="b">
        <v>0</v>
      </c>
      <c r="AT111" s="27" t="b">
        <v>0</v>
      </c>
      <c r="AU111" s="17" t="b">
        <v>0</v>
      </c>
      <c r="AV111" s="17" t="b">
        <v>0</v>
      </c>
      <c r="AW111" s="17" t="b">
        <v>0</v>
      </c>
      <c r="AX111" s="27" t="b">
        <v>0</v>
      </c>
      <c r="AY111" s="27" t="b">
        <v>0</v>
      </c>
      <c r="AZ111" s="27" t="b">
        <v>0</v>
      </c>
      <c r="BA111" s="17" t="b">
        <v>0</v>
      </c>
      <c r="BB111" s="17" t="b">
        <v>0</v>
      </c>
      <c r="BC111" s="17" t="b">
        <v>0</v>
      </c>
      <c r="BD111" s="27" t="b">
        <v>0</v>
      </c>
      <c r="BE111" s="27" t="b">
        <v>0</v>
      </c>
      <c r="BF111" s="27" t="b">
        <v>0</v>
      </c>
      <c r="BG111" s="17" t="b">
        <v>0</v>
      </c>
      <c r="BH111" s="17" t="b">
        <v>0</v>
      </c>
      <c r="BI111" s="17" t="b">
        <v>0</v>
      </c>
      <c r="BJ111" s="27" t="b">
        <v>0</v>
      </c>
      <c r="BK111" s="27" t="b">
        <v>0</v>
      </c>
      <c r="BL111" s="27" t="b">
        <v>0</v>
      </c>
      <c r="BM111" s="17" t="b">
        <v>0</v>
      </c>
      <c r="BN111" s="17" t="b">
        <v>0</v>
      </c>
      <c r="BO111" s="17" t="b">
        <v>0</v>
      </c>
      <c r="BP111" s="19">
        <f t="shared" si="18"/>
        <v>0</v>
      </c>
      <c r="BQ111" s="19">
        <f t="shared" si="19"/>
        <v>0</v>
      </c>
      <c r="BR111" s="35">
        <f t="shared" si="20"/>
        <v>0</v>
      </c>
    </row>
    <row r="112" spans="1:70" x14ac:dyDescent="0.3">
      <c r="A112" s="44"/>
      <c r="B112" s="44"/>
      <c r="C112" s="44"/>
      <c r="D112" s="19"/>
      <c r="E112" s="17" t="b">
        <v>0</v>
      </c>
      <c r="F112" s="17" t="b">
        <v>0</v>
      </c>
      <c r="G112" s="17" t="b">
        <v>0</v>
      </c>
      <c r="H112" s="43" t="b">
        <v>0</v>
      </c>
      <c r="I112" s="43" t="b">
        <v>0</v>
      </c>
      <c r="J112" s="43" t="b">
        <v>0</v>
      </c>
      <c r="K112" s="17" t="b">
        <v>0</v>
      </c>
      <c r="L112" s="17" t="b">
        <v>0</v>
      </c>
      <c r="M112" s="17" t="b">
        <v>0</v>
      </c>
      <c r="N112" s="27" t="b">
        <v>0</v>
      </c>
      <c r="O112" s="27" t="b">
        <v>0</v>
      </c>
      <c r="P112" s="27" t="b">
        <v>0</v>
      </c>
      <c r="Q112" s="17" t="b">
        <v>0</v>
      </c>
      <c r="R112" s="17" t="b">
        <v>0</v>
      </c>
      <c r="S112" s="17" t="b">
        <v>0</v>
      </c>
      <c r="T112" s="27" t="b">
        <v>0</v>
      </c>
      <c r="U112" s="27" t="b">
        <v>0</v>
      </c>
      <c r="V112" s="27" t="b">
        <v>0</v>
      </c>
      <c r="W112" s="17" t="b">
        <v>0</v>
      </c>
      <c r="X112" s="17" t="b">
        <v>0</v>
      </c>
      <c r="Y112" s="17" t="b">
        <v>0</v>
      </c>
      <c r="Z112" s="27" t="b">
        <v>0</v>
      </c>
      <c r="AA112" s="27" t="b">
        <v>0</v>
      </c>
      <c r="AB112" s="27" t="b">
        <v>0</v>
      </c>
      <c r="AC112" s="17" t="b">
        <v>0</v>
      </c>
      <c r="AD112" s="17" t="b">
        <v>0</v>
      </c>
      <c r="AE112" s="17" t="b">
        <v>0</v>
      </c>
      <c r="AF112" s="27" t="b">
        <v>0</v>
      </c>
      <c r="AG112" s="27" t="b">
        <v>0</v>
      </c>
      <c r="AH112" s="27" t="b">
        <v>0</v>
      </c>
      <c r="AI112" s="17" t="b">
        <v>0</v>
      </c>
      <c r="AJ112" s="17" t="b">
        <v>0</v>
      </c>
      <c r="AK112" s="17" t="b">
        <v>0</v>
      </c>
      <c r="AL112" s="27" t="b">
        <v>0</v>
      </c>
      <c r="AM112" s="27" t="b">
        <v>0</v>
      </c>
      <c r="AN112" s="27" t="b">
        <v>0</v>
      </c>
      <c r="AO112" s="17" t="b">
        <v>0</v>
      </c>
      <c r="AP112" s="17" t="b">
        <v>0</v>
      </c>
      <c r="AQ112" s="17" t="b">
        <v>0</v>
      </c>
      <c r="AR112" s="27" t="b">
        <v>0</v>
      </c>
      <c r="AS112" s="27" t="b">
        <v>0</v>
      </c>
      <c r="AT112" s="27" t="b">
        <v>0</v>
      </c>
      <c r="AU112" s="17" t="b">
        <v>0</v>
      </c>
      <c r="AV112" s="17" t="b">
        <v>0</v>
      </c>
      <c r="AW112" s="17" t="b">
        <v>0</v>
      </c>
      <c r="AX112" s="27" t="b">
        <v>0</v>
      </c>
      <c r="AY112" s="27" t="b">
        <v>0</v>
      </c>
      <c r="AZ112" s="27" t="b">
        <v>0</v>
      </c>
      <c r="BA112" s="17" t="b">
        <v>0</v>
      </c>
      <c r="BB112" s="17" t="b">
        <v>0</v>
      </c>
      <c r="BC112" s="17" t="b">
        <v>0</v>
      </c>
      <c r="BD112" s="27" t="b">
        <v>0</v>
      </c>
      <c r="BE112" s="27" t="b">
        <v>0</v>
      </c>
      <c r="BF112" s="27" t="b">
        <v>0</v>
      </c>
      <c r="BG112" s="17" t="b">
        <v>0</v>
      </c>
      <c r="BH112" s="17" t="b">
        <v>0</v>
      </c>
      <c r="BI112" s="17" t="b">
        <v>0</v>
      </c>
      <c r="BJ112" s="27" t="b">
        <v>0</v>
      </c>
      <c r="BK112" s="27" t="b">
        <v>0</v>
      </c>
      <c r="BL112" s="27" t="b">
        <v>0</v>
      </c>
      <c r="BM112" s="17" t="b">
        <v>0</v>
      </c>
      <c r="BN112" s="17" t="b">
        <v>0</v>
      </c>
      <c r="BO112" s="17" t="b">
        <v>0</v>
      </c>
      <c r="BP112" s="19">
        <f t="shared" si="18"/>
        <v>0</v>
      </c>
      <c r="BQ112" s="19">
        <f t="shared" si="19"/>
        <v>0</v>
      </c>
      <c r="BR112" s="35">
        <f t="shared" si="20"/>
        <v>0</v>
      </c>
    </row>
    <row r="113" spans="1:70" x14ac:dyDescent="0.3">
      <c r="A113" s="44"/>
      <c r="B113" s="44"/>
      <c r="C113" s="44"/>
      <c r="D113" s="19"/>
      <c r="E113" s="17" t="b">
        <v>0</v>
      </c>
      <c r="F113" s="17" t="b">
        <v>0</v>
      </c>
      <c r="G113" s="17" t="b">
        <v>0</v>
      </c>
      <c r="H113" s="43" t="b">
        <v>0</v>
      </c>
      <c r="I113" s="43" t="b">
        <v>0</v>
      </c>
      <c r="J113" s="43" t="b">
        <v>0</v>
      </c>
      <c r="K113" s="17" t="b">
        <v>0</v>
      </c>
      <c r="L113" s="17" t="b">
        <v>0</v>
      </c>
      <c r="M113" s="17" t="b">
        <v>0</v>
      </c>
      <c r="N113" s="27" t="b">
        <v>0</v>
      </c>
      <c r="O113" s="27" t="b">
        <v>0</v>
      </c>
      <c r="P113" s="27" t="b">
        <v>0</v>
      </c>
      <c r="Q113" s="17" t="b">
        <v>0</v>
      </c>
      <c r="R113" s="17" t="b">
        <v>0</v>
      </c>
      <c r="S113" s="17" t="b">
        <v>0</v>
      </c>
      <c r="T113" s="27" t="b">
        <v>0</v>
      </c>
      <c r="U113" s="27" t="b">
        <v>0</v>
      </c>
      <c r="V113" s="27" t="b">
        <v>0</v>
      </c>
      <c r="W113" s="17" t="b">
        <v>0</v>
      </c>
      <c r="X113" s="17" t="b">
        <v>0</v>
      </c>
      <c r="Y113" s="17" t="b">
        <v>0</v>
      </c>
      <c r="Z113" s="27" t="b">
        <v>0</v>
      </c>
      <c r="AA113" s="27" t="b">
        <v>0</v>
      </c>
      <c r="AB113" s="27" t="b">
        <v>0</v>
      </c>
      <c r="AC113" s="17" t="b">
        <v>0</v>
      </c>
      <c r="AD113" s="17" t="b">
        <v>0</v>
      </c>
      <c r="AE113" s="17" t="b">
        <v>0</v>
      </c>
      <c r="AF113" s="27" t="b">
        <v>0</v>
      </c>
      <c r="AG113" s="27" t="b">
        <v>0</v>
      </c>
      <c r="AH113" s="27" t="b">
        <v>0</v>
      </c>
      <c r="AI113" s="17" t="b">
        <v>0</v>
      </c>
      <c r="AJ113" s="17" t="b">
        <v>0</v>
      </c>
      <c r="AK113" s="17" t="b">
        <v>0</v>
      </c>
      <c r="AL113" s="27" t="b">
        <v>0</v>
      </c>
      <c r="AM113" s="27" t="b">
        <v>0</v>
      </c>
      <c r="AN113" s="27" t="b">
        <v>0</v>
      </c>
      <c r="AO113" s="17" t="b">
        <v>0</v>
      </c>
      <c r="AP113" s="17" t="b">
        <v>0</v>
      </c>
      <c r="AQ113" s="17" t="b">
        <v>0</v>
      </c>
      <c r="AR113" s="27" t="b">
        <v>0</v>
      </c>
      <c r="AS113" s="27" t="b">
        <v>0</v>
      </c>
      <c r="AT113" s="27" t="b">
        <v>0</v>
      </c>
      <c r="AU113" s="17" t="b">
        <v>0</v>
      </c>
      <c r="AV113" s="17" t="b">
        <v>0</v>
      </c>
      <c r="AW113" s="17" t="b">
        <v>0</v>
      </c>
      <c r="AX113" s="27" t="b">
        <v>0</v>
      </c>
      <c r="AY113" s="27" t="b">
        <v>0</v>
      </c>
      <c r="AZ113" s="27" t="b">
        <v>0</v>
      </c>
      <c r="BA113" s="17" t="b">
        <v>0</v>
      </c>
      <c r="BB113" s="17" t="b">
        <v>0</v>
      </c>
      <c r="BC113" s="17" t="b">
        <v>0</v>
      </c>
      <c r="BD113" s="27" t="b">
        <v>0</v>
      </c>
      <c r="BE113" s="27" t="b">
        <v>0</v>
      </c>
      <c r="BF113" s="27" t="b">
        <v>0</v>
      </c>
      <c r="BG113" s="17" t="b">
        <v>0</v>
      </c>
      <c r="BH113" s="17" t="b">
        <v>0</v>
      </c>
      <c r="BI113" s="17" t="b">
        <v>0</v>
      </c>
      <c r="BJ113" s="27" t="b">
        <v>0</v>
      </c>
      <c r="BK113" s="27" t="b">
        <v>0</v>
      </c>
      <c r="BL113" s="27" t="b">
        <v>0</v>
      </c>
      <c r="BM113" s="17" t="b">
        <v>0</v>
      </c>
      <c r="BN113" s="17" t="b">
        <v>0</v>
      </c>
      <c r="BO113" s="17" t="b">
        <v>0</v>
      </c>
      <c r="BP113" s="19">
        <f t="shared" si="18"/>
        <v>0</v>
      </c>
      <c r="BQ113" s="19">
        <f t="shared" si="19"/>
        <v>0</v>
      </c>
      <c r="BR113" s="35">
        <f t="shared" si="20"/>
        <v>0</v>
      </c>
    </row>
    <row r="114" spans="1:70" x14ac:dyDescent="0.3">
      <c r="A114" s="44"/>
      <c r="B114" s="44"/>
      <c r="C114" s="44"/>
      <c r="D114" s="19"/>
      <c r="E114" s="17" t="b">
        <v>0</v>
      </c>
      <c r="F114" s="17" t="b">
        <v>0</v>
      </c>
      <c r="G114" s="17" t="b">
        <v>0</v>
      </c>
      <c r="H114" s="43" t="b">
        <v>0</v>
      </c>
      <c r="I114" s="43" t="b">
        <v>0</v>
      </c>
      <c r="J114" s="43" t="b">
        <v>0</v>
      </c>
      <c r="K114" s="17" t="b">
        <v>0</v>
      </c>
      <c r="L114" s="17" t="b">
        <v>0</v>
      </c>
      <c r="M114" s="17" t="b">
        <v>0</v>
      </c>
      <c r="N114" s="27" t="b">
        <v>0</v>
      </c>
      <c r="O114" s="27" t="b">
        <v>0</v>
      </c>
      <c r="P114" s="27" t="b">
        <v>0</v>
      </c>
      <c r="Q114" s="17" t="b">
        <v>0</v>
      </c>
      <c r="R114" s="17" t="b">
        <v>0</v>
      </c>
      <c r="S114" s="17" t="b">
        <v>0</v>
      </c>
      <c r="T114" s="27" t="b">
        <v>0</v>
      </c>
      <c r="U114" s="27" t="b">
        <v>0</v>
      </c>
      <c r="V114" s="27" t="b">
        <v>0</v>
      </c>
      <c r="W114" s="17" t="b">
        <v>0</v>
      </c>
      <c r="X114" s="17" t="b">
        <v>0</v>
      </c>
      <c r="Y114" s="17" t="b">
        <v>0</v>
      </c>
      <c r="Z114" s="27" t="b">
        <v>0</v>
      </c>
      <c r="AA114" s="27" t="b">
        <v>0</v>
      </c>
      <c r="AB114" s="27" t="b">
        <v>0</v>
      </c>
      <c r="AC114" s="17" t="b">
        <v>0</v>
      </c>
      <c r="AD114" s="17" t="b">
        <v>0</v>
      </c>
      <c r="AE114" s="17" t="b">
        <v>0</v>
      </c>
      <c r="AF114" s="27" t="b">
        <v>0</v>
      </c>
      <c r="AG114" s="27" t="b">
        <v>0</v>
      </c>
      <c r="AH114" s="27" t="b">
        <v>0</v>
      </c>
      <c r="AI114" s="17" t="b">
        <v>0</v>
      </c>
      <c r="AJ114" s="17" t="b">
        <v>0</v>
      </c>
      <c r="AK114" s="17" t="b">
        <v>0</v>
      </c>
      <c r="AL114" s="27" t="b">
        <v>0</v>
      </c>
      <c r="AM114" s="27" t="b">
        <v>0</v>
      </c>
      <c r="AN114" s="27" t="b">
        <v>0</v>
      </c>
      <c r="AO114" s="17" t="b">
        <v>0</v>
      </c>
      <c r="AP114" s="17" t="b">
        <v>0</v>
      </c>
      <c r="AQ114" s="17" t="b">
        <v>0</v>
      </c>
      <c r="AR114" s="27" t="b">
        <v>0</v>
      </c>
      <c r="AS114" s="27" t="b">
        <v>0</v>
      </c>
      <c r="AT114" s="27" t="b">
        <v>0</v>
      </c>
      <c r="AU114" s="17" t="b">
        <v>0</v>
      </c>
      <c r="AV114" s="17" t="b">
        <v>0</v>
      </c>
      <c r="AW114" s="17" t="b">
        <v>0</v>
      </c>
      <c r="AX114" s="27" t="b">
        <v>0</v>
      </c>
      <c r="AY114" s="27" t="b">
        <v>0</v>
      </c>
      <c r="AZ114" s="27" t="b">
        <v>0</v>
      </c>
      <c r="BA114" s="17" t="b">
        <v>0</v>
      </c>
      <c r="BB114" s="17" t="b">
        <v>0</v>
      </c>
      <c r="BC114" s="17" t="b">
        <v>0</v>
      </c>
      <c r="BD114" s="27" t="b">
        <v>0</v>
      </c>
      <c r="BE114" s="27" t="b">
        <v>0</v>
      </c>
      <c r="BF114" s="27" t="b">
        <v>0</v>
      </c>
      <c r="BG114" s="17" t="b">
        <v>0</v>
      </c>
      <c r="BH114" s="17" t="b">
        <v>0</v>
      </c>
      <c r="BI114" s="17" t="b">
        <v>0</v>
      </c>
      <c r="BJ114" s="27" t="b">
        <v>0</v>
      </c>
      <c r="BK114" s="27" t="b">
        <v>0</v>
      </c>
      <c r="BL114" s="27" t="b">
        <v>0</v>
      </c>
      <c r="BM114" s="17" t="b">
        <v>0</v>
      </c>
      <c r="BN114" s="17" t="b">
        <v>0</v>
      </c>
      <c r="BO114" s="17" t="b">
        <v>0</v>
      </c>
      <c r="BP114" s="19">
        <f t="shared" si="18"/>
        <v>0</v>
      </c>
      <c r="BQ114" s="19">
        <f t="shared" si="19"/>
        <v>0</v>
      </c>
      <c r="BR114" s="35">
        <f t="shared" si="20"/>
        <v>0</v>
      </c>
    </row>
    <row r="115" spans="1:70" x14ac:dyDescent="0.3">
      <c r="A115" s="44"/>
      <c r="B115" s="44"/>
      <c r="C115" s="44"/>
      <c r="D115" s="19"/>
      <c r="E115" s="17" t="b">
        <v>0</v>
      </c>
      <c r="F115" s="17" t="b">
        <v>0</v>
      </c>
      <c r="G115" s="17" t="b">
        <v>0</v>
      </c>
      <c r="H115" s="43" t="b">
        <v>0</v>
      </c>
      <c r="I115" s="43" t="b">
        <v>0</v>
      </c>
      <c r="J115" s="43" t="b">
        <v>0</v>
      </c>
      <c r="K115" s="17" t="b">
        <v>0</v>
      </c>
      <c r="L115" s="17" t="b">
        <v>0</v>
      </c>
      <c r="M115" s="17" t="b">
        <v>0</v>
      </c>
      <c r="N115" s="27" t="b">
        <v>0</v>
      </c>
      <c r="O115" s="27" t="b">
        <v>0</v>
      </c>
      <c r="P115" s="27" t="b">
        <v>0</v>
      </c>
      <c r="Q115" s="17" t="b">
        <v>0</v>
      </c>
      <c r="R115" s="17" t="b">
        <v>0</v>
      </c>
      <c r="S115" s="17" t="b">
        <v>0</v>
      </c>
      <c r="T115" s="27" t="b">
        <v>0</v>
      </c>
      <c r="U115" s="27" t="b">
        <v>0</v>
      </c>
      <c r="V115" s="27" t="b">
        <v>0</v>
      </c>
      <c r="W115" s="17" t="b">
        <v>0</v>
      </c>
      <c r="X115" s="17" t="b">
        <v>0</v>
      </c>
      <c r="Y115" s="17" t="b">
        <v>0</v>
      </c>
      <c r="Z115" s="27" t="b">
        <v>0</v>
      </c>
      <c r="AA115" s="27" t="b">
        <v>0</v>
      </c>
      <c r="AB115" s="27" t="b">
        <v>0</v>
      </c>
      <c r="AC115" s="17" t="b">
        <v>0</v>
      </c>
      <c r="AD115" s="17" t="b">
        <v>0</v>
      </c>
      <c r="AE115" s="17" t="b">
        <v>0</v>
      </c>
      <c r="AF115" s="27" t="b">
        <v>0</v>
      </c>
      <c r="AG115" s="27" t="b">
        <v>0</v>
      </c>
      <c r="AH115" s="27" t="b">
        <v>0</v>
      </c>
      <c r="AI115" s="17" t="b">
        <v>0</v>
      </c>
      <c r="AJ115" s="17" t="b">
        <v>0</v>
      </c>
      <c r="AK115" s="17" t="b">
        <v>0</v>
      </c>
      <c r="AL115" s="27" t="b">
        <v>0</v>
      </c>
      <c r="AM115" s="27" t="b">
        <v>0</v>
      </c>
      <c r="AN115" s="27" t="b">
        <v>0</v>
      </c>
      <c r="AO115" s="17" t="b">
        <v>0</v>
      </c>
      <c r="AP115" s="17" t="b">
        <v>0</v>
      </c>
      <c r="AQ115" s="17" t="b">
        <v>0</v>
      </c>
      <c r="AR115" s="27" t="b">
        <v>0</v>
      </c>
      <c r="AS115" s="27" t="b">
        <v>0</v>
      </c>
      <c r="AT115" s="27" t="b">
        <v>0</v>
      </c>
      <c r="AU115" s="17" t="b">
        <v>0</v>
      </c>
      <c r="AV115" s="17" t="b">
        <v>0</v>
      </c>
      <c r="AW115" s="17" t="b">
        <v>0</v>
      </c>
      <c r="AX115" s="27" t="b">
        <v>0</v>
      </c>
      <c r="AY115" s="27" t="b">
        <v>0</v>
      </c>
      <c r="AZ115" s="27" t="b">
        <v>0</v>
      </c>
      <c r="BA115" s="17" t="b">
        <v>0</v>
      </c>
      <c r="BB115" s="17" t="b">
        <v>0</v>
      </c>
      <c r="BC115" s="17" t="b">
        <v>0</v>
      </c>
      <c r="BD115" s="27" t="b">
        <v>0</v>
      </c>
      <c r="BE115" s="27" t="b">
        <v>0</v>
      </c>
      <c r="BF115" s="27" t="b">
        <v>0</v>
      </c>
      <c r="BG115" s="17" t="b">
        <v>0</v>
      </c>
      <c r="BH115" s="17" t="b">
        <v>0</v>
      </c>
      <c r="BI115" s="17" t="b">
        <v>0</v>
      </c>
      <c r="BJ115" s="27" t="b">
        <v>0</v>
      </c>
      <c r="BK115" s="27" t="b">
        <v>0</v>
      </c>
      <c r="BL115" s="27" t="b">
        <v>0</v>
      </c>
      <c r="BM115" s="17" t="b">
        <v>0</v>
      </c>
      <c r="BN115" s="17" t="b">
        <v>0</v>
      </c>
      <c r="BO115" s="17" t="b">
        <v>0</v>
      </c>
      <c r="BP115" s="19">
        <f t="shared" si="18"/>
        <v>0</v>
      </c>
      <c r="BQ115" s="19">
        <f t="shared" si="19"/>
        <v>0</v>
      </c>
      <c r="BR115" s="35">
        <f t="shared" si="20"/>
        <v>0</v>
      </c>
    </row>
    <row r="116" spans="1:70" x14ac:dyDescent="0.3">
      <c r="A116" s="44"/>
      <c r="B116" s="44"/>
      <c r="C116" s="44"/>
      <c r="D116" s="19"/>
      <c r="E116" s="17" t="b">
        <v>0</v>
      </c>
      <c r="F116" s="17" t="b">
        <v>0</v>
      </c>
      <c r="G116" s="17" t="b">
        <v>0</v>
      </c>
      <c r="H116" s="43" t="b">
        <v>0</v>
      </c>
      <c r="I116" s="43" t="b">
        <v>0</v>
      </c>
      <c r="J116" s="43" t="b">
        <v>0</v>
      </c>
      <c r="K116" s="17" t="b">
        <v>0</v>
      </c>
      <c r="L116" s="17" t="b">
        <v>0</v>
      </c>
      <c r="M116" s="17" t="b">
        <v>0</v>
      </c>
      <c r="N116" s="27" t="b">
        <v>0</v>
      </c>
      <c r="O116" s="27" t="b">
        <v>0</v>
      </c>
      <c r="P116" s="27" t="b">
        <v>0</v>
      </c>
      <c r="Q116" s="17" t="b">
        <v>0</v>
      </c>
      <c r="R116" s="17" t="b">
        <v>0</v>
      </c>
      <c r="S116" s="17" t="b">
        <v>0</v>
      </c>
      <c r="T116" s="27" t="b">
        <v>0</v>
      </c>
      <c r="U116" s="27" t="b">
        <v>0</v>
      </c>
      <c r="V116" s="27" t="b">
        <v>0</v>
      </c>
      <c r="W116" s="17" t="b">
        <v>0</v>
      </c>
      <c r="X116" s="17" t="b">
        <v>0</v>
      </c>
      <c r="Y116" s="17" t="b">
        <v>0</v>
      </c>
      <c r="Z116" s="27" t="b">
        <v>0</v>
      </c>
      <c r="AA116" s="27" t="b">
        <v>0</v>
      </c>
      <c r="AB116" s="27" t="b">
        <v>0</v>
      </c>
      <c r="AC116" s="17" t="b">
        <v>0</v>
      </c>
      <c r="AD116" s="17" t="b">
        <v>0</v>
      </c>
      <c r="AE116" s="17" t="b">
        <v>0</v>
      </c>
      <c r="AF116" s="27" t="b">
        <v>0</v>
      </c>
      <c r="AG116" s="27" t="b">
        <v>0</v>
      </c>
      <c r="AH116" s="27" t="b">
        <v>0</v>
      </c>
      <c r="AI116" s="17" t="b">
        <v>0</v>
      </c>
      <c r="AJ116" s="17" t="b">
        <v>0</v>
      </c>
      <c r="AK116" s="17" t="b">
        <v>0</v>
      </c>
      <c r="AL116" s="27" t="b">
        <v>0</v>
      </c>
      <c r="AM116" s="27" t="b">
        <v>0</v>
      </c>
      <c r="AN116" s="27" t="b">
        <v>0</v>
      </c>
      <c r="AO116" s="17" t="b">
        <v>0</v>
      </c>
      <c r="AP116" s="17" t="b">
        <v>0</v>
      </c>
      <c r="AQ116" s="17" t="b">
        <v>0</v>
      </c>
      <c r="AR116" s="27" t="b">
        <v>0</v>
      </c>
      <c r="AS116" s="27" t="b">
        <v>0</v>
      </c>
      <c r="AT116" s="27" t="b">
        <v>0</v>
      </c>
      <c r="AU116" s="17" t="b">
        <v>0</v>
      </c>
      <c r="AV116" s="17" t="b">
        <v>0</v>
      </c>
      <c r="AW116" s="17" t="b">
        <v>0</v>
      </c>
      <c r="AX116" s="27" t="b">
        <v>0</v>
      </c>
      <c r="AY116" s="27" t="b">
        <v>0</v>
      </c>
      <c r="AZ116" s="27" t="b">
        <v>0</v>
      </c>
      <c r="BA116" s="17" t="b">
        <v>0</v>
      </c>
      <c r="BB116" s="17" t="b">
        <v>0</v>
      </c>
      <c r="BC116" s="17" t="b">
        <v>0</v>
      </c>
      <c r="BD116" s="27" t="b">
        <v>0</v>
      </c>
      <c r="BE116" s="27" t="b">
        <v>0</v>
      </c>
      <c r="BF116" s="27" t="b">
        <v>0</v>
      </c>
      <c r="BG116" s="17" t="b">
        <v>0</v>
      </c>
      <c r="BH116" s="17" t="b">
        <v>0</v>
      </c>
      <c r="BI116" s="17" t="b">
        <v>0</v>
      </c>
      <c r="BJ116" s="27" t="b">
        <v>0</v>
      </c>
      <c r="BK116" s="27" t="b">
        <v>0</v>
      </c>
      <c r="BL116" s="27" t="b">
        <v>0</v>
      </c>
      <c r="BM116" s="17" t="b">
        <v>0</v>
      </c>
      <c r="BN116" s="17" t="b">
        <v>0</v>
      </c>
      <c r="BO116" s="17" t="b">
        <v>0</v>
      </c>
      <c r="BP116" s="19">
        <f t="shared" si="18"/>
        <v>0</v>
      </c>
      <c r="BQ116" s="19">
        <f t="shared" si="19"/>
        <v>0</v>
      </c>
      <c r="BR116" s="35">
        <f t="shared" si="20"/>
        <v>0</v>
      </c>
    </row>
    <row r="117" spans="1:70" x14ac:dyDescent="0.3">
      <c r="A117" s="44"/>
      <c r="B117" s="44"/>
      <c r="C117" s="44"/>
      <c r="D117" s="19"/>
      <c r="E117" s="17" t="b">
        <v>0</v>
      </c>
      <c r="F117" s="17" t="b">
        <v>0</v>
      </c>
      <c r="G117" s="17" t="b">
        <v>0</v>
      </c>
      <c r="H117" s="43" t="b">
        <v>0</v>
      </c>
      <c r="I117" s="43" t="b">
        <v>0</v>
      </c>
      <c r="J117" s="43" t="b">
        <v>0</v>
      </c>
      <c r="K117" s="17" t="b">
        <v>0</v>
      </c>
      <c r="L117" s="17" t="b">
        <v>0</v>
      </c>
      <c r="M117" s="17" t="b">
        <v>0</v>
      </c>
      <c r="N117" s="27" t="b">
        <v>0</v>
      </c>
      <c r="O117" s="27" t="b">
        <v>0</v>
      </c>
      <c r="P117" s="27" t="b">
        <v>0</v>
      </c>
      <c r="Q117" s="17" t="b">
        <v>0</v>
      </c>
      <c r="R117" s="17" t="b">
        <v>0</v>
      </c>
      <c r="S117" s="17" t="b">
        <v>0</v>
      </c>
      <c r="T117" s="27" t="b">
        <v>0</v>
      </c>
      <c r="U117" s="27" t="b">
        <v>0</v>
      </c>
      <c r="V117" s="27" t="b">
        <v>0</v>
      </c>
      <c r="W117" s="17" t="b">
        <v>0</v>
      </c>
      <c r="X117" s="17" t="b">
        <v>0</v>
      </c>
      <c r="Y117" s="17" t="b">
        <v>0</v>
      </c>
      <c r="Z117" s="27" t="b">
        <v>0</v>
      </c>
      <c r="AA117" s="27" t="b">
        <v>0</v>
      </c>
      <c r="AB117" s="27" t="b">
        <v>0</v>
      </c>
      <c r="AC117" s="17" t="b">
        <v>0</v>
      </c>
      <c r="AD117" s="17" t="b">
        <v>0</v>
      </c>
      <c r="AE117" s="17" t="b">
        <v>0</v>
      </c>
      <c r="AF117" s="27" t="b">
        <v>0</v>
      </c>
      <c r="AG117" s="27" t="b">
        <v>0</v>
      </c>
      <c r="AH117" s="27" t="b">
        <v>0</v>
      </c>
      <c r="AI117" s="17" t="b">
        <v>0</v>
      </c>
      <c r="AJ117" s="17" t="b">
        <v>0</v>
      </c>
      <c r="AK117" s="17" t="b">
        <v>0</v>
      </c>
      <c r="AL117" s="27" t="b">
        <v>0</v>
      </c>
      <c r="AM117" s="27" t="b">
        <v>0</v>
      </c>
      <c r="AN117" s="27" t="b">
        <v>0</v>
      </c>
      <c r="AO117" s="17" t="b">
        <v>0</v>
      </c>
      <c r="AP117" s="17" t="b">
        <v>0</v>
      </c>
      <c r="AQ117" s="17" t="b">
        <v>0</v>
      </c>
      <c r="AR117" s="27" t="b">
        <v>0</v>
      </c>
      <c r="AS117" s="27" t="b">
        <v>0</v>
      </c>
      <c r="AT117" s="27" t="b">
        <v>0</v>
      </c>
      <c r="AU117" s="17" t="b">
        <v>0</v>
      </c>
      <c r="AV117" s="17" t="b">
        <v>0</v>
      </c>
      <c r="AW117" s="17" t="b">
        <v>0</v>
      </c>
      <c r="AX117" s="27" t="b">
        <v>0</v>
      </c>
      <c r="AY117" s="27" t="b">
        <v>0</v>
      </c>
      <c r="AZ117" s="27" t="b">
        <v>0</v>
      </c>
      <c r="BA117" s="17" t="b">
        <v>0</v>
      </c>
      <c r="BB117" s="17" t="b">
        <v>0</v>
      </c>
      <c r="BC117" s="17" t="b">
        <v>0</v>
      </c>
      <c r="BD117" s="27" t="b">
        <v>0</v>
      </c>
      <c r="BE117" s="27" t="b">
        <v>0</v>
      </c>
      <c r="BF117" s="27" t="b">
        <v>0</v>
      </c>
      <c r="BG117" s="17" t="b">
        <v>0</v>
      </c>
      <c r="BH117" s="17" t="b">
        <v>0</v>
      </c>
      <c r="BI117" s="17" t="b">
        <v>0</v>
      </c>
      <c r="BJ117" s="27" t="b">
        <v>0</v>
      </c>
      <c r="BK117" s="27" t="b">
        <v>0</v>
      </c>
      <c r="BL117" s="27" t="b">
        <v>0</v>
      </c>
      <c r="BM117" s="17" t="b">
        <v>0</v>
      </c>
      <c r="BN117" s="17" t="b">
        <v>0</v>
      </c>
      <c r="BO117" s="17" t="b">
        <v>0</v>
      </c>
      <c r="BP117" s="19">
        <f t="shared" ref="BP117:BP123" si="21">SUMPRODUCT((E117=TRUE)+(H117=TRUE)+(K117=TRUE)+(N117=TRUE)+(Q117=TRUE)+(T117=TRUE)+(W117=TRUE)+(Z117=TRUE)+(AC117=TRUE)+(AF117=TRUE)+(AI117=TRUE)+(AL117=TRUE)+(AO117=TRUE)+(AR117=TRUE)+(AU117=TRUE)+(AX117=TRUE)+(BA117=TRUE)+(BD117=TRUE)+(BG117=TRUE)+(BJ117=TRUE)+(BM117=TRUE))</f>
        <v>0</v>
      </c>
      <c r="BQ117" s="19">
        <f t="shared" ref="BQ117:BQ123" si="22">SUMPRODUCT((F117=TRUE)+(I117=TRUE)+(L117=TRUE)+(O117=TRUE)+(R117=TRUE)+(U117=TRUE)+(X117=TRUE)+(AA117=TRUE)+(AD117=TRUE)+(AG117=TRUE)+(AJ117=TRUE)+(AM117=TRUE)+(AP117=TRUE)+(AS117=TRUE)+(AV117=TRUE)+(AY117=TRUE)+(BB117=TRUE)+(BE117=TRUE)+(BH117=TRUE)+(BK117=TRUE)+(BN117=TRUE))</f>
        <v>0</v>
      </c>
      <c r="BR117" s="35">
        <f t="shared" ref="BR117:BR123" si="23">IFERROR(BP117/(BP117+BQ117),0)</f>
        <v>0</v>
      </c>
    </row>
    <row r="118" spans="1:70" x14ac:dyDescent="0.3">
      <c r="A118" s="44"/>
      <c r="B118" s="44"/>
      <c r="C118" s="44"/>
      <c r="D118" s="19"/>
      <c r="E118" s="17" t="b">
        <v>0</v>
      </c>
      <c r="F118" s="17" t="b">
        <v>0</v>
      </c>
      <c r="G118" s="17" t="b">
        <v>0</v>
      </c>
      <c r="H118" s="43" t="b">
        <v>0</v>
      </c>
      <c r="I118" s="43" t="b">
        <v>0</v>
      </c>
      <c r="J118" s="43" t="b">
        <v>0</v>
      </c>
      <c r="K118" s="17" t="b">
        <v>0</v>
      </c>
      <c r="L118" s="17" t="b">
        <v>0</v>
      </c>
      <c r="M118" s="17" t="b">
        <v>0</v>
      </c>
      <c r="N118" s="27" t="b">
        <v>0</v>
      </c>
      <c r="O118" s="27" t="b">
        <v>0</v>
      </c>
      <c r="P118" s="27" t="b">
        <v>0</v>
      </c>
      <c r="Q118" s="17" t="b">
        <v>0</v>
      </c>
      <c r="R118" s="17" t="b">
        <v>0</v>
      </c>
      <c r="S118" s="17" t="b">
        <v>0</v>
      </c>
      <c r="T118" s="27" t="b">
        <v>0</v>
      </c>
      <c r="U118" s="27" t="b">
        <v>0</v>
      </c>
      <c r="V118" s="27" t="b">
        <v>0</v>
      </c>
      <c r="W118" s="17" t="b">
        <v>0</v>
      </c>
      <c r="X118" s="17" t="b">
        <v>0</v>
      </c>
      <c r="Y118" s="17" t="b">
        <v>0</v>
      </c>
      <c r="Z118" s="27" t="b">
        <v>0</v>
      </c>
      <c r="AA118" s="27" t="b">
        <v>0</v>
      </c>
      <c r="AB118" s="27" t="b">
        <v>0</v>
      </c>
      <c r="AC118" s="17" t="b">
        <v>0</v>
      </c>
      <c r="AD118" s="17" t="b">
        <v>0</v>
      </c>
      <c r="AE118" s="17" t="b">
        <v>0</v>
      </c>
      <c r="AF118" s="27" t="b">
        <v>0</v>
      </c>
      <c r="AG118" s="27" t="b">
        <v>0</v>
      </c>
      <c r="AH118" s="27" t="b">
        <v>0</v>
      </c>
      <c r="AI118" s="17" t="b">
        <v>0</v>
      </c>
      <c r="AJ118" s="17" t="b">
        <v>0</v>
      </c>
      <c r="AK118" s="17" t="b">
        <v>0</v>
      </c>
      <c r="AL118" s="27" t="b">
        <v>0</v>
      </c>
      <c r="AM118" s="27" t="b">
        <v>0</v>
      </c>
      <c r="AN118" s="27" t="b">
        <v>0</v>
      </c>
      <c r="AO118" s="17" t="b">
        <v>0</v>
      </c>
      <c r="AP118" s="17" t="b">
        <v>0</v>
      </c>
      <c r="AQ118" s="17" t="b">
        <v>0</v>
      </c>
      <c r="AR118" s="27" t="b">
        <v>0</v>
      </c>
      <c r="AS118" s="27" t="b">
        <v>0</v>
      </c>
      <c r="AT118" s="27" t="b">
        <v>0</v>
      </c>
      <c r="AU118" s="17" t="b">
        <v>0</v>
      </c>
      <c r="AV118" s="17" t="b">
        <v>0</v>
      </c>
      <c r="AW118" s="17" t="b">
        <v>0</v>
      </c>
      <c r="AX118" s="27" t="b">
        <v>0</v>
      </c>
      <c r="AY118" s="27" t="b">
        <v>0</v>
      </c>
      <c r="AZ118" s="27" t="b">
        <v>0</v>
      </c>
      <c r="BA118" s="17" t="b">
        <v>0</v>
      </c>
      <c r="BB118" s="17" t="b">
        <v>0</v>
      </c>
      <c r="BC118" s="17" t="b">
        <v>0</v>
      </c>
      <c r="BD118" s="27" t="b">
        <v>0</v>
      </c>
      <c r="BE118" s="27" t="b">
        <v>0</v>
      </c>
      <c r="BF118" s="27" t="b">
        <v>0</v>
      </c>
      <c r="BG118" s="17" t="b">
        <v>0</v>
      </c>
      <c r="BH118" s="17" t="b">
        <v>0</v>
      </c>
      <c r="BI118" s="17" t="b">
        <v>0</v>
      </c>
      <c r="BJ118" s="27" t="b">
        <v>0</v>
      </c>
      <c r="BK118" s="27" t="b">
        <v>0</v>
      </c>
      <c r="BL118" s="27" t="b">
        <v>0</v>
      </c>
      <c r="BM118" s="17" t="b">
        <v>0</v>
      </c>
      <c r="BN118" s="17" t="b">
        <v>0</v>
      </c>
      <c r="BO118" s="17" t="b">
        <v>0</v>
      </c>
      <c r="BP118" s="19">
        <f t="shared" si="21"/>
        <v>0</v>
      </c>
      <c r="BQ118" s="19">
        <f t="shared" si="22"/>
        <v>0</v>
      </c>
      <c r="BR118" s="35">
        <f t="shared" si="23"/>
        <v>0</v>
      </c>
    </row>
    <row r="119" spans="1:70" x14ac:dyDescent="0.3">
      <c r="A119" s="44"/>
      <c r="B119" s="44"/>
      <c r="C119" s="44"/>
      <c r="D119" s="19"/>
      <c r="E119" s="17" t="b">
        <v>0</v>
      </c>
      <c r="F119" s="17" t="b">
        <v>0</v>
      </c>
      <c r="G119" s="17" t="b">
        <v>0</v>
      </c>
      <c r="H119" s="43" t="b">
        <v>0</v>
      </c>
      <c r="I119" s="43" t="b">
        <v>0</v>
      </c>
      <c r="J119" s="43" t="b">
        <v>0</v>
      </c>
      <c r="K119" s="17" t="b">
        <v>0</v>
      </c>
      <c r="L119" s="17" t="b">
        <v>0</v>
      </c>
      <c r="M119" s="17" t="b">
        <v>0</v>
      </c>
      <c r="N119" s="27" t="b">
        <v>0</v>
      </c>
      <c r="O119" s="27" t="b">
        <v>0</v>
      </c>
      <c r="P119" s="27" t="b">
        <v>0</v>
      </c>
      <c r="Q119" s="17" t="b">
        <v>0</v>
      </c>
      <c r="R119" s="17" t="b">
        <v>0</v>
      </c>
      <c r="S119" s="17" t="b">
        <v>0</v>
      </c>
      <c r="T119" s="27" t="b">
        <v>0</v>
      </c>
      <c r="U119" s="27" t="b">
        <v>0</v>
      </c>
      <c r="V119" s="27" t="b">
        <v>0</v>
      </c>
      <c r="W119" s="17" t="b">
        <v>0</v>
      </c>
      <c r="X119" s="17" t="b">
        <v>0</v>
      </c>
      <c r="Y119" s="17" t="b">
        <v>0</v>
      </c>
      <c r="Z119" s="27" t="b">
        <v>0</v>
      </c>
      <c r="AA119" s="27" t="b">
        <v>0</v>
      </c>
      <c r="AB119" s="27" t="b">
        <v>0</v>
      </c>
      <c r="AC119" s="17" t="b">
        <v>0</v>
      </c>
      <c r="AD119" s="17" t="b">
        <v>0</v>
      </c>
      <c r="AE119" s="17" t="b">
        <v>0</v>
      </c>
      <c r="AF119" s="27" t="b">
        <v>0</v>
      </c>
      <c r="AG119" s="27" t="b">
        <v>0</v>
      </c>
      <c r="AH119" s="27" t="b">
        <v>0</v>
      </c>
      <c r="AI119" s="17" t="b">
        <v>0</v>
      </c>
      <c r="AJ119" s="17" t="b">
        <v>0</v>
      </c>
      <c r="AK119" s="17" t="b">
        <v>0</v>
      </c>
      <c r="AL119" s="27" t="b">
        <v>0</v>
      </c>
      <c r="AM119" s="27" t="b">
        <v>0</v>
      </c>
      <c r="AN119" s="27" t="b">
        <v>0</v>
      </c>
      <c r="AO119" s="17" t="b">
        <v>0</v>
      </c>
      <c r="AP119" s="17" t="b">
        <v>0</v>
      </c>
      <c r="AQ119" s="17" t="b">
        <v>0</v>
      </c>
      <c r="AR119" s="27" t="b">
        <v>0</v>
      </c>
      <c r="AS119" s="27" t="b">
        <v>0</v>
      </c>
      <c r="AT119" s="27" t="b">
        <v>0</v>
      </c>
      <c r="AU119" s="17" t="b">
        <v>0</v>
      </c>
      <c r="AV119" s="17" t="b">
        <v>0</v>
      </c>
      <c r="AW119" s="17" t="b">
        <v>0</v>
      </c>
      <c r="AX119" s="27" t="b">
        <v>0</v>
      </c>
      <c r="AY119" s="27" t="b">
        <v>0</v>
      </c>
      <c r="AZ119" s="27" t="b">
        <v>0</v>
      </c>
      <c r="BA119" s="17" t="b">
        <v>0</v>
      </c>
      <c r="BB119" s="17" t="b">
        <v>0</v>
      </c>
      <c r="BC119" s="17" t="b">
        <v>0</v>
      </c>
      <c r="BD119" s="27" t="b">
        <v>0</v>
      </c>
      <c r="BE119" s="27" t="b">
        <v>0</v>
      </c>
      <c r="BF119" s="27" t="b">
        <v>0</v>
      </c>
      <c r="BG119" s="17" t="b">
        <v>0</v>
      </c>
      <c r="BH119" s="17" t="b">
        <v>0</v>
      </c>
      <c r="BI119" s="17" t="b">
        <v>0</v>
      </c>
      <c r="BJ119" s="27" t="b">
        <v>0</v>
      </c>
      <c r="BK119" s="27" t="b">
        <v>0</v>
      </c>
      <c r="BL119" s="27" t="b">
        <v>0</v>
      </c>
      <c r="BM119" s="17" t="b">
        <v>0</v>
      </c>
      <c r="BN119" s="17" t="b">
        <v>0</v>
      </c>
      <c r="BO119" s="17" t="b">
        <v>0</v>
      </c>
      <c r="BP119" s="19">
        <f t="shared" si="21"/>
        <v>0</v>
      </c>
      <c r="BQ119" s="19">
        <f t="shared" si="22"/>
        <v>0</v>
      </c>
      <c r="BR119" s="35">
        <f t="shared" si="23"/>
        <v>0</v>
      </c>
    </row>
    <row r="120" spans="1:70" x14ac:dyDescent="0.3">
      <c r="A120" s="44"/>
      <c r="B120" s="44"/>
      <c r="C120" s="44"/>
      <c r="D120" s="19"/>
      <c r="E120" s="17" t="b">
        <v>0</v>
      </c>
      <c r="F120" s="17" t="b">
        <v>0</v>
      </c>
      <c r="G120" s="17" t="b">
        <v>0</v>
      </c>
      <c r="H120" s="43" t="b">
        <v>0</v>
      </c>
      <c r="I120" s="43" t="b">
        <v>0</v>
      </c>
      <c r="J120" s="43" t="b">
        <v>0</v>
      </c>
      <c r="K120" s="17" t="b">
        <v>0</v>
      </c>
      <c r="L120" s="17" t="b">
        <v>0</v>
      </c>
      <c r="M120" s="17" t="b">
        <v>0</v>
      </c>
      <c r="N120" s="27" t="b">
        <v>0</v>
      </c>
      <c r="O120" s="27" t="b">
        <v>0</v>
      </c>
      <c r="P120" s="27" t="b">
        <v>0</v>
      </c>
      <c r="Q120" s="17" t="b">
        <v>0</v>
      </c>
      <c r="R120" s="17" t="b">
        <v>0</v>
      </c>
      <c r="S120" s="17" t="b">
        <v>0</v>
      </c>
      <c r="T120" s="27" t="b">
        <v>0</v>
      </c>
      <c r="U120" s="27" t="b">
        <v>0</v>
      </c>
      <c r="V120" s="27" t="b">
        <v>0</v>
      </c>
      <c r="W120" s="17" t="b">
        <v>0</v>
      </c>
      <c r="X120" s="17" t="b">
        <v>0</v>
      </c>
      <c r="Y120" s="17" t="b">
        <v>0</v>
      </c>
      <c r="Z120" s="27" t="b">
        <v>0</v>
      </c>
      <c r="AA120" s="27" t="b">
        <v>0</v>
      </c>
      <c r="AB120" s="27" t="b">
        <v>0</v>
      </c>
      <c r="AC120" s="17" t="b">
        <v>0</v>
      </c>
      <c r="AD120" s="17" t="b">
        <v>0</v>
      </c>
      <c r="AE120" s="17" t="b">
        <v>0</v>
      </c>
      <c r="AF120" s="27" t="b">
        <v>0</v>
      </c>
      <c r="AG120" s="27" t="b">
        <v>0</v>
      </c>
      <c r="AH120" s="27" t="b">
        <v>0</v>
      </c>
      <c r="AI120" s="17" t="b">
        <v>0</v>
      </c>
      <c r="AJ120" s="17" t="b">
        <v>0</v>
      </c>
      <c r="AK120" s="17" t="b">
        <v>0</v>
      </c>
      <c r="AL120" s="27" t="b">
        <v>0</v>
      </c>
      <c r="AM120" s="27" t="b">
        <v>0</v>
      </c>
      <c r="AN120" s="27" t="b">
        <v>0</v>
      </c>
      <c r="AO120" s="17" t="b">
        <v>0</v>
      </c>
      <c r="AP120" s="17" t="b">
        <v>0</v>
      </c>
      <c r="AQ120" s="17" t="b">
        <v>0</v>
      </c>
      <c r="AR120" s="27" t="b">
        <v>0</v>
      </c>
      <c r="AS120" s="27" t="b">
        <v>0</v>
      </c>
      <c r="AT120" s="27" t="b">
        <v>0</v>
      </c>
      <c r="AU120" s="17" t="b">
        <v>0</v>
      </c>
      <c r="AV120" s="17" t="b">
        <v>0</v>
      </c>
      <c r="AW120" s="17" t="b">
        <v>0</v>
      </c>
      <c r="AX120" s="27" t="b">
        <v>0</v>
      </c>
      <c r="AY120" s="27" t="b">
        <v>0</v>
      </c>
      <c r="AZ120" s="27" t="b">
        <v>0</v>
      </c>
      <c r="BA120" s="17" t="b">
        <v>0</v>
      </c>
      <c r="BB120" s="17" t="b">
        <v>0</v>
      </c>
      <c r="BC120" s="17" t="b">
        <v>0</v>
      </c>
      <c r="BD120" s="27" t="b">
        <v>0</v>
      </c>
      <c r="BE120" s="27" t="b">
        <v>0</v>
      </c>
      <c r="BF120" s="27" t="b">
        <v>0</v>
      </c>
      <c r="BG120" s="17" t="b">
        <v>0</v>
      </c>
      <c r="BH120" s="17" t="b">
        <v>0</v>
      </c>
      <c r="BI120" s="17" t="b">
        <v>0</v>
      </c>
      <c r="BJ120" s="27" t="b">
        <v>0</v>
      </c>
      <c r="BK120" s="27" t="b">
        <v>0</v>
      </c>
      <c r="BL120" s="27" t="b">
        <v>0</v>
      </c>
      <c r="BM120" s="17" t="b">
        <v>0</v>
      </c>
      <c r="BN120" s="17" t="b">
        <v>0</v>
      </c>
      <c r="BO120" s="17" t="b">
        <v>0</v>
      </c>
      <c r="BP120" s="19">
        <f t="shared" si="21"/>
        <v>0</v>
      </c>
      <c r="BQ120" s="19">
        <f t="shared" si="22"/>
        <v>0</v>
      </c>
      <c r="BR120" s="35">
        <f t="shared" si="23"/>
        <v>0</v>
      </c>
    </row>
    <row r="121" spans="1:70" x14ac:dyDescent="0.3">
      <c r="A121" s="44"/>
      <c r="B121" s="44"/>
      <c r="C121" s="44"/>
      <c r="D121" s="19"/>
      <c r="E121" s="17" t="b">
        <v>0</v>
      </c>
      <c r="F121" s="17" t="b">
        <v>0</v>
      </c>
      <c r="G121" s="17" t="b">
        <v>0</v>
      </c>
      <c r="H121" s="43" t="b">
        <v>0</v>
      </c>
      <c r="I121" s="43" t="b">
        <v>0</v>
      </c>
      <c r="J121" s="43" t="b">
        <v>0</v>
      </c>
      <c r="K121" s="17" t="b">
        <v>0</v>
      </c>
      <c r="L121" s="17" t="b">
        <v>0</v>
      </c>
      <c r="M121" s="17" t="b">
        <v>0</v>
      </c>
      <c r="N121" s="27" t="b">
        <v>0</v>
      </c>
      <c r="O121" s="27" t="b">
        <v>0</v>
      </c>
      <c r="P121" s="27" t="b">
        <v>0</v>
      </c>
      <c r="Q121" s="17" t="b">
        <v>0</v>
      </c>
      <c r="R121" s="17" t="b">
        <v>0</v>
      </c>
      <c r="S121" s="17" t="b">
        <v>0</v>
      </c>
      <c r="T121" s="27" t="b">
        <v>0</v>
      </c>
      <c r="U121" s="27" t="b">
        <v>0</v>
      </c>
      <c r="V121" s="27" t="b">
        <v>0</v>
      </c>
      <c r="W121" s="17" t="b">
        <v>0</v>
      </c>
      <c r="X121" s="17" t="b">
        <v>0</v>
      </c>
      <c r="Y121" s="17" t="b">
        <v>0</v>
      </c>
      <c r="Z121" s="27" t="b">
        <v>0</v>
      </c>
      <c r="AA121" s="27" t="b">
        <v>0</v>
      </c>
      <c r="AB121" s="27" t="b">
        <v>0</v>
      </c>
      <c r="AC121" s="17" t="b">
        <v>0</v>
      </c>
      <c r="AD121" s="17" t="b">
        <v>0</v>
      </c>
      <c r="AE121" s="17" t="b">
        <v>0</v>
      </c>
      <c r="AF121" s="27" t="b">
        <v>0</v>
      </c>
      <c r="AG121" s="27" t="b">
        <v>0</v>
      </c>
      <c r="AH121" s="27" t="b">
        <v>0</v>
      </c>
      <c r="AI121" s="17" t="b">
        <v>0</v>
      </c>
      <c r="AJ121" s="17" t="b">
        <v>0</v>
      </c>
      <c r="AK121" s="17" t="b">
        <v>0</v>
      </c>
      <c r="AL121" s="27" t="b">
        <v>0</v>
      </c>
      <c r="AM121" s="27" t="b">
        <v>0</v>
      </c>
      <c r="AN121" s="27" t="b">
        <v>0</v>
      </c>
      <c r="AO121" s="17" t="b">
        <v>0</v>
      </c>
      <c r="AP121" s="17" t="b">
        <v>0</v>
      </c>
      <c r="AQ121" s="17" t="b">
        <v>0</v>
      </c>
      <c r="AR121" s="27" t="b">
        <v>0</v>
      </c>
      <c r="AS121" s="27" t="b">
        <v>0</v>
      </c>
      <c r="AT121" s="27" t="b">
        <v>0</v>
      </c>
      <c r="AU121" s="17" t="b">
        <v>0</v>
      </c>
      <c r="AV121" s="17" t="b">
        <v>0</v>
      </c>
      <c r="AW121" s="17" t="b">
        <v>0</v>
      </c>
      <c r="AX121" s="27" t="b">
        <v>0</v>
      </c>
      <c r="AY121" s="27" t="b">
        <v>0</v>
      </c>
      <c r="AZ121" s="27" t="b">
        <v>0</v>
      </c>
      <c r="BA121" s="17" t="b">
        <v>0</v>
      </c>
      <c r="BB121" s="17" t="b">
        <v>0</v>
      </c>
      <c r="BC121" s="17" t="b">
        <v>0</v>
      </c>
      <c r="BD121" s="27" t="b">
        <v>0</v>
      </c>
      <c r="BE121" s="27" t="b">
        <v>0</v>
      </c>
      <c r="BF121" s="27" t="b">
        <v>0</v>
      </c>
      <c r="BG121" s="17" t="b">
        <v>0</v>
      </c>
      <c r="BH121" s="17" t="b">
        <v>0</v>
      </c>
      <c r="BI121" s="17" t="b">
        <v>0</v>
      </c>
      <c r="BJ121" s="27" t="b">
        <v>0</v>
      </c>
      <c r="BK121" s="27" t="b">
        <v>0</v>
      </c>
      <c r="BL121" s="27" t="b">
        <v>0</v>
      </c>
      <c r="BM121" s="17" t="b">
        <v>0</v>
      </c>
      <c r="BN121" s="17" t="b">
        <v>0</v>
      </c>
      <c r="BO121" s="17" t="b">
        <v>0</v>
      </c>
      <c r="BP121" s="19">
        <f t="shared" ref="BP121" si="24">SUMPRODUCT((E121=TRUE)+(H121=TRUE)+(K121=TRUE)+(N121=TRUE)+(Q121=TRUE)+(T121=TRUE)+(W121=TRUE)+(Z121=TRUE)+(AC121=TRUE)+(AF121=TRUE)+(AI121=TRUE)+(AL121=TRUE)+(AO121=TRUE)+(AR121=TRUE)+(AU121=TRUE)+(AX121=TRUE)+(BA121=TRUE)+(BD121=TRUE)+(BG121=TRUE)+(BJ121=TRUE)+(BM121=TRUE))</f>
        <v>0</v>
      </c>
      <c r="BQ121" s="19">
        <f t="shared" ref="BQ121" si="25">SUMPRODUCT((F121=TRUE)+(I121=TRUE)+(L121=TRUE)+(O121=TRUE)+(R121=TRUE)+(U121=TRUE)+(X121=TRUE)+(AA121=TRUE)+(AD121=TRUE)+(AG121=TRUE)+(AJ121=TRUE)+(AM121=TRUE)+(AP121=TRUE)+(AS121=TRUE)+(AV121=TRUE)+(AY121=TRUE)+(BB121=TRUE)+(BE121=TRUE)+(BH121=TRUE)+(BK121=TRUE)+(BN121=TRUE))</f>
        <v>0</v>
      </c>
      <c r="BR121" s="35">
        <f t="shared" ref="BR121" si="26">IFERROR(BP121/(BP121+BQ121),0)</f>
        <v>0</v>
      </c>
    </row>
    <row r="122" spans="1:70" x14ac:dyDescent="0.3">
      <c r="A122" s="44"/>
      <c r="B122" s="44"/>
      <c r="C122" s="44"/>
      <c r="D122" s="19"/>
      <c r="E122" s="17" t="b">
        <v>0</v>
      </c>
      <c r="F122" s="17" t="b">
        <v>0</v>
      </c>
      <c r="G122" s="17" t="b">
        <v>0</v>
      </c>
      <c r="H122" s="43" t="b">
        <v>0</v>
      </c>
      <c r="I122" s="43" t="b">
        <v>0</v>
      </c>
      <c r="J122" s="43" t="b">
        <v>0</v>
      </c>
      <c r="K122" s="17" t="b">
        <v>0</v>
      </c>
      <c r="L122" s="17" t="b">
        <v>0</v>
      </c>
      <c r="M122" s="17" t="b">
        <v>0</v>
      </c>
      <c r="N122" s="27" t="b">
        <v>0</v>
      </c>
      <c r="O122" s="27" t="b">
        <v>0</v>
      </c>
      <c r="P122" s="27" t="b">
        <v>0</v>
      </c>
      <c r="Q122" s="17" t="b">
        <v>0</v>
      </c>
      <c r="R122" s="17" t="b">
        <v>0</v>
      </c>
      <c r="S122" s="17" t="b">
        <v>0</v>
      </c>
      <c r="T122" s="27" t="b">
        <v>0</v>
      </c>
      <c r="U122" s="27" t="b">
        <v>0</v>
      </c>
      <c r="V122" s="27" t="b">
        <v>0</v>
      </c>
      <c r="W122" s="17" t="b">
        <v>0</v>
      </c>
      <c r="X122" s="17" t="b">
        <v>0</v>
      </c>
      <c r="Y122" s="17" t="b">
        <v>0</v>
      </c>
      <c r="Z122" s="27" t="b">
        <v>0</v>
      </c>
      <c r="AA122" s="27" t="b">
        <v>0</v>
      </c>
      <c r="AB122" s="27" t="b">
        <v>0</v>
      </c>
      <c r="AC122" s="17" t="b">
        <v>0</v>
      </c>
      <c r="AD122" s="17" t="b">
        <v>0</v>
      </c>
      <c r="AE122" s="17" t="b">
        <v>0</v>
      </c>
      <c r="AF122" s="27" t="b">
        <v>0</v>
      </c>
      <c r="AG122" s="27" t="b">
        <v>0</v>
      </c>
      <c r="AH122" s="27" t="b">
        <v>0</v>
      </c>
      <c r="AI122" s="17" t="b">
        <v>0</v>
      </c>
      <c r="AJ122" s="17" t="b">
        <v>0</v>
      </c>
      <c r="AK122" s="17" t="b">
        <v>0</v>
      </c>
      <c r="AL122" s="27" t="b">
        <v>0</v>
      </c>
      <c r="AM122" s="27" t="b">
        <v>0</v>
      </c>
      <c r="AN122" s="27" t="b">
        <v>0</v>
      </c>
      <c r="AO122" s="17" t="b">
        <v>0</v>
      </c>
      <c r="AP122" s="17" t="b">
        <v>0</v>
      </c>
      <c r="AQ122" s="17" t="b">
        <v>0</v>
      </c>
      <c r="AR122" s="27" t="b">
        <v>0</v>
      </c>
      <c r="AS122" s="27" t="b">
        <v>0</v>
      </c>
      <c r="AT122" s="27" t="b">
        <v>0</v>
      </c>
      <c r="AU122" s="17" t="b">
        <v>0</v>
      </c>
      <c r="AV122" s="17" t="b">
        <v>0</v>
      </c>
      <c r="AW122" s="17" t="b">
        <v>0</v>
      </c>
      <c r="AX122" s="27" t="b">
        <v>0</v>
      </c>
      <c r="AY122" s="27" t="b">
        <v>0</v>
      </c>
      <c r="AZ122" s="27" t="b">
        <v>0</v>
      </c>
      <c r="BA122" s="17" t="b">
        <v>0</v>
      </c>
      <c r="BB122" s="17" t="b">
        <v>0</v>
      </c>
      <c r="BC122" s="17" t="b">
        <v>0</v>
      </c>
      <c r="BD122" s="27" t="b">
        <v>0</v>
      </c>
      <c r="BE122" s="27" t="b">
        <v>0</v>
      </c>
      <c r="BF122" s="27" t="b">
        <v>0</v>
      </c>
      <c r="BG122" s="17" t="b">
        <v>0</v>
      </c>
      <c r="BH122" s="17" t="b">
        <v>0</v>
      </c>
      <c r="BI122" s="17" t="b">
        <v>0</v>
      </c>
      <c r="BJ122" s="27" t="b">
        <v>0</v>
      </c>
      <c r="BK122" s="27" t="b">
        <v>0</v>
      </c>
      <c r="BL122" s="27" t="b">
        <v>0</v>
      </c>
      <c r="BM122" s="17" t="b">
        <v>0</v>
      </c>
      <c r="BN122" s="17" t="b">
        <v>0</v>
      </c>
      <c r="BO122" s="17" t="b">
        <v>0</v>
      </c>
      <c r="BP122" s="19">
        <f t="shared" si="21"/>
        <v>0</v>
      </c>
      <c r="BQ122" s="19">
        <f t="shared" si="22"/>
        <v>0</v>
      </c>
      <c r="BR122" s="35">
        <f t="shared" si="23"/>
        <v>0</v>
      </c>
    </row>
    <row r="123" spans="1:70" x14ac:dyDescent="0.3">
      <c r="A123" s="44"/>
      <c r="B123" s="44"/>
      <c r="C123" s="44"/>
      <c r="D123" s="19"/>
      <c r="E123" s="17" t="b">
        <v>0</v>
      </c>
      <c r="F123" s="17" t="b">
        <v>0</v>
      </c>
      <c r="G123" s="17" t="b">
        <v>0</v>
      </c>
      <c r="H123" s="43" t="b">
        <v>0</v>
      </c>
      <c r="I123" s="43" t="b">
        <v>0</v>
      </c>
      <c r="J123" s="43" t="b">
        <v>0</v>
      </c>
      <c r="K123" s="17" t="b">
        <v>0</v>
      </c>
      <c r="L123" s="17" t="b">
        <v>0</v>
      </c>
      <c r="M123" s="17" t="b">
        <v>0</v>
      </c>
      <c r="N123" s="27" t="b">
        <v>0</v>
      </c>
      <c r="O123" s="27" t="b">
        <v>0</v>
      </c>
      <c r="P123" s="27" t="b">
        <v>0</v>
      </c>
      <c r="Q123" s="17" t="b">
        <v>0</v>
      </c>
      <c r="R123" s="17" t="b">
        <v>0</v>
      </c>
      <c r="S123" s="17" t="b">
        <v>0</v>
      </c>
      <c r="T123" s="27" t="b">
        <v>0</v>
      </c>
      <c r="U123" s="27" t="b">
        <v>0</v>
      </c>
      <c r="V123" s="27" t="b">
        <v>0</v>
      </c>
      <c r="W123" s="17" t="b">
        <v>0</v>
      </c>
      <c r="X123" s="17" t="b">
        <v>0</v>
      </c>
      <c r="Y123" s="17" t="b">
        <v>0</v>
      </c>
      <c r="Z123" s="27" t="b">
        <v>0</v>
      </c>
      <c r="AA123" s="27" t="b">
        <v>0</v>
      </c>
      <c r="AB123" s="27" t="b">
        <v>0</v>
      </c>
      <c r="AC123" s="17" t="b">
        <v>0</v>
      </c>
      <c r="AD123" s="17" t="b">
        <v>0</v>
      </c>
      <c r="AE123" s="17" t="b">
        <v>0</v>
      </c>
      <c r="AF123" s="27" t="b">
        <v>0</v>
      </c>
      <c r="AG123" s="27" t="b">
        <v>0</v>
      </c>
      <c r="AH123" s="27" t="b">
        <v>0</v>
      </c>
      <c r="AI123" s="17" t="b">
        <v>0</v>
      </c>
      <c r="AJ123" s="17" t="b">
        <v>0</v>
      </c>
      <c r="AK123" s="17" t="b">
        <v>0</v>
      </c>
      <c r="AL123" s="27" t="b">
        <v>0</v>
      </c>
      <c r="AM123" s="27" t="b">
        <v>0</v>
      </c>
      <c r="AN123" s="27" t="b">
        <v>0</v>
      </c>
      <c r="AO123" s="17" t="b">
        <v>0</v>
      </c>
      <c r="AP123" s="17" t="b">
        <v>0</v>
      </c>
      <c r="AQ123" s="17" t="b">
        <v>0</v>
      </c>
      <c r="AR123" s="27" t="b">
        <v>0</v>
      </c>
      <c r="AS123" s="27" t="b">
        <v>0</v>
      </c>
      <c r="AT123" s="27" t="b">
        <v>0</v>
      </c>
      <c r="AU123" s="17" t="b">
        <v>0</v>
      </c>
      <c r="AV123" s="17" t="b">
        <v>0</v>
      </c>
      <c r="AW123" s="17" t="b">
        <v>0</v>
      </c>
      <c r="AX123" s="27" t="b">
        <v>0</v>
      </c>
      <c r="AY123" s="27" t="b">
        <v>0</v>
      </c>
      <c r="AZ123" s="27" t="b">
        <v>0</v>
      </c>
      <c r="BA123" s="17" t="b">
        <v>0</v>
      </c>
      <c r="BB123" s="17" t="b">
        <v>0</v>
      </c>
      <c r="BC123" s="17" t="b">
        <v>0</v>
      </c>
      <c r="BD123" s="27" t="b">
        <v>0</v>
      </c>
      <c r="BE123" s="27" t="b">
        <v>0</v>
      </c>
      <c r="BF123" s="27" t="b">
        <v>0</v>
      </c>
      <c r="BG123" s="17" t="b">
        <v>0</v>
      </c>
      <c r="BH123" s="17" t="b">
        <v>0</v>
      </c>
      <c r="BI123" s="17" t="b">
        <v>0</v>
      </c>
      <c r="BJ123" s="27" t="b">
        <v>0</v>
      </c>
      <c r="BK123" s="27" t="b">
        <v>0</v>
      </c>
      <c r="BL123" s="27" t="b">
        <v>0</v>
      </c>
      <c r="BM123" s="17" t="b">
        <v>0</v>
      </c>
      <c r="BN123" s="17" t="b">
        <v>0</v>
      </c>
      <c r="BO123" s="17" t="b">
        <v>0</v>
      </c>
      <c r="BP123" s="19">
        <f t="shared" si="21"/>
        <v>0</v>
      </c>
      <c r="BQ123" s="19">
        <f t="shared" si="22"/>
        <v>0</v>
      </c>
      <c r="BR123" s="35">
        <f t="shared" si="23"/>
        <v>0</v>
      </c>
    </row>
    <row r="126" spans="1:70" x14ac:dyDescent="0.3">
      <c r="G126" s="40"/>
    </row>
  </sheetData>
  <conditionalFormatting sqref="E4:E123 H4:H123 K4:K123 N4:N123 Q4:Q123 T4:T123 W4:W123 Z4:Z123 AC4:AC123 AF4:AF123 AI4:AI123 AL4:AL123 AO4:AO123 AR4:AR123 AU4:AU123 AX4:AX123 BA4:BA123 BD4:BD123 BG4:BG123 BJ4:BJ123 BM4:BM123">
    <cfRule type="cellIs" dxfId="1" priority="2" operator="equal">
      <formula>TRUE</formula>
    </cfRule>
  </conditionalFormatting>
  <conditionalFormatting sqref="F4:F123 I4:I123 L4:L123 O4:O123 R4:R123 U4:U123 X4:X123 AA4:AA123 AD4:AD123 AG4:AG123 AJ4:AJ123 AM4:AM123 AP4:AP123 AS4:AS123 AV4:AV123 AY4:AY123 BB4:BB123 BE4:BE123 BH4:BH123 BK4:BK123 BN4:BN123">
    <cfRule type="cellIs" dxfId="0" priority="1" operator="equal">
      <formula>TRUE</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2070615-862A-4BDF-B7D0-B651BF1B6316}">
          <x14:formula1>
            <xm:f>'Dropdown Lists'!$A$3:$A$12</xm:f>
          </x14:formula1>
          <xm:sqref>B4:B123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BE648-938D-425D-99A4-F40D99D28BD3}">
  <sheetPr codeName="Sheet4"/>
  <dimension ref="B1:AM51"/>
  <sheetViews>
    <sheetView workbookViewId="0">
      <selection activeCell="R7" sqref="R7"/>
    </sheetView>
  </sheetViews>
  <sheetFormatPr defaultRowHeight="14.4" x14ac:dyDescent="0.3"/>
  <cols>
    <col min="2" max="2" width="20.6640625" customWidth="1"/>
    <col min="3" max="3" width="24.88671875" customWidth="1"/>
    <col min="4" max="4" width="3.109375" customWidth="1"/>
    <col min="5" max="5" width="3" customWidth="1"/>
    <col min="6" max="6" width="4.44140625" customWidth="1"/>
    <col min="7" max="8" width="3.109375" customWidth="1"/>
    <col min="9" max="9" width="4.44140625" customWidth="1"/>
    <col min="10" max="11" width="3.109375" customWidth="1"/>
    <col min="12" max="12" width="4.44140625" customWidth="1"/>
    <col min="13" max="14" width="3.109375" customWidth="1"/>
    <col min="15" max="15" width="4.44140625" customWidth="1"/>
    <col min="16" max="17" width="3.109375" customWidth="1"/>
    <col min="18" max="18" width="4.44140625" customWidth="1"/>
    <col min="19" max="20" width="3.109375" customWidth="1"/>
    <col min="21" max="21" width="4.44140625" customWidth="1"/>
    <col min="22" max="23" width="3.109375" customWidth="1"/>
    <col min="24" max="24" width="4.44140625" customWidth="1"/>
    <col min="25" max="26" width="3.109375" customWidth="1"/>
    <col min="27" max="27" width="4.44140625" customWidth="1"/>
    <col min="28" max="29" width="3.109375" customWidth="1"/>
    <col min="30" max="30" width="4.44140625" customWidth="1"/>
    <col min="31" max="32" width="3.109375" customWidth="1"/>
    <col min="33" max="33" width="4.44140625" customWidth="1"/>
    <col min="34" max="35" width="3.109375" customWidth="1"/>
    <col min="36" max="36" width="4.44140625" customWidth="1"/>
    <col min="37" max="38" width="3.109375" customWidth="1"/>
    <col min="39" max="39" width="4.44140625" customWidth="1"/>
  </cols>
  <sheetData>
    <row r="1" spans="2:39" ht="18.600000000000001" thickBot="1" x14ac:dyDescent="0.4">
      <c r="B1" s="111" t="s">
        <v>102</v>
      </c>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row>
    <row r="2" spans="2:39" ht="15" thickBot="1" x14ac:dyDescent="0.35">
      <c r="D2" s="108" t="s">
        <v>103</v>
      </c>
      <c r="E2" s="109"/>
      <c r="F2" s="110"/>
      <c r="G2" s="108" t="s">
        <v>104</v>
      </c>
      <c r="H2" s="109"/>
      <c r="I2" s="110"/>
      <c r="J2" s="108" t="s">
        <v>105</v>
      </c>
      <c r="K2" s="109"/>
      <c r="L2" s="110"/>
      <c r="M2" s="108" t="s">
        <v>106</v>
      </c>
      <c r="N2" s="109"/>
      <c r="O2" s="110"/>
      <c r="P2" s="108" t="s">
        <v>107</v>
      </c>
      <c r="Q2" s="109"/>
      <c r="R2" s="110"/>
      <c r="S2" s="108" t="s">
        <v>108</v>
      </c>
      <c r="T2" s="109"/>
      <c r="U2" s="110"/>
      <c r="V2" s="108" t="s">
        <v>109</v>
      </c>
      <c r="W2" s="109"/>
      <c r="X2" s="110"/>
      <c r="Y2" s="108" t="s">
        <v>110</v>
      </c>
      <c r="Z2" s="109"/>
      <c r="AA2" s="110"/>
      <c r="AB2" s="108" t="s">
        <v>111</v>
      </c>
      <c r="AC2" s="109"/>
      <c r="AD2" s="110"/>
      <c r="AE2" s="108" t="s">
        <v>112</v>
      </c>
      <c r="AF2" s="109"/>
      <c r="AG2" s="110"/>
      <c r="AH2" s="108" t="s">
        <v>113</v>
      </c>
      <c r="AI2" s="109"/>
      <c r="AJ2" s="110"/>
      <c r="AK2" s="108" t="s">
        <v>114</v>
      </c>
      <c r="AL2" s="109"/>
      <c r="AM2" s="110"/>
    </row>
    <row r="3" spans="2:39" ht="15" thickBot="1" x14ac:dyDescent="0.35">
      <c r="D3" s="68" t="s">
        <v>97</v>
      </c>
      <c r="E3" s="69" t="s">
        <v>115</v>
      </c>
      <c r="F3" s="70" t="s">
        <v>116</v>
      </c>
      <c r="G3" s="68" t="s">
        <v>97</v>
      </c>
      <c r="H3" s="69" t="s">
        <v>115</v>
      </c>
      <c r="I3" s="70" t="s">
        <v>116</v>
      </c>
      <c r="J3" s="68" t="s">
        <v>97</v>
      </c>
      <c r="K3" s="69" t="s">
        <v>115</v>
      </c>
      <c r="L3" s="70" t="s">
        <v>116</v>
      </c>
      <c r="M3" s="68" t="s">
        <v>97</v>
      </c>
      <c r="N3" s="69" t="s">
        <v>115</v>
      </c>
      <c r="O3" s="70" t="s">
        <v>116</v>
      </c>
      <c r="P3" s="68" t="s">
        <v>97</v>
      </c>
      <c r="Q3" s="69" t="s">
        <v>115</v>
      </c>
      <c r="R3" s="70" t="s">
        <v>116</v>
      </c>
      <c r="S3" s="68" t="s">
        <v>97</v>
      </c>
      <c r="T3" s="69" t="s">
        <v>115</v>
      </c>
      <c r="U3" s="70" t="s">
        <v>116</v>
      </c>
      <c r="V3" s="68" t="s">
        <v>97</v>
      </c>
      <c r="W3" s="69" t="s">
        <v>115</v>
      </c>
      <c r="X3" s="70" t="s">
        <v>116</v>
      </c>
      <c r="Y3" s="68" t="s">
        <v>97</v>
      </c>
      <c r="Z3" s="69" t="s">
        <v>115</v>
      </c>
      <c r="AA3" s="70" t="s">
        <v>116</v>
      </c>
      <c r="AB3" s="68" t="s">
        <v>97</v>
      </c>
      <c r="AC3" s="69" t="s">
        <v>115</v>
      </c>
      <c r="AD3" s="70" t="s">
        <v>116</v>
      </c>
      <c r="AE3" s="68" t="s">
        <v>97</v>
      </c>
      <c r="AF3" s="69" t="s">
        <v>115</v>
      </c>
      <c r="AG3" s="70" t="s">
        <v>116</v>
      </c>
      <c r="AH3" s="68" t="s">
        <v>97</v>
      </c>
      <c r="AI3" s="69" t="s">
        <v>115</v>
      </c>
      <c r="AJ3" s="70" t="s">
        <v>116</v>
      </c>
      <c r="AK3" s="68" t="s">
        <v>97</v>
      </c>
      <c r="AL3" s="69" t="s">
        <v>115</v>
      </c>
      <c r="AM3" s="70" t="s">
        <v>116</v>
      </c>
    </row>
    <row r="4" spans="2:39" x14ac:dyDescent="0.3">
      <c r="B4" s="157" t="s">
        <v>0</v>
      </c>
      <c r="C4" s="55" t="s">
        <v>117</v>
      </c>
      <c r="D4" s="65">
        <f>COUNTIFS('Audit Form Data'!E4:E123, TRUE, 'Audit Form Data'!A4:A123, "&gt;=1/1", 'Audit Form Data'!A4:A123, "&lt;=1/31")</f>
        <v>0</v>
      </c>
      <c r="E4" s="66">
        <f>COUNTIFS('Audit Form Data'!F4:F123, TRUE, 'Audit Form Data'!A4:A123, "&gt;=1/1", 'Audit Form Data'!A4:A123, "&lt;=1/31")</f>
        <v>2</v>
      </c>
      <c r="F4" s="67">
        <f>IFERROR(D4/(D4+E4),"")</f>
        <v>0</v>
      </c>
      <c r="G4" s="65">
        <f>COUNTIFS('Audit Form Data'!E4:E123, TRUE, 'Audit Form Data'!A4:A123, "&gt;=2/1", 'Audit Form Data'!A4:A123, "&lt;3/1")</f>
        <v>0</v>
      </c>
      <c r="H4" s="66">
        <f>COUNTIFS('Audit Form Data'!F4:F123, TRUE, 'Audit Form Data'!A4:A123, "&gt;=2/1", 'Audit Form Data'!A4:A123, "&lt;3/1")</f>
        <v>1</v>
      </c>
      <c r="I4" s="67">
        <f>IFERROR(G4/(G4+H4),"")</f>
        <v>0</v>
      </c>
      <c r="J4" s="65">
        <f>COUNTIFS('Audit Form Data'!E4:E123, TRUE, 'Audit Form Data'!A4:A123, "&gt;=3/1", 'Audit Form Data'!A4:A123, "&lt;=3/31")</f>
        <v>1</v>
      </c>
      <c r="K4" s="66">
        <f>COUNTIFS('Audit Form Data'!F4:F123, TRUE, 'Audit Form Data'!A4:A123, "&gt;=3/1", 'Audit Form Data'!A4:A123, "&lt;=3/31")</f>
        <v>0</v>
      </c>
      <c r="L4" s="67">
        <f>IFERROR(J4/(J4+K4),"")</f>
        <v>1</v>
      </c>
      <c r="M4" s="65">
        <f>COUNTIFS('Audit Form Data'!E4:E123, TRUE, 'Audit Form Data'!A4:A123, "&gt;=4/1", 'Audit Form Data'!A4:A123, "&lt;=4/30")</f>
        <v>1</v>
      </c>
      <c r="N4" s="66">
        <f>COUNTIFS('Audit Form Data'!F4:F123, TRUE, 'Audit Form Data'!A4:A123, "&gt;=4/1", 'Audit Form Data'!A4:A123, "&lt;=4/30")</f>
        <v>0</v>
      </c>
      <c r="O4" s="67">
        <f>IFERROR(M4/(M4+N4),"")</f>
        <v>1</v>
      </c>
      <c r="P4" s="65">
        <f>COUNTIFS('Audit Form Data'!E4:E123, TRUE, 'Audit Form Data'!A4:A123, "&gt;=5/1", 'Audit Form Data'!A4:A123, "&lt;=5/31")</f>
        <v>1</v>
      </c>
      <c r="Q4" s="66">
        <f>COUNTIFS('Audit Form Data'!F4:F123, TRUE, 'Audit Form Data'!A4:A123, "&gt;=5/1", 'Audit Form Data'!A4:A123, "&lt;=5/31")</f>
        <v>0</v>
      </c>
      <c r="R4" s="67">
        <f>IFERROR(P4/(P4+Q4)," ")</f>
        <v>1</v>
      </c>
      <c r="S4" s="65">
        <f>COUNTIFS('Audit Form Data'!E4:E123, TRUE, 'Audit Form Data'!A4:A123, "&gt;=6/1", 'Audit Form Data'!A4:A123, "&lt;=6/30")</f>
        <v>0</v>
      </c>
      <c r="T4" s="66">
        <f>COUNTIFS('Audit Form Data'!F4:F123, TRUE, 'Audit Form Data'!A4:A123, "&gt;=6/1", 'Audit Form Data'!A4:A123, "&lt;=6/30")</f>
        <v>0</v>
      </c>
      <c r="U4" s="67" t="str">
        <f>IFERROR(S4/(S4+T4)," ")</f>
        <v xml:space="preserve"> </v>
      </c>
      <c r="V4" s="65">
        <f>COUNTIFS('Audit Form Data'!E4:E123, TRUE, 'Audit Form Data'!A4:A123, "&gt;=7/1", 'Audit Form Data'!A4:A123, "&lt;=7/31")</f>
        <v>0</v>
      </c>
      <c r="W4" s="66">
        <f>COUNTIFS('Audit Form Data'!F4:F123, TRUE, 'Audit Form Data'!A4:A123, "&gt;=7/1", 'Audit Form Data'!A4:A123, "&lt;=7/31")</f>
        <v>0</v>
      </c>
      <c r="X4" s="67" t="str">
        <f>IFERROR(V4/(V4+W4)," ")</f>
        <v xml:space="preserve"> </v>
      </c>
      <c r="Y4" s="65">
        <f>COUNTIFS('Audit Form Data'!E4:E123, TRUE, 'Audit Form Data'!A4:A123, "&gt;=8/1", 'Audit Form Data'!A4:A123, "&lt;=8/31")</f>
        <v>0</v>
      </c>
      <c r="Z4" s="66">
        <f>COUNTIFS('Audit Form Data'!F4:F123, TRUE, 'Audit Form Data'!A4:A123, "&gt;=8/1", 'Audit Form Data'!A4:A123, "&lt;=8/31")</f>
        <v>0</v>
      </c>
      <c r="AA4" s="67" t="str">
        <f>IFERROR(Y4/(Y4+Z4)," ")</f>
        <v xml:space="preserve"> </v>
      </c>
      <c r="AB4" s="65">
        <f>COUNTIFS('Audit Form Data'!E4:E123, TRUE, 'Audit Form Data'!A4:A123, "&gt;=9/1", 'Audit Form Data'!A4:A123, "&lt;=9/30")</f>
        <v>0</v>
      </c>
      <c r="AC4" s="66">
        <f>COUNTIFS('Audit Form Data'!F4:F123, TRUE, 'Audit Form Data'!A4:A123, "&gt;=9/1", 'Audit Form Data'!A4:A123, "&lt;=9/30")</f>
        <v>0</v>
      </c>
      <c r="AD4" s="67" t="str">
        <f>IFERROR(AB4/(AB4+AC4)," ")</f>
        <v xml:space="preserve"> </v>
      </c>
      <c r="AE4" s="65">
        <f>COUNTIFS('Audit Form Data'!E4:E123, TRUE, 'Audit Form Data'!A4:A123, "&gt;=10/1", 'Audit Form Data'!A4:A123, "&lt;=10/31")</f>
        <v>0</v>
      </c>
      <c r="AF4" s="66">
        <f>COUNTIFS('Audit Form Data'!F4:F123, TRUE, 'Audit Form Data'!A4:A123, "&gt;=10/1", 'Audit Form Data'!A4:A123, "&lt;=10/31")</f>
        <v>0</v>
      </c>
      <c r="AG4" s="67" t="str">
        <f>IFERROR(AE4/(AE4+AF4)," ")</f>
        <v xml:space="preserve"> </v>
      </c>
      <c r="AH4" s="65">
        <f>COUNTIFS('Audit Form Data'!E4:E123, TRUE, 'Audit Form Data'!A4:A123, "&gt;=11/1", 'Audit Form Data'!A4:A123, "&lt;=11/30")</f>
        <v>0</v>
      </c>
      <c r="AI4" s="66">
        <f>COUNTIFS('Audit Form Data'!F4:F123, TRUE, 'Audit Form Data'!A4:A123, "&gt;=11/1", 'Audit Form Data'!A4:A123, "&lt;=11/30")</f>
        <v>0</v>
      </c>
      <c r="AJ4" s="67" t="str">
        <f>IFERROR(AH4/(AH4+AI4)," ")</f>
        <v xml:space="preserve"> </v>
      </c>
      <c r="AK4" s="65">
        <f>COUNTIFS('Audit Form Data'!E4:E123, TRUE, 'Audit Form Data'!A4:A123, "&gt;=12/1", 'Audit Form Data'!A4:A123, "&lt;=12/31")</f>
        <v>0</v>
      </c>
      <c r="AL4" s="66">
        <f>COUNTIFS('Audit Form Data'!F4:F123, TRUE, 'Audit Form Data'!A4:A123, "&gt;=12/1", 'Audit Form Data'!A4:A123, "&lt;=12/31")</f>
        <v>0</v>
      </c>
      <c r="AM4" s="67" t="str">
        <f>IFERROR(AK4/(AK4+AL4)," ")</f>
        <v xml:space="preserve"> </v>
      </c>
    </row>
    <row r="5" spans="2:39" ht="60.6" x14ac:dyDescent="0.3">
      <c r="B5" s="158"/>
      <c r="C5" s="55" t="s">
        <v>2</v>
      </c>
      <c r="D5" s="64">
        <f>COUNTIFS('Audit Form Data'!Z4:Z123, TRUE, 'Audit Form Data'!A4:A123, "&gt;=1/1", 'Audit Form Data'!A4:A123, "&lt;=1/31")</f>
        <v>1</v>
      </c>
      <c r="E5" s="54">
        <f>COUNTIFS('Audit Form Data'!AA4:AA123, TRUE, 'Audit Form Data'!A4:A123, "&gt;=1/1", 'Audit Form Data'!A4:A123, "&lt;=1/31")</f>
        <v>1</v>
      </c>
      <c r="F5" s="67">
        <f>IFERROR(D5/(D5+E5),"")</f>
        <v>0.5</v>
      </c>
      <c r="G5" s="64">
        <f>COUNTIFS('Audit Form Data'!Z4:Z123, TRUE, 'Audit Form Data'!A4:A123, "&gt;=2/1", 'Audit Form Data'!A4:A123, "&lt;3/1")</f>
        <v>1</v>
      </c>
      <c r="H5" s="54">
        <f>COUNTIFS('Audit Form Data'!AA4:AA123, TRUE, 'Audit Form Data'!A4:A123, "&gt;=2/1", 'Audit Form Data'!A4:A123, "&lt;3/1")</f>
        <v>0</v>
      </c>
      <c r="I5" s="67">
        <f>IFERROR(G5/(G5+H5),"")</f>
        <v>1</v>
      </c>
      <c r="J5" s="64">
        <f>COUNTIFS('Audit Form Data'!Z4:Z123, TRUE, 'Audit Form Data'!A4:A123, "&gt;=3/1", 'Audit Form Data'!A4:A123, "&lt;=3/31")</f>
        <v>0</v>
      </c>
      <c r="K5" s="54">
        <f>COUNTIFS('Audit Form Data'!AA4:AA123, TRUE, 'Audit Form Data'!A4:A123, "&gt;=3/1", 'Audit Form Data'!A4:A123, "&lt;=3/31")</f>
        <v>1</v>
      </c>
      <c r="L5" s="67">
        <f>IFERROR(J5/(J5+K5),"")</f>
        <v>0</v>
      </c>
      <c r="M5" s="64">
        <f>COUNTIFS('Audit Form Data'!Z4:Z123, TRUE, 'Audit Form Data'!A4:A123, "&gt;=4/1", 'Audit Form Data'!A4:A123, "&lt;=4/30")</f>
        <v>1</v>
      </c>
      <c r="N5" s="54">
        <f>COUNTIFS('Audit Form Data'!AA4:AA123, TRUE, 'Audit Form Data'!A4:A123, "&gt;=4/1", 'Audit Form Data'!A4:A123, "&lt;=4/30")</f>
        <v>0</v>
      </c>
      <c r="O5" s="67">
        <f>IFERROR(M5/(M5+N5),"")</f>
        <v>1</v>
      </c>
      <c r="P5" s="64">
        <f>COUNTIFS('Audit Form Data'!Z4:Z123, TRUE, 'Audit Form Data'!A4:A123, "&gt;=5/1", 'Audit Form Data'!A4:A123, "&lt;=5/31")</f>
        <v>0</v>
      </c>
      <c r="Q5" s="54">
        <f>COUNTIFS('Audit Form Data'!AA4:AA123, TRUE, 'Audit Form Data'!A4:A123, "&gt;=5/1", 'Audit Form Data'!A4:A123, "&lt;=5/31")</f>
        <v>1</v>
      </c>
      <c r="R5" s="67">
        <f>IFERROR(P5/(P5+Q5),"")</f>
        <v>0</v>
      </c>
      <c r="S5" s="64">
        <f>COUNTIFS('Audit Form Data'!Z4:Z123, TRUE, 'Audit Form Data'!A4:A123, "&gt;=6/1", 'Audit Form Data'!A4:A123, "&lt;=6/30")</f>
        <v>0</v>
      </c>
      <c r="T5" s="54">
        <f>COUNTIFS('Audit Form Data'!AA4:AA123, TRUE, 'Audit Form Data'!A4:A123, "&gt;=6/1", 'Audit Form Data'!A4:A123, "&lt;=6/30")</f>
        <v>0</v>
      </c>
      <c r="U5" s="67" t="str">
        <f>IFERROR(S5/(S5+T5),"")</f>
        <v/>
      </c>
      <c r="V5" s="64">
        <f>COUNTIFS('Audit Form Data'!Z4:Z123, TRUE, 'Audit Form Data'!A4:A123, "&gt;=7/1", 'Audit Form Data'!A4:A123, "&lt;=7/31")</f>
        <v>0</v>
      </c>
      <c r="W5" s="54">
        <f>COUNTIFS('Audit Form Data'!AA4:AA123, TRUE, 'Audit Form Data'!A4:A123, "&gt;=7/1", 'Audit Form Data'!A4:A123, "&lt;=7/31")</f>
        <v>0</v>
      </c>
      <c r="X5" s="67" t="str">
        <f>IFERROR(V5/(V5+W5),"")</f>
        <v/>
      </c>
      <c r="Y5" s="64">
        <f>COUNTIFS('Audit Form Data'!Z4:Z123, TRUE, 'Audit Form Data'!A4:A123, "&gt;=8/1", 'Audit Form Data'!A4:A123, "&lt;=8/31")</f>
        <v>0</v>
      </c>
      <c r="Z5" s="54">
        <f>COUNTIFS('Audit Form Data'!AA4:AA123, TRUE, 'Audit Form Data'!A4:A123, "&gt;=8/1", 'Audit Form Data'!A4:A123, "&lt;=8/31")</f>
        <v>0</v>
      </c>
      <c r="AA5" s="67" t="str">
        <f>IFERROR(Y5/(Y5+Z5),"")</f>
        <v/>
      </c>
      <c r="AB5" s="64">
        <f>COUNTIFS('Audit Form Data'!Z4:Z123, TRUE, 'Audit Form Data'!A4:A123, "&gt;=9/1", 'Audit Form Data'!A4:A123, "&lt;=9/30")</f>
        <v>0</v>
      </c>
      <c r="AC5" s="54">
        <f>COUNTIFS('Audit Form Data'!AA4:AA123, TRUE, 'Audit Form Data'!A4:A123, "&gt;=9/1", 'Audit Form Data'!A4:A123, "&lt;=9/30")</f>
        <v>0</v>
      </c>
      <c r="AD5" s="67" t="str">
        <f>IFERROR(AB5/(AB5+AC5),"")</f>
        <v/>
      </c>
      <c r="AE5" s="64">
        <f>COUNTIFS('Audit Form Data'!Z4:Z123, TRUE, 'Audit Form Data'!A4:A123, "&gt;=10/1", 'Audit Form Data'!A4:A123, "&lt;=10/31")</f>
        <v>0</v>
      </c>
      <c r="AF5" s="54">
        <f>COUNTIFS('Audit Form Data'!AA4:AA123, TRUE, 'Audit Form Data'!A4:A123, "&gt;=10/1", 'Audit Form Data'!A4:A123, "&lt;=10/31")</f>
        <v>0</v>
      </c>
      <c r="AG5" s="67" t="str">
        <f>IFERROR(AE5/(AE5+AF5),"")</f>
        <v/>
      </c>
      <c r="AH5" s="64">
        <f>COUNTIFS('Audit Form Data'!Z4:Z123, TRUE, 'Audit Form Data'!A4:A123, "&gt;=11/1", 'Audit Form Data'!A4:A123, "&lt;=11/30")</f>
        <v>0</v>
      </c>
      <c r="AI5" s="54">
        <f>COUNTIFS('Audit Form Data'!AA4:AA123, TRUE, 'Audit Form Data'!A4:A123, "&gt;=11/1", 'Audit Form Data'!A4:A123, "&lt;=11/30")</f>
        <v>0</v>
      </c>
      <c r="AJ5" s="67" t="str">
        <f>IFERROR(AH5/(AH5+AI5),"")</f>
        <v/>
      </c>
      <c r="AK5" s="64">
        <f>COUNTIFS('Audit Form Data'!Z4:Z123, TRUE, 'Audit Form Data'!A4:A123, "&gt;=12/1", 'Audit Form Data'!A4:A123, "&lt;=12/31")</f>
        <v>0</v>
      </c>
      <c r="AL5" s="54">
        <f>COUNTIFS('Audit Form Data'!AA4:AA123, TRUE, 'Audit Form Data'!A4:A123, "&gt;=12/1", 'Audit Form Data'!A4:A123, "&lt;=12/31")</f>
        <v>0</v>
      </c>
      <c r="AM5" s="67" t="str">
        <f>IFERROR(AK5/(AK5+AL5),"")</f>
        <v/>
      </c>
    </row>
    <row r="6" spans="2:39" x14ac:dyDescent="0.3">
      <c r="B6" s="158"/>
      <c r="C6" s="56" t="s">
        <v>3</v>
      </c>
      <c r="D6" s="64">
        <f>COUNTIFS('Audit Form Data'!BD4:BD123, TRUE, 'Audit Form Data'!A4:A123, "&gt;=1/1", 'Audit Form Data'!A4:A123, "&lt;=1/31") + COUNTIFS('Audit Form Data'!BM4:BM123, TRUE, 'Audit Form Data'!A4:A123, "&gt;=1/1", 'Audit Form Data'!A4:A123, "&lt;=1/31")</f>
        <v>2</v>
      </c>
      <c r="E6" s="54">
        <f>COUNTIFS('Audit Form Data'!BE4:BE123, TRUE, 'Audit Form Data'!A4:A123, "&gt;=1/1", 'Audit Form Data'!A4:A123, "&lt;=1/31") + COUNTIFS('Audit Form Data'!BN4:BN123, TRUE, 'Audit Form Data'!A4:A123, "&gt;=1/1", 'Audit Form Data'!A4:A123, "&lt;=1/31")</f>
        <v>2</v>
      </c>
      <c r="F6" s="67">
        <f>IFERROR(D6/(D6+E6),"")</f>
        <v>0.5</v>
      </c>
      <c r="G6" s="64">
        <f>COUNTIFS('Audit Form Data'!BD4:BD123, TRUE, 'Audit Form Data'!A4:A123, "&gt;=2/1", 'Audit Form Data'!A4:A123, "&lt;3/1") + COUNTIFS('Audit Form Data'!BM4:BM123, TRUE, 'Audit Form Data'!A4:A123, "&gt;=2/1", 'Audit Form Data'!A4:A123, "&lt;3/1")</f>
        <v>0</v>
      </c>
      <c r="H6" s="54">
        <f>COUNTIFS('Audit Form Data'!BE4:BE123, TRUE, 'Audit Form Data'!A4:A123, "&gt;=2/1", 'Audit Form Data'!A4:A123, "&lt;3/1") + COUNTIFS('Audit Form Data'!BN4:BN123, TRUE, 'Audit Form Data'!A4:A123, "&gt;=2/1", 'Audit Form Data'!A4:A123, "&lt;3/1")</f>
        <v>2</v>
      </c>
      <c r="I6" s="67">
        <f>IFERROR(G6/(G6+H6),"")</f>
        <v>0</v>
      </c>
      <c r="J6" s="64">
        <f>COUNTIFS('Audit Form Data'!BD4:BD123, TRUE, 'Audit Form Data'!A4:A123, "&gt;=3/1", 'Audit Form Data'!A4:A123, "&lt;=3/31") + COUNTIFS('Audit Form Data'!BM4:BM123, TRUE, 'Audit Form Data'!A4:A123, "&gt;=3/1", 'Audit Form Data'!A4:A123, "&lt;=3/31")</f>
        <v>1</v>
      </c>
      <c r="K6" s="54">
        <f>COUNTIFS('Audit Form Data'!BE4:BE123, TRUE, 'Audit Form Data'!A4:A123, "&gt;=3/1", 'Audit Form Data'!A4:A123, "&lt;=3/31") + COUNTIFS('Audit Form Data'!BN4:BN123, TRUE, 'Audit Form Data'!A4:A123, "&gt;=3/1", 'Audit Form Data'!A4:A123, "&lt;=3/31")</f>
        <v>1</v>
      </c>
      <c r="L6" s="67">
        <f>IFERROR(J6/(J6+K6),"")</f>
        <v>0.5</v>
      </c>
      <c r="M6" s="64">
        <f>COUNTIFS('Audit Form Data'!BD4:BD123, TRUE, 'Audit Form Data'!A4:A123, "&gt;=4/1", 'Audit Form Data'!A4:A123, "&lt;=4/30") + COUNTIFS('Audit Form Data'!BM4:BM123, TRUE, 'Audit Form Data'!A4:A123, "&gt;=4/1", 'Audit Form Data'!A4:A123, "&lt;=4/30")</f>
        <v>2</v>
      </c>
      <c r="N6" s="54">
        <f>COUNTIFS('Audit Form Data'!BE4:BE123, TRUE, 'Audit Form Data'!A4:A123, "&gt;=4/1", 'Audit Form Data'!A4:A123, "&lt;=4/30") + COUNTIFS('Audit Form Data'!BN4:BN123, TRUE, 'Audit Form Data'!A4:A123, "&gt;=4/1", 'Audit Form Data'!A4:A123, "&lt;=4/30")</f>
        <v>0</v>
      </c>
      <c r="O6" s="67">
        <f>IFERROR(M6/(M6+N6),"")</f>
        <v>1</v>
      </c>
      <c r="P6" s="64">
        <f>COUNTIFS('Audit Form Data'!BD4:BD123, TRUE, 'Audit Form Data'!A4:A123, "&gt;=5/1", 'Audit Form Data'!A4:A123, "&lt;=5/31") + COUNTIFS('Audit Form Data'!BM4:BM123, TRUE, 'Audit Form Data'!A4:A123, "&gt;=5/1", 'Audit Form Data'!A4:A123, "&lt;=5/31")</f>
        <v>1</v>
      </c>
      <c r="Q6" s="54">
        <f>COUNTIFS('Audit Form Data'!BE4:BE123, TRUE, 'Audit Form Data'!A4:A123, "&gt;=5/1", 'Audit Form Data'!A4:A123, "&lt;=5/31") + COUNTIFS('Audit Form Data'!BN4:BN123, TRUE, 'Audit Form Data'!A4:A123, "&gt;=5/1", 'Audit Form Data'!A4:A123, "&lt;=5/31")</f>
        <v>1</v>
      </c>
      <c r="R6" s="67">
        <f>IFERROR(P6/(P6+Q6),"")</f>
        <v>0.5</v>
      </c>
      <c r="S6" s="64">
        <f>COUNTIFS('Audit Form Data'!BD4:BD123, TRUE, 'Audit Form Data'!A4:A123, "&gt;=6/1", 'Audit Form Data'!A4:A123, "&lt;=6/30") + COUNTIFS('Audit Form Data'!BM4:BM123, TRUE, 'Audit Form Data'!A4:A123, "&gt;=6/1", 'Audit Form Data'!A4:A123, "&lt;=6/30")</f>
        <v>0</v>
      </c>
      <c r="T6" s="54">
        <f>COUNTIFS('Audit Form Data'!BE4:BE123, TRUE, 'Audit Form Data'!A4:A123, "&gt;=6/1", 'Audit Form Data'!A4:A123, "&lt;=6/30") + COUNTIFS('Audit Form Data'!BN4:BN123, TRUE, 'Audit Form Data'!A4:A123, "&gt;=6/1", 'Audit Form Data'!A4:A123, "&lt;=6/30")</f>
        <v>0</v>
      </c>
      <c r="U6" s="67" t="str">
        <f>IFERROR(S6/(S6+T6),"")</f>
        <v/>
      </c>
      <c r="V6" s="64">
        <f>COUNTIFS('Audit Form Data'!BD4:BD123, TRUE, 'Audit Form Data'!A4:A123, "&gt;=7/1", 'Audit Form Data'!A4:A123, "&lt;=7/31") + COUNTIFS('Audit Form Data'!BM4:BM123, TRUE, 'Audit Form Data'!A4:A123, "&gt;=7/1", 'Audit Form Data'!A4:A123, "&lt;=7/31")</f>
        <v>0</v>
      </c>
      <c r="W6" s="54">
        <f>COUNTIFS('Audit Form Data'!BE4:BE123, TRUE, 'Audit Form Data'!A4:A123, "&gt;=7/1", 'Audit Form Data'!A4:A123, "&lt;=7/31") + COUNTIFS('Audit Form Data'!BN4:BN123, TRUE, 'Audit Form Data'!A4:A123, "&gt;=7/1", 'Audit Form Data'!A4:A123, "&lt;=7/31")</f>
        <v>0</v>
      </c>
      <c r="X6" s="67" t="str">
        <f>IFERROR(V6/(V6+W6),"")</f>
        <v/>
      </c>
      <c r="Y6" s="64">
        <f>COUNTIFS('Audit Form Data'!BD4:BD123, TRUE, 'Audit Form Data'!A4:A123, "&gt;=8/1", 'Audit Form Data'!A4:A123, "&lt;=8/31") + COUNTIFS('Audit Form Data'!BM4:BM123, TRUE, 'Audit Form Data'!A4:A123, "&gt;=8/1", 'Audit Form Data'!A4:A123, "&lt;=8/31")</f>
        <v>0</v>
      </c>
      <c r="Z6" s="54">
        <f>COUNTIFS('Audit Form Data'!BE4:BE123, TRUE, 'Audit Form Data'!A4:A123, "&gt;=8/1", 'Audit Form Data'!A4:A123, "&lt;=8/31") + COUNTIFS('Audit Form Data'!BN4:BN123, TRUE, 'Audit Form Data'!A4:A123, "&gt;=8/1", 'Audit Form Data'!A4:A123, "&lt;=8/31")</f>
        <v>0</v>
      </c>
      <c r="AA6" s="67" t="str">
        <f>IFERROR(Y6/(Y6+Z6),"")</f>
        <v/>
      </c>
      <c r="AB6" s="64">
        <f>COUNTIFS('Audit Form Data'!BD4:BD123, TRUE, 'Audit Form Data'!A4:A123, "&gt;=9/1", 'Audit Form Data'!A4:A123, "&lt;=9/30") + COUNTIFS('Audit Form Data'!BM4:BM123, TRUE, 'Audit Form Data'!A4:A123, "&gt;=9/1", 'Audit Form Data'!A4:A123, "&lt;=9/30")</f>
        <v>0</v>
      </c>
      <c r="AC6" s="54">
        <f>COUNTIFS('Audit Form Data'!BE4:BE123, TRUE, 'Audit Form Data'!A4:A123, "&gt;=9/1", 'Audit Form Data'!A4:A123, "&lt;=9/30") + COUNTIFS('Audit Form Data'!BN4:BN123, TRUE, 'Audit Form Data'!A4:A123, "&gt;=9/1", 'Audit Form Data'!A4:A123, "&lt;=9/30")</f>
        <v>0</v>
      </c>
      <c r="AD6" s="67" t="str">
        <f>IFERROR(AB6/(AB6+AC6),"")</f>
        <v/>
      </c>
      <c r="AE6" s="64">
        <f>COUNTIFS('Audit Form Data'!BD4:BD123, TRUE, 'Audit Form Data'!A4:A123, "&gt;=10/1", 'Audit Form Data'!A4:A123, "&lt;=10/31") + COUNTIFS('Audit Form Data'!BM4:BM123, TRUE, 'Audit Form Data'!A4:A123, "&gt;=10/1", 'Audit Form Data'!A4:A123, "&lt;=10/31")</f>
        <v>0</v>
      </c>
      <c r="AF6" s="54">
        <f>COUNTIFS('Audit Form Data'!BE4:BE123, TRUE, 'Audit Form Data'!A4:A123, "&gt;=10/1", 'Audit Form Data'!A4:A123, "&lt;=10/31") + COUNTIFS('Audit Form Data'!BN4:BN123, TRUE, 'Audit Form Data'!A4:A123, "&gt;=10/1", 'Audit Form Data'!A4:A123, "&lt;=10/31")</f>
        <v>0</v>
      </c>
      <c r="AG6" s="67" t="str">
        <f>IFERROR(AE6/(AE6+AF6),"")</f>
        <v/>
      </c>
      <c r="AH6" s="64">
        <f>COUNTIFS('Audit Form Data'!BD4:BD123, TRUE, 'Audit Form Data'!A4:A123, "&gt;=11/1", 'Audit Form Data'!A4:A123, "&lt;=11/30") + COUNTIFS('Audit Form Data'!BM4:BM123, TRUE, 'Audit Form Data'!A4:A123, "&gt;=11/1", 'Audit Form Data'!A4:A123, "&lt;=11/30")</f>
        <v>0</v>
      </c>
      <c r="AI6" s="54">
        <f>COUNTIFS('Audit Form Data'!BE4:BE123, TRUE, 'Audit Form Data'!A4:A123, "&gt;=11/1", 'Audit Form Data'!A4:A123, "&lt;=11/30") + COUNTIFS('Audit Form Data'!BN4:BN123, TRUE, 'Audit Form Data'!A4:A123, "&gt;=11/1", 'Audit Form Data'!A4:A123, "&lt;=11/30")</f>
        <v>0</v>
      </c>
      <c r="AJ6" s="67" t="str">
        <f>IFERROR(AH6/(AH6+AI6),"")</f>
        <v/>
      </c>
      <c r="AK6" s="64">
        <f>COUNTIFS('Audit Form Data'!BD4:BD123, TRUE, 'Audit Form Data'!A4:A123, "&gt;=12/1", 'Audit Form Data'!A4:A123, "&lt;=12/31") + COUNTIFS('Audit Form Data'!BM4:BM123, TRUE, 'Audit Form Data'!A4:A123, "&gt;=12/1", 'Audit Form Data'!A4:A123, "&lt;=12/31")</f>
        <v>0</v>
      </c>
      <c r="AL6" s="54">
        <f>COUNTIFS('Audit Form Data'!BE4:BE123, TRUE, 'Audit Form Data'!A4:A123, "&gt;=12/1", 'Audit Form Data'!A4:A123, "&lt;=12/31") + COUNTIFS('Audit Form Data'!BN4:BN123, TRUE, 'Audit Form Data'!A4:A123, "&gt;=12/1", 'Audit Form Data'!A4:A123, "&lt;=12/31")</f>
        <v>0</v>
      </c>
      <c r="AM6" s="67" t="str">
        <f>IFERROR(AK6/(AK6+AL6),"")</f>
        <v/>
      </c>
    </row>
    <row r="7" spans="2:39" ht="13.95" customHeight="1" x14ac:dyDescent="0.3">
      <c r="B7" s="159"/>
      <c r="C7" s="85" t="s">
        <v>118</v>
      </c>
      <c r="D7" s="86">
        <f>SUM(D4:D6)</f>
        <v>3</v>
      </c>
      <c r="E7" s="86">
        <f>SUM(E4:E6)</f>
        <v>5</v>
      </c>
      <c r="F7" s="96">
        <f>IFERROR(D7/(D7+E7), NA())</f>
        <v>0.375</v>
      </c>
      <c r="G7" s="86">
        <f>SUM(G4:G6)</f>
        <v>1</v>
      </c>
      <c r="H7" s="86">
        <f>SUM(H4:H6)</f>
        <v>3</v>
      </c>
      <c r="I7" s="96">
        <f>IFERROR(G7/(G7+H7), NA())</f>
        <v>0.25</v>
      </c>
      <c r="J7" s="86">
        <f>SUM(J4:J6)</f>
        <v>2</v>
      </c>
      <c r="K7" s="86">
        <f>SUM(K4:K6)</f>
        <v>2</v>
      </c>
      <c r="L7" s="96">
        <f>IFERROR(J7/(J7+K7), NA())</f>
        <v>0.5</v>
      </c>
      <c r="M7" s="86">
        <f>SUM(M4:M6)</f>
        <v>4</v>
      </c>
      <c r="N7" s="86">
        <f>SUM(N4:N6)</f>
        <v>0</v>
      </c>
      <c r="O7" s="96">
        <f>IFERROR(M7/(M7+N7), NA())</f>
        <v>1</v>
      </c>
      <c r="P7" s="86">
        <f>SUM(P4:P6)</f>
        <v>2</v>
      </c>
      <c r="Q7" s="86">
        <f>SUM(Q4:Q6)</f>
        <v>2</v>
      </c>
      <c r="R7" s="96">
        <f>IFERROR(P7/(P7+Q7), NA())</f>
        <v>0.5</v>
      </c>
      <c r="S7" s="86">
        <f>SUM(S4:S6)</f>
        <v>0</v>
      </c>
      <c r="T7" s="86">
        <f>SUM(T4:T6)</f>
        <v>0</v>
      </c>
      <c r="U7" s="96" t="e">
        <f>IFERROR(S7/(S7+T7), NA())</f>
        <v>#N/A</v>
      </c>
      <c r="V7" s="86">
        <f>SUM(V4:V6)</f>
        <v>0</v>
      </c>
      <c r="W7" s="86">
        <f>SUM(W4:W6)</f>
        <v>0</v>
      </c>
      <c r="X7" s="96" t="e">
        <f>IFERROR(V7/(V7+W7), NA())</f>
        <v>#N/A</v>
      </c>
      <c r="Y7" s="86">
        <f>SUM(Y4:Y6)</f>
        <v>0</v>
      </c>
      <c r="Z7" s="86">
        <f>SUM(Z4:Z6)</f>
        <v>0</v>
      </c>
      <c r="AA7" s="96" t="e">
        <f>IFERROR(Y7/(Y7+Z7), NA())</f>
        <v>#N/A</v>
      </c>
      <c r="AB7" s="86">
        <f>SUM(AB4:AB6)</f>
        <v>0</v>
      </c>
      <c r="AC7" s="86">
        <f>SUM(AC4:AC6)</f>
        <v>0</v>
      </c>
      <c r="AD7" s="96" t="e">
        <f>IFERROR(AB7/(AB7+AC7), NA())</f>
        <v>#N/A</v>
      </c>
      <c r="AE7" s="86">
        <f>SUM(AE4:AE6)</f>
        <v>0</v>
      </c>
      <c r="AF7" s="86">
        <f>SUM(AF4:AF6)</f>
        <v>0</v>
      </c>
      <c r="AG7" s="96" t="e">
        <f>IFERROR(AE7/(AE7+AF7), NA())</f>
        <v>#N/A</v>
      </c>
      <c r="AH7" s="86">
        <f>SUM(AH4:AH6)</f>
        <v>0</v>
      </c>
      <c r="AI7" s="86">
        <f>SUM(AI4:AI6)</f>
        <v>0</v>
      </c>
      <c r="AJ7" s="96" t="e">
        <f>IFERROR(AH7/(AH7+AI7), NA())</f>
        <v>#N/A</v>
      </c>
      <c r="AK7" s="86">
        <f>SUM(AK4:AK6)</f>
        <v>0</v>
      </c>
      <c r="AL7" s="86">
        <f>SUM(AL4:AL6)</f>
        <v>0</v>
      </c>
      <c r="AM7" s="96" t="e">
        <f>IFERROR(AK7/(AK7+AL7), NA())</f>
        <v>#N/A</v>
      </c>
    </row>
    <row r="8" spans="2:39" x14ac:dyDescent="0.3">
      <c r="B8" s="154" t="s">
        <v>4</v>
      </c>
      <c r="C8" s="57" t="s">
        <v>5</v>
      </c>
      <c r="D8" s="71">
        <f>COUNTIFS('Audit Form Data'!K4:K123, TRUE, 'Audit Form Data'!A4:A123, "&gt;=1/1", 'Audit Form Data'!A4:A123, "&lt;=1/31")</f>
        <v>1</v>
      </c>
      <c r="E8" s="72">
        <f>COUNTIFS('Audit Form Data'!L4:L123, TRUE, 'Audit Form Data'!A4:A123, "&gt;=1/1", 'Audit Form Data'!A4:A123, "&lt;=1/31")</f>
        <v>1</v>
      </c>
      <c r="F8" s="97">
        <f>IFERROR(D8/(D8+E8),"")</f>
        <v>0.5</v>
      </c>
      <c r="G8" s="71">
        <f>COUNTIFS('Audit Form Data'!K4:K123, TRUE, 'Audit Form Data'!A4:A123, "&gt;=2/1", 'Audit Form Data'!A4:A123, "&lt;3/1")</f>
        <v>1</v>
      </c>
      <c r="H8" s="72">
        <f>COUNTIFS('Audit Form Data'!L4:L123, TRUE, 'Audit Form Data'!A4:A123, "&gt;=2/1", 'Audit Form Data'!A4:A123, "&lt;3/1")</f>
        <v>0</v>
      </c>
      <c r="I8" s="97">
        <f>IFERROR(G8/(G8+H8),"")</f>
        <v>1</v>
      </c>
      <c r="J8" s="71">
        <f>COUNTIFS('Audit Form Data'!K4:K123, TRUE, 'Audit Form Data'!A4:A123, "&gt;=3/1", 'Audit Form Data'!A4:A123, "&lt;=3/31")</f>
        <v>0</v>
      </c>
      <c r="K8" s="72">
        <f>COUNTIFS('Audit Form Data'!L4:L123, TRUE, 'Audit Form Data'!A4:A123, "&gt;=3/1", 'Audit Form Data'!A4:A123, "&lt;=3/31")</f>
        <v>1</v>
      </c>
      <c r="L8" s="97">
        <f>IFERROR(J8/(J8+K8),"")</f>
        <v>0</v>
      </c>
      <c r="M8" s="71">
        <f>COUNTIFS('Audit Form Data'!K4:K123, TRUE, 'Audit Form Data'!A4:A123, "&gt;=4/1", 'Audit Form Data'!A4:A123, "&lt;=4/30")</f>
        <v>0</v>
      </c>
      <c r="N8" s="72">
        <f>COUNTIFS('Audit Form Data'!L4:L123, TRUE, 'Audit Form Data'!A4:A123, "&gt;=4/1", 'Audit Form Data'!A4:A123, "&lt;=4/30")</f>
        <v>1</v>
      </c>
      <c r="O8" s="97">
        <f>IFERROR(M8/(M8+N8),"")</f>
        <v>0</v>
      </c>
      <c r="P8" s="71">
        <f>COUNTIFS('Audit Form Data'!K4:K123, TRUE, 'Audit Form Data'!A4:A123, "&gt;=5/1", 'Audit Form Data'!A4:A123, "&lt;=5/31")</f>
        <v>0</v>
      </c>
      <c r="Q8" s="72">
        <f>COUNTIFS('Audit Form Data'!L4:L123, TRUE, 'Audit Form Data'!A4:A123, "&gt;=5/1", 'Audit Form Data'!A4:A123, "&lt;=5/31")</f>
        <v>1</v>
      </c>
      <c r="R8" s="97">
        <f>IFERROR(P8/(P8+Q8),"")</f>
        <v>0</v>
      </c>
      <c r="S8" s="71">
        <f>COUNTIFS('Audit Form Data'!K4:K123, TRUE, 'Audit Form Data'!A4:A123, "&gt;=6/1", 'Audit Form Data'!A4:A123, "&lt;=6/30")</f>
        <v>0</v>
      </c>
      <c r="T8" s="72">
        <f>COUNTIFS('Audit Form Data'!L4:L123, TRUE, 'Audit Form Data'!A4:A123, "&gt;=6/1", 'Audit Form Data'!A4:A123, "&lt;=6/30")</f>
        <v>0</v>
      </c>
      <c r="U8" s="97" t="str">
        <f>IFERROR(S8/(S8+T8),"")</f>
        <v/>
      </c>
      <c r="V8" s="71">
        <f>COUNTIFS('Audit Form Data'!K4:K123, TRUE, 'Audit Form Data'!A4:A123, "&gt;=7/1", 'Audit Form Data'!A4:A123, "&lt;=7/31")</f>
        <v>0</v>
      </c>
      <c r="W8" s="72">
        <f>COUNTIFS('Audit Form Data'!L4:L123, TRUE, 'Audit Form Data'!A4:A123, "&gt;=7/1", 'Audit Form Data'!A4:A123, "&lt;=7/31")</f>
        <v>0</v>
      </c>
      <c r="X8" s="97" t="str">
        <f>IFERROR(V8/(V8+W8),"")</f>
        <v/>
      </c>
      <c r="Y8" s="71">
        <f>COUNTIFS('Audit Form Data'!K4:K123, TRUE, 'Audit Form Data'!A4:A123, "&gt;=8/1", 'Audit Form Data'!A4:A123, "&lt;=8/31")</f>
        <v>0</v>
      </c>
      <c r="Z8" s="72">
        <f>COUNTIFS('Audit Form Data'!L4:L123, TRUE, 'Audit Form Data'!A4:A123, "&gt;=8/1", 'Audit Form Data'!A4:A123, "&lt;=8/31")</f>
        <v>0</v>
      </c>
      <c r="AA8" s="97" t="str">
        <f>IFERROR(Y8/(Y8+Z8),"")</f>
        <v/>
      </c>
      <c r="AB8" s="71">
        <f>COUNTIFS('Audit Form Data'!K4:K123, TRUE, 'Audit Form Data'!A4:A123, "&gt;=9/1", 'Audit Form Data'!A4:A123, "&lt;=9/30")</f>
        <v>0</v>
      </c>
      <c r="AC8" s="72">
        <f>COUNTIFS('Audit Form Data'!L4:L123, TRUE, 'Audit Form Data'!A4:A123, "&gt;=9/1", 'Audit Form Data'!A4:A123, "&lt;=9/30")</f>
        <v>0</v>
      </c>
      <c r="AD8" s="97" t="str">
        <f>IFERROR(AB8/(AB8+AC8),"")</f>
        <v/>
      </c>
      <c r="AE8" s="71">
        <f>COUNTIFS('Audit Form Data'!K4:K123, TRUE, 'Audit Form Data'!A4:A123, "&gt;=10/1", 'Audit Form Data'!A4:A123, "&lt;=10/31")</f>
        <v>0</v>
      </c>
      <c r="AF8" s="72">
        <f>COUNTIFS('Audit Form Data'!L4:L123, TRUE, 'Audit Form Data'!A4:A123, "&gt;=10/1", 'Audit Form Data'!A4:A123, "&lt;=10/31")</f>
        <v>0</v>
      </c>
      <c r="AG8" s="97" t="str">
        <f>IFERROR(AE8/(AE8+AF8),"")</f>
        <v/>
      </c>
      <c r="AH8" s="71">
        <f>COUNTIFS('Audit Form Data'!K4:K123, TRUE, 'Audit Form Data'!A4:A123, "&gt;=11/1", 'Audit Form Data'!A4:A123, "&lt;=11/30")</f>
        <v>0</v>
      </c>
      <c r="AI8" s="72">
        <f>COUNTIFS('Audit Form Data'!L4:L123, TRUE, 'Audit Form Data'!A4:A123, "&gt;=11/1", 'Audit Form Data'!A4:A123, "&lt;=11/30")</f>
        <v>0</v>
      </c>
      <c r="AJ8" s="97" t="str">
        <f>IFERROR(AH8/(AH8+AI8),"")</f>
        <v/>
      </c>
      <c r="AK8" s="71">
        <f>COUNTIFS('Audit Form Data'!K4:K123, TRUE, 'Audit Form Data'!A4:A123, "&gt;=12/1", 'Audit Form Data'!A4:A123, "&lt;=12/31")</f>
        <v>0</v>
      </c>
      <c r="AL8" s="72">
        <f>COUNTIFS('Audit Form Data'!L4:L123, TRUE, 'Audit Form Data'!A4:A123, "&gt;=12/1", 'Audit Form Data'!A4:A123, "&lt;=12/31")</f>
        <v>0</v>
      </c>
      <c r="AM8" s="97" t="str">
        <f>IFERROR(AK8/(AK8+AL8),"")</f>
        <v/>
      </c>
    </row>
    <row r="9" spans="2:39" ht="24.6" x14ac:dyDescent="0.3">
      <c r="B9" s="155"/>
      <c r="C9" s="57" t="s">
        <v>6</v>
      </c>
      <c r="D9" s="71">
        <f>COUNTIFS('Audit Form Data'!T4:T123, TRUE, 'Audit Form Data'!A4:A123, "&gt;=1/1", 'Audit Form Data'!A4:A123, "&lt;=1/31")</f>
        <v>2</v>
      </c>
      <c r="E9" s="72">
        <f>COUNTIFS('Audit Form Data'!U4:U123, TRUE, 'Audit Form Data'!A4:A123, "&gt;=1/1", 'Audit Form Data'!A4:A123, "&lt;=1/31")</f>
        <v>0</v>
      </c>
      <c r="F9" s="97">
        <f>IFERROR(D9/(D9+E9),"")</f>
        <v>1</v>
      </c>
      <c r="G9" s="71">
        <f>COUNTIFS('Audit Form Data'!T4:T123, TRUE, 'Audit Form Data'!A4:A123, "&gt;=2/1", 'Audit Form Data'!A4:A123, "&lt;3/1")</f>
        <v>0</v>
      </c>
      <c r="H9" s="72">
        <f>COUNTIFS('Audit Form Data'!U4:U123, TRUE, 'Audit Form Data'!A4:A123, "&gt;=2/1", 'Audit Form Data'!A4:A123, "&lt;3/1")</f>
        <v>1</v>
      </c>
      <c r="I9" s="97">
        <f>IFERROR(G9/(G9+H9),"")</f>
        <v>0</v>
      </c>
      <c r="J9" s="71">
        <f>COUNTIFS('Audit Form Data'!T4:T123, TRUE, 'Audit Form Data'!A4:A123, "&gt;=3/1", 'Audit Form Data'!A4:A123, "&lt;=3/31")</f>
        <v>1</v>
      </c>
      <c r="K9" s="72">
        <f>COUNTIFS('Audit Form Data'!U4:U123, TRUE, 'Audit Form Data'!A4:A123, "&gt;=3/1", 'Audit Form Data'!A4:A123, "&lt;=3/31")</f>
        <v>0</v>
      </c>
      <c r="L9" s="97">
        <f>IFERROR(J9/(J9+K9),"")</f>
        <v>1</v>
      </c>
      <c r="M9" s="71">
        <f>COUNTIFS('Audit Form Data'!T4:T123, TRUE, 'Audit Form Data'!A4:A123, "&gt;=4/1", 'Audit Form Data'!A4:A123, "&lt;=4/30")</f>
        <v>0</v>
      </c>
      <c r="N9" s="72">
        <f>COUNTIFS('Audit Form Data'!U4:U123, TRUE, 'Audit Form Data'!A4:A123, "&gt;=4/1", 'Audit Form Data'!A4:A123, "&lt;=4/30")</f>
        <v>1</v>
      </c>
      <c r="O9" s="97">
        <f>IFERROR(M9/(M9+N9),"")</f>
        <v>0</v>
      </c>
      <c r="P9" s="71">
        <f>COUNTIFS('Audit Form Data'!T4:T123, TRUE, 'Audit Form Data'!A4:A123, "&gt;=5/1", 'Audit Form Data'!A4:A123, "&lt;=5/31")</f>
        <v>0</v>
      </c>
      <c r="Q9" s="72">
        <f>COUNTIFS('Audit Form Data'!U4:U123, TRUE, 'Audit Form Data'!A4:A123, "&gt;=5/1", 'Audit Form Data'!A4:A123, "&lt;=5/31")</f>
        <v>1</v>
      </c>
      <c r="R9" s="97">
        <f>IFERROR(P9/(P9+Q9),"")</f>
        <v>0</v>
      </c>
      <c r="S9" s="71">
        <f>COUNTIFS('Audit Form Data'!T4:T123, TRUE, 'Audit Form Data'!A4:A123, "&gt;=6/1", 'Audit Form Data'!A4:A123, "&lt;=6/30")</f>
        <v>0</v>
      </c>
      <c r="T9" s="72">
        <f>COUNTIFS('Audit Form Data'!U4:U123, TRUE, 'Audit Form Data'!A4:A123, "&gt;=6/1", 'Audit Form Data'!A4:A123, "&lt;=6/30")</f>
        <v>0</v>
      </c>
      <c r="U9" s="97" t="str">
        <f>IFERROR(S9/(S9+T9),"")</f>
        <v/>
      </c>
      <c r="V9" s="71">
        <f>COUNTIFS('Audit Form Data'!T4:T123, TRUE, 'Audit Form Data'!A4:A123, "&gt;=7/1", 'Audit Form Data'!A4:A123, "&lt;=7/31")</f>
        <v>0</v>
      </c>
      <c r="W9" s="72">
        <f>COUNTIFS('Audit Form Data'!U4:U123, TRUE, 'Audit Form Data'!A4:A123, "&gt;=7/1", 'Audit Form Data'!A4:A123, "&lt;=7/31")</f>
        <v>0</v>
      </c>
      <c r="X9" s="97" t="str">
        <f>IFERROR(V9/(V9+W9),"")</f>
        <v/>
      </c>
      <c r="Y9" s="71">
        <f>COUNTIFS('Audit Form Data'!T4:T123, TRUE, 'Audit Form Data'!A4:A123, "&gt;=8/1", 'Audit Form Data'!A4:A123, "&lt;=8/31")</f>
        <v>0</v>
      </c>
      <c r="Z9" s="72">
        <f>COUNTIFS('Audit Form Data'!U4:U123, TRUE, 'Audit Form Data'!A4:A123, "&gt;=8/1", 'Audit Form Data'!A4:A123, "&lt;=8/31")</f>
        <v>0</v>
      </c>
      <c r="AA9" s="97" t="str">
        <f>IFERROR(Y9/(Y9+Z9),"")</f>
        <v/>
      </c>
      <c r="AB9" s="71">
        <f>COUNTIFS('Audit Form Data'!T4:T123, TRUE, 'Audit Form Data'!A4:A123, "&gt;=9/1", 'Audit Form Data'!A4:A123, "&lt;=9/30")</f>
        <v>0</v>
      </c>
      <c r="AC9" s="72">
        <f>COUNTIFS('Audit Form Data'!U4:U123, TRUE, 'Audit Form Data'!A4:A123, "&gt;=9/1", 'Audit Form Data'!A4:A123, "&lt;=9/30")</f>
        <v>0</v>
      </c>
      <c r="AD9" s="97" t="str">
        <f>IFERROR(AB9/(AB9+AC9),"")</f>
        <v/>
      </c>
      <c r="AE9" s="71">
        <f>COUNTIFS('Audit Form Data'!T4:T123, TRUE, 'Audit Form Data'!A4:A123, "&gt;=10/1", 'Audit Form Data'!A4:A123, "&lt;=10/31")</f>
        <v>0</v>
      </c>
      <c r="AF9" s="72">
        <f>COUNTIFS('Audit Form Data'!U4:U123, TRUE, 'Audit Form Data'!A4:A123, "&gt;=10/1", 'Audit Form Data'!A4:A123, "&lt;=10/31")</f>
        <v>0</v>
      </c>
      <c r="AG9" s="97" t="str">
        <f>IFERROR(AE9/(AE9+AF9),"")</f>
        <v/>
      </c>
      <c r="AH9" s="71">
        <f>COUNTIFS('Audit Form Data'!T4:T123, TRUE, 'Audit Form Data'!A4:A123, "&gt;=11/1", 'Audit Form Data'!A4:A123, "&lt;=11/30")</f>
        <v>0</v>
      </c>
      <c r="AI9" s="72">
        <f>COUNTIFS('Audit Form Data'!U4:U123, TRUE, 'Audit Form Data'!A4:A123, "&gt;=11/1", 'Audit Form Data'!A4:A123, "&lt;=11/30")</f>
        <v>0</v>
      </c>
      <c r="AJ9" s="97" t="str">
        <f>IFERROR(AH9/(AH9+AI9),"")</f>
        <v/>
      </c>
      <c r="AK9" s="71">
        <f>COUNTIFS('Audit Form Data'!T4:T123, TRUE, 'Audit Form Data'!A4:A123, "&gt;=12/1", 'Audit Form Data'!A4:A123, "&lt;=12/31")</f>
        <v>0</v>
      </c>
      <c r="AL9" s="72">
        <f>COUNTIFS('Audit Form Data'!U4:U123, TRUE, 'Audit Form Data'!A4:A123, "&gt;=12/1", 'Audit Form Data'!A4:A123, "&lt;=12/31")</f>
        <v>0</v>
      </c>
      <c r="AM9" s="97" t="str">
        <f>IFERROR(AK9/(AK9+AL9),"")</f>
        <v/>
      </c>
    </row>
    <row r="10" spans="2:39" ht="24.6" x14ac:dyDescent="0.3">
      <c r="B10" s="155"/>
      <c r="C10" s="57" t="s">
        <v>7</v>
      </c>
      <c r="D10" s="71">
        <f>COUNTIFS('Audit Form Data'!W4:W123, TRUE, 'Audit Form Data'!A4:A123, "&gt;=1/1", 'Audit Form Data'!A4:A123, "&lt;=1/31")</f>
        <v>1</v>
      </c>
      <c r="E10" s="72">
        <f>COUNTIFS('Audit Form Data'!X4:X123, TRUE, 'Audit Form Data'!A4:A123, "&gt;=1/1", 'Audit Form Data'!A4:A123, "&lt;=1/31")</f>
        <v>1</v>
      </c>
      <c r="F10" s="97">
        <f>IFERROR(D10/(D10+E10),"")</f>
        <v>0.5</v>
      </c>
      <c r="G10" s="71">
        <f>COUNTIFS('Audit Form Data'!W4:W123, TRUE, 'Audit Form Data'!A4:A123, "&gt;=2/1", 'Audit Form Data'!A4:A123, "&lt;3/1")</f>
        <v>0</v>
      </c>
      <c r="H10" s="72">
        <f>COUNTIFS('Audit Form Data'!X4:X123, TRUE, 'Audit Form Data'!A4:A123, "&gt;=2/1", 'Audit Form Data'!A4:A123, "&lt;3/1")</f>
        <v>1</v>
      </c>
      <c r="I10" s="97">
        <f>IFERROR(G10/(G10+H10),"")</f>
        <v>0</v>
      </c>
      <c r="J10" s="71">
        <f>COUNTIFS('Audit Form Data'!W4:W123, TRUE, 'Audit Form Data'!A4:A123, "&gt;=3/1", 'Audit Form Data'!A4:A123, "&lt;=3/31")</f>
        <v>0</v>
      </c>
      <c r="K10" s="72">
        <f>COUNTIFS('Audit Form Data'!X4:X123, TRUE, 'Audit Form Data'!A4:A123, "&gt;=3/1", 'Audit Form Data'!A4:A123, "&lt;=3/31")</f>
        <v>1</v>
      </c>
      <c r="L10" s="97">
        <f>IFERROR(J10/(J10+K10),"")</f>
        <v>0</v>
      </c>
      <c r="M10" s="71">
        <f>COUNTIFS('Audit Form Data'!W4:W123, TRUE, 'Audit Form Data'!A4:A123, "&gt;=4/1", 'Audit Form Data'!A4:A123, "&lt;=4/30")</f>
        <v>0</v>
      </c>
      <c r="N10" s="72">
        <f>COUNTIFS('Audit Form Data'!X4:X123, TRUE, 'Audit Form Data'!A4:A123, "&gt;=4/1", 'Audit Form Data'!A4:A123, "&lt;=4/30")</f>
        <v>1</v>
      </c>
      <c r="O10" s="97">
        <f>IFERROR(M10/(M10+N10),"")</f>
        <v>0</v>
      </c>
      <c r="P10" s="71">
        <f>COUNTIFS('Audit Form Data'!W4:W123, TRUE, 'Audit Form Data'!A4:A123, "&gt;=5/1", 'Audit Form Data'!A4:A123, "&lt;=5/31")</f>
        <v>1</v>
      </c>
      <c r="Q10" s="72">
        <f>COUNTIFS('Audit Form Data'!X4:X123, TRUE, 'Audit Form Data'!A4:A123, "&gt;=5/1", 'Audit Form Data'!A4:A123, "&lt;=5/31")</f>
        <v>0</v>
      </c>
      <c r="R10" s="97">
        <f>IFERROR(P10/(P10+Q10),"")</f>
        <v>1</v>
      </c>
      <c r="S10" s="71">
        <f>COUNTIFS('Audit Form Data'!W4:W123, TRUE, 'Audit Form Data'!A4:A123, "&gt;=6/1", 'Audit Form Data'!A4:A123, "&lt;=6/30")</f>
        <v>0</v>
      </c>
      <c r="T10" s="72">
        <f>COUNTIFS('Audit Form Data'!X4:X123, TRUE, 'Audit Form Data'!A4:A123, "&gt;=6/1", 'Audit Form Data'!A4:A123, "&lt;=6/30")</f>
        <v>0</v>
      </c>
      <c r="U10" s="97" t="str">
        <f>IFERROR(S10/(S10+T10),"")</f>
        <v/>
      </c>
      <c r="V10" s="71">
        <f>COUNTIFS('Audit Form Data'!W4:W123, TRUE, 'Audit Form Data'!A4:A123, "&gt;=7/1", 'Audit Form Data'!A4:A123, "&lt;=7/31")</f>
        <v>0</v>
      </c>
      <c r="W10" s="72">
        <f>COUNTIFS('Audit Form Data'!X4:X123, TRUE, 'Audit Form Data'!A4:A123, "&gt;=7/1", 'Audit Form Data'!A4:A123, "&lt;=7/31")</f>
        <v>0</v>
      </c>
      <c r="X10" s="97" t="str">
        <f>IFERROR(V10/(V10+W10),"")</f>
        <v/>
      </c>
      <c r="Y10" s="71">
        <f>COUNTIFS('Audit Form Data'!W4:W123, TRUE, 'Audit Form Data'!A4:A123, "&gt;=8/1", 'Audit Form Data'!A4:A123, "&lt;=8/31")</f>
        <v>0</v>
      </c>
      <c r="Z10" s="72">
        <f>COUNTIFS('Audit Form Data'!X4:X123, TRUE, 'Audit Form Data'!A4:A123, "&gt;=8/1", 'Audit Form Data'!A4:A123, "&lt;=8/31")</f>
        <v>0</v>
      </c>
      <c r="AA10" s="97" t="str">
        <f>IFERROR(Y10/(Y10+Z10),"")</f>
        <v/>
      </c>
      <c r="AB10" s="71">
        <f>COUNTIFS('Audit Form Data'!W4:W123, TRUE, 'Audit Form Data'!A4:A123, "&gt;=9/1", 'Audit Form Data'!A4:A123, "&lt;=9/30")</f>
        <v>0</v>
      </c>
      <c r="AC10" s="72">
        <f>COUNTIFS('Audit Form Data'!X4:X123, TRUE, 'Audit Form Data'!A4:A123, "&gt;=9/1", 'Audit Form Data'!A4:A123, "&lt;=9/30")</f>
        <v>0</v>
      </c>
      <c r="AD10" s="97" t="str">
        <f>IFERROR(AB10/(AB10+AC10),"")</f>
        <v/>
      </c>
      <c r="AE10" s="71">
        <f>COUNTIFS('Audit Form Data'!W4:W123, TRUE, 'Audit Form Data'!A4:A123, "&gt;=10/1", 'Audit Form Data'!A4:A123, "&lt;=10/31")</f>
        <v>0</v>
      </c>
      <c r="AF10" s="72">
        <f>COUNTIFS('Audit Form Data'!X4:X123, TRUE, 'Audit Form Data'!A4:A123, "&gt;=10/1", 'Audit Form Data'!A4:A123, "&lt;=10/31")</f>
        <v>0</v>
      </c>
      <c r="AG10" s="97" t="str">
        <f>IFERROR(AE10/(AE10+AF10),"")</f>
        <v/>
      </c>
      <c r="AH10" s="71">
        <f>COUNTIFS('Audit Form Data'!W4:W123, TRUE, 'Audit Form Data'!A4:A123, "&gt;=11/1", 'Audit Form Data'!A4:A123, "&lt;=11/30")</f>
        <v>0</v>
      </c>
      <c r="AI10" s="72">
        <f>COUNTIFS('Audit Form Data'!X4:X123, TRUE, 'Audit Form Data'!A4:A123, "&gt;=11/1", 'Audit Form Data'!A4:A123, "&lt;=11/30")</f>
        <v>0</v>
      </c>
      <c r="AJ10" s="97" t="str">
        <f>IFERROR(AH10/(AH10+AI10),"")</f>
        <v/>
      </c>
      <c r="AK10" s="71">
        <f>COUNTIFS('Audit Form Data'!W4:W123, TRUE, 'Audit Form Data'!A4:A123, "&gt;=12/1", 'Audit Form Data'!A4:A123, "&lt;=12/31")</f>
        <v>0</v>
      </c>
      <c r="AL10" s="72">
        <f>COUNTIFS('Audit Form Data'!X4:X123, TRUE, 'Audit Form Data'!A4:A123, "&gt;=12/1", 'Audit Form Data'!A4:A123, "&lt;=12/31")</f>
        <v>0</v>
      </c>
      <c r="AM10" s="97" t="str">
        <f>IFERROR(AK10/(AK10+AL10),"")</f>
        <v/>
      </c>
    </row>
    <row r="11" spans="2:39" x14ac:dyDescent="0.3">
      <c r="B11" s="156"/>
      <c r="C11" s="87" t="s">
        <v>118</v>
      </c>
      <c r="D11" s="88">
        <f>SUM(D8:D10)</f>
        <v>4</v>
      </c>
      <c r="E11" s="88">
        <f>SUM(E8:E10)</f>
        <v>2</v>
      </c>
      <c r="F11" s="98">
        <f>IFERROR(D11/(D11+E11), NA())</f>
        <v>0.66666666666666663</v>
      </c>
      <c r="G11" s="88">
        <f>SUM(G8:G10)</f>
        <v>1</v>
      </c>
      <c r="H11" s="88">
        <f>SUM(H8:H10)</f>
        <v>2</v>
      </c>
      <c r="I11" s="98">
        <f>IFERROR(G11/(G11+H11), NA())</f>
        <v>0.33333333333333331</v>
      </c>
      <c r="J11" s="88">
        <f>SUM(J8:J10)</f>
        <v>1</v>
      </c>
      <c r="K11" s="88">
        <f>SUM(K8:K10)</f>
        <v>2</v>
      </c>
      <c r="L11" s="98">
        <f>IFERROR(J11/(J11+K11), NA())</f>
        <v>0.33333333333333331</v>
      </c>
      <c r="M11" s="88">
        <f>SUM(M8:M10)</f>
        <v>0</v>
      </c>
      <c r="N11" s="88">
        <f>SUM(N8:N10)</f>
        <v>3</v>
      </c>
      <c r="O11" s="98">
        <f>IFERROR(M11/(M11+N11), NA())</f>
        <v>0</v>
      </c>
      <c r="P11" s="88">
        <f>SUM(P8:P10)</f>
        <v>1</v>
      </c>
      <c r="Q11" s="88">
        <f>SUM(Q8:Q10)</f>
        <v>2</v>
      </c>
      <c r="R11" s="98">
        <f>IFERROR(P11/(P11+Q11), NA())</f>
        <v>0.33333333333333331</v>
      </c>
      <c r="S11" s="88">
        <f>SUM(S8:S10)</f>
        <v>0</v>
      </c>
      <c r="T11" s="88">
        <f>SUM(T8:T10)</f>
        <v>0</v>
      </c>
      <c r="U11" s="98" t="e">
        <f>IFERROR(S11/(S11+T11), NA())</f>
        <v>#N/A</v>
      </c>
      <c r="V11" s="88">
        <f>SUM(V8:V10)</f>
        <v>0</v>
      </c>
      <c r="W11" s="88">
        <f>SUM(W8:W10)</f>
        <v>0</v>
      </c>
      <c r="X11" s="98" t="e">
        <f>IFERROR(V11/(V11+W11), NA())</f>
        <v>#N/A</v>
      </c>
      <c r="Y11" s="88">
        <f>SUM(Y8:Y10)</f>
        <v>0</v>
      </c>
      <c r="Z11" s="88">
        <f>SUM(Z8:Z10)</f>
        <v>0</v>
      </c>
      <c r="AA11" s="98" t="e">
        <f>IFERROR(Y11/(Y11+Z11), NA())</f>
        <v>#N/A</v>
      </c>
      <c r="AB11" s="88">
        <f>SUM(AB8:AB10)</f>
        <v>0</v>
      </c>
      <c r="AC11" s="88">
        <f>SUM(AC8:AC10)</f>
        <v>0</v>
      </c>
      <c r="AD11" s="98" t="e">
        <f>IFERROR(AB11/(AB11+AC11), NA())</f>
        <v>#N/A</v>
      </c>
      <c r="AE11" s="88">
        <f>SUM(AE8:AE10)</f>
        <v>0</v>
      </c>
      <c r="AF11" s="88">
        <f>SUM(AF8:AF10)</f>
        <v>0</v>
      </c>
      <c r="AG11" s="98" t="e">
        <f>IFERROR(AE11/(AE11+AF11), NA())</f>
        <v>#N/A</v>
      </c>
      <c r="AH11" s="88">
        <f>SUM(AH8:AH10)</f>
        <v>0</v>
      </c>
      <c r="AI11" s="88">
        <f>SUM(AI8:AI10)</f>
        <v>0</v>
      </c>
      <c r="AJ11" s="98" t="e">
        <f>IFERROR(AH11/(AH11+AI11), NA())</f>
        <v>#N/A</v>
      </c>
      <c r="AK11" s="88">
        <f>SUM(AK8:AK10)</f>
        <v>0</v>
      </c>
      <c r="AL11" s="88">
        <f>SUM(AL8:AL10)</f>
        <v>0</v>
      </c>
      <c r="AM11" s="98" t="e">
        <f>IFERROR(AK11/(AK11+AL11), NA())</f>
        <v>#N/A</v>
      </c>
    </row>
    <row r="12" spans="2:39" ht="36.6" x14ac:dyDescent="0.3">
      <c r="B12" s="161" t="s">
        <v>8</v>
      </c>
      <c r="C12" s="58" t="s">
        <v>9</v>
      </c>
      <c r="D12" s="73">
        <f>COUNTIFS('Audit Form Data'!H4:H123, TRUE, 'Audit Form Data'!A4:A123, "&gt;=1/1", 'Audit Form Data'!A4:A123, "&lt;=1/31")</f>
        <v>0</v>
      </c>
      <c r="E12" s="74">
        <f>COUNTIFS('Audit Form Data'!I4:I123, TRUE, 'Audit Form Data'!A4:A123, "&gt;=1/1", 'Audit Form Data'!A4:A123, "&lt;=1/31")</f>
        <v>2</v>
      </c>
      <c r="F12" s="99">
        <f>IFERROR(D12/(D12+E12),"")</f>
        <v>0</v>
      </c>
      <c r="G12" s="73">
        <f>COUNTIFS('Audit Form Data'!H4:H123, TRUE, 'Audit Form Data'!A4:A123, "&gt;=2/1", 'Audit Form Data'!A4:A123, "&lt;3/1")</f>
        <v>1</v>
      </c>
      <c r="H12" s="74">
        <f>COUNTIFS('Audit Form Data'!I4:I123, TRUE, 'Audit Form Data'!A4:A123, "&gt;=2/1", 'Audit Form Data'!A4:A123, "&lt;3/1")</f>
        <v>0</v>
      </c>
      <c r="I12" s="99">
        <f>IFERROR(G12/(G12+H12),"")</f>
        <v>1</v>
      </c>
      <c r="J12" s="73">
        <f>COUNTIFS('Audit Form Data'!H4:H123, TRUE, 'Audit Form Data'!A4:A123, "&gt;=3/1", 'Audit Form Data'!A4:A123, "&lt;=3/31")</f>
        <v>0</v>
      </c>
      <c r="K12" s="74">
        <f>COUNTIFS('Audit Form Data'!I4:I123, TRUE, 'Audit Form Data'!A4:A123, "&gt;=3/1", 'Audit Form Data'!A4:A123, "&lt;=3/31")</f>
        <v>1</v>
      </c>
      <c r="L12" s="99">
        <f>IFERROR(J12/(J12+K12),"")</f>
        <v>0</v>
      </c>
      <c r="M12" s="73">
        <f>COUNTIFS('Audit Form Data'!H4:H123, TRUE, 'Audit Form Data'!A4:A123, "&gt;=4/1", 'Audit Form Data'!A4:A123, "&lt;=4/30")</f>
        <v>1</v>
      </c>
      <c r="N12" s="74">
        <f>COUNTIFS('Audit Form Data'!I4:I123, TRUE, 'Audit Form Data'!A4:A123, "&gt;=4/1", 'Audit Form Data'!A4:A123, "&lt;=4/30")</f>
        <v>0</v>
      </c>
      <c r="O12" s="99">
        <f>IFERROR(M12/(M12+N12),"")</f>
        <v>1</v>
      </c>
      <c r="P12" s="73">
        <f>COUNTIFS('Audit Form Data'!H4:H123, TRUE, 'Audit Form Data'!A4:A123, "&gt;=5/1", 'Audit Form Data'!A4:A123, "&lt;=5/31")</f>
        <v>0</v>
      </c>
      <c r="Q12" s="74">
        <f>COUNTIFS('Audit Form Data'!I4:I123, TRUE, 'Audit Form Data'!A4:A123, "&gt;=5/1", 'Audit Form Data'!A4:A123, "&lt;=5/31")</f>
        <v>1</v>
      </c>
      <c r="R12" s="99">
        <f>IFERROR(P12/(P12+Q12)," ")</f>
        <v>0</v>
      </c>
      <c r="S12" s="73">
        <f>COUNTIFS('Audit Form Data'!H4:H123, TRUE, 'Audit Form Data'!A4:A123, "&gt;=6/1", 'Audit Form Data'!A4:A123, "&lt;=6/30")</f>
        <v>0</v>
      </c>
      <c r="T12" s="74">
        <f>COUNTIFS('Audit Form Data'!I4:I123, TRUE, 'Audit Form Data'!A4:A123, "&gt;=6/1", 'Audit Form Data'!A4:A123, "&lt;=6/30")</f>
        <v>0</v>
      </c>
      <c r="U12" s="99" t="str">
        <f>IFERROR(S12/(S12+T12),"")</f>
        <v/>
      </c>
      <c r="V12" s="73">
        <f>COUNTIFS('Audit Form Data'!H4:H123, TRUE, 'Audit Form Data'!A4:A123, "&gt;=7/1", 'Audit Form Data'!A4:A123, "&lt;=7/31")</f>
        <v>0</v>
      </c>
      <c r="W12" s="74">
        <f>COUNTIFS('Audit Form Data'!I4:I123, TRUE, 'Audit Form Data'!A4:A123, "&gt;=7/1", 'Audit Form Data'!A4:A123, "&lt;=7/31")</f>
        <v>0</v>
      </c>
      <c r="X12" s="99" t="str">
        <f>IFERROR(V12/(V12+W12),"")</f>
        <v/>
      </c>
      <c r="Y12" s="73">
        <f>COUNTIFS('Audit Form Data'!H4:H123, TRUE, 'Audit Form Data'!A4:A123, "&gt;=8/1", 'Audit Form Data'!A4:A123, "&lt;=8/31")</f>
        <v>0</v>
      </c>
      <c r="Z12" s="74">
        <f>COUNTIFS('Audit Form Data'!I4:I123, TRUE, 'Audit Form Data'!A4:A123, "&gt;=8/1", 'Audit Form Data'!A4:A123, "&lt;=8/31")</f>
        <v>0</v>
      </c>
      <c r="AA12" s="99" t="str">
        <f>IFERROR(Y12/(Y12+Z12),"")</f>
        <v/>
      </c>
      <c r="AB12" s="73">
        <f>COUNTIFS('Audit Form Data'!H4:H123, TRUE, 'Audit Form Data'!A4:A123, "&gt;=9/1", 'Audit Form Data'!A4:A123, "&lt;=9/30")</f>
        <v>0</v>
      </c>
      <c r="AC12" s="74">
        <f>COUNTIFS('Audit Form Data'!I4:I123, TRUE, 'Audit Form Data'!A4:A123, "&gt;=9/1", 'Audit Form Data'!A4:A123, "&lt;=9/30")</f>
        <v>0</v>
      </c>
      <c r="AD12" s="99" t="str">
        <f>IFERROR(AB12/(AB12+AC12),"")</f>
        <v/>
      </c>
      <c r="AE12" s="73">
        <f>COUNTIFS('Audit Form Data'!H4:H123, TRUE, 'Audit Form Data'!A4:A123, "&gt;=10/1", 'Audit Form Data'!A4:A123, "&lt;=10/31")</f>
        <v>0</v>
      </c>
      <c r="AF12" s="74">
        <f>COUNTIFS('Audit Form Data'!I4:I123, TRUE, 'Audit Form Data'!A4:A123, "&gt;=10/1", 'Audit Form Data'!A4:A123, "&lt;=10/31")</f>
        <v>0</v>
      </c>
      <c r="AG12" s="99" t="str">
        <f>IFERROR(AE12/(AE12+AF12),"")</f>
        <v/>
      </c>
      <c r="AH12" s="73">
        <f>COUNTIFS('Audit Form Data'!H4:H123, TRUE, 'Audit Form Data'!A4:A123, "&gt;=11/1", 'Audit Form Data'!A4:A123, "&lt;=11/30")</f>
        <v>0</v>
      </c>
      <c r="AI12" s="74">
        <f>COUNTIFS('Audit Form Data'!I4:I123, TRUE, 'Audit Form Data'!A4:A123, "&gt;=11/1", 'Audit Form Data'!A4:A123, "&lt;=11/30")</f>
        <v>0</v>
      </c>
      <c r="AJ12" s="99" t="str">
        <f>IFERROR(AH12/(AH12+AI12),"")</f>
        <v/>
      </c>
      <c r="AK12" s="73">
        <f>COUNTIFS('Audit Form Data'!H4:H123, TRUE, 'Audit Form Data'!A4:A123, "&gt;=12/1", 'Audit Form Data'!A4:A123, "&lt;=12/31")</f>
        <v>0</v>
      </c>
      <c r="AL12" s="74">
        <f>COUNTIFS('Audit Form Data'!I4:I123, TRUE, 'Audit Form Data'!A4:A123, "&gt;=12/1", 'Audit Form Data'!A4:A123, "&lt;=12/31")</f>
        <v>0</v>
      </c>
      <c r="AM12" s="99" t="str">
        <f>IFERROR(AK12/(AK12+AL12),"")</f>
        <v/>
      </c>
    </row>
    <row r="13" spans="2:39" x14ac:dyDescent="0.3">
      <c r="B13" s="162"/>
      <c r="C13" s="89" t="s">
        <v>118</v>
      </c>
      <c r="D13" s="90">
        <f>D12</f>
        <v>0</v>
      </c>
      <c r="E13" s="90">
        <f>E12</f>
        <v>2</v>
      </c>
      <c r="F13" s="100">
        <f>IFERROR(D13/(D13+E13), NA())</f>
        <v>0</v>
      </c>
      <c r="G13" s="90">
        <f>G12</f>
        <v>1</v>
      </c>
      <c r="H13" s="90">
        <f>H12</f>
        <v>0</v>
      </c>
      <c r="I13" s="100">
        <f>IFERROR(G13/(G13+H13), NA())</f>
        <v>1</v>
      </c>
      <c r="J13" s="90">
        <f>J12</f>
        <v>0</v>
      </c>
      <c r="K13" s="90">
        <f>K12</f>
        <v>1</v>
      </c>
      <c r="L13" s="100">
        <f>IFERROR(J13/(J13+K13), NA())</f>
        <v>0</v>
      </c>
      <c r="M13" s="90">
        <f>M12</f>
        <v>1</v>
      </c>
      <c r="N13" s="90">
        <f>N12</f>
        <v>0</v>
      </c>
      <c r="O13" s="100">
        <f>IFERROR(M13/(M13+N13), NA())</f>
        <v>1</v>
      </c>
      <c r="P13" s="90">
        <f>P12</f>
        <v>0</v>
      </c>
      <c r="Q13" s="90">
        <f>Q12</f>
        <v>1</v>
      </c>
      <c r="R13" s="100">
        <f>IFERROR(P13/(P13+Q13), NA())</f>
        <v>0</v>
      </c>
      <c r="S13" s="90">
        <f>S12</f>
        <v>0</v>
      </c>
      <c r="T13" s="90">
        <f>T12</f>
        <v>0</v>
      </c>
      <c r="U13" s="100" t="e">
        <f>IFERROR(S13/(S13+T13), NA())</f>
        <v>#N/A</v>
      </c>
      <c r="V13" s="90">
        <f>V12</f>
        <v>0</v>
      </c>
      <c r="W13" s="90">
        <f>W12</f>
        <v>0</v>
      </c>
      <c r="X13" s="100" t="e">
        <f>IFERROR(V13/(V13+W13), NA())</f>
        <v>#N/A</v>
      </c>
      <c r="Y13" s="90">
        <f>Y12</f>
        <v>0</v>
      </c>
      <c r="Z13" s="90">
        <f>Z12</f>
        <v>0</v>
      </c>
      <c r="AA13" s="100" t="e">
        <f>IFERROR(Y13/(Y13+Z13), NA())</f>
        <v>#N/A</v>
      </c>
      <c r="AB13" s="90">
        <f>AB12</f>
        <v>0</v>
      </c>
      <c r="AC13" s="90">
        <f>AC12</f>
        <v>0</v>
      </c>
      <c r="AD13" s="100" t="e">
        <f>IFERROR(AB13/(AB13+AC13), NA())</f>
        <v>#N/A</v>
      </c>
      <c r="AE13" s="90">
        <f>AE12</f>
        <v>0</v>
      </c>
      <c r="AF13" s="90">
        <f>AF12</f>
        <v>0</v>
      </c>
      <c r="AG13" s="100" t="e">
        <f>IFERROR(AE13/(AE13+AF13), NA())</f>
        <v>#N/A</v>
      </c>
      <c r="AH13" s="90">
        <f>AH12</f>
        <v>0</v>
      </c>
      <c r="AI13" s="90">
        <f>AI12</f>
        <v>0</v>
      </c>
      <c r="AJ13" s="100" t="e">
        <f>IFERROR(AH13/(AH13+AI13), NA())</f>
        <v>#N/A</v>
      </c>
      <c r="AK13" s="90">
        <f>AK12</f>
        <v>0</v>
      </c>
      <c r="AL13" s="90">
        <f>AL12</f>
        <v>0</v>
      </c>
      <c r="AM13" s="100" t="e">
        <f>IFERROR(AK13/(AK13+AL13), NA())</f>
        <v>#N/A</v>
      </c>
    </row>
    <row r="14" spans="2:39" ht="24.6" x14ac:dyDescent="0.3">
      <c r="B14" s="146" t="s">
        <v>10</v>
      </c>
      <c r="C14" s="59" t="s">
        <v>11</v>
      </c>
      <c r="D14" s="75">
        <f>COUNTIFS('Audit Form Data'!AF4:AF123, TRUE, 'Audit Form Data'!A4:A123, "&gt;=1/1", 'Audit Form Data'!A4:A123, "&lt;=1/31")</f>
        <v>1</v>
      </c>
      <c r="E14" s="76">
        <f>COUNTIFS('Audit Form Data'!AG4:AG123, TRUE, 'Audit Form Data'!A4:A123, "&gt;=1/1", 'Audit Form Data'!A4:A123, "&lt;=1/31")</f>
        <v>1</v>
      </c>
      <c r="F14" s="101">
        <f>IFERROR(D14/(D14+E14),"")</f>
        <v>0.5</v>
      </c>
      <c r="G14" s="75">
        <f>COUNTIFS('Audit Form Data'!AF4:AF123, TRUE, 'Audit Form Data'!A4:A123, "&gt;=2/1", 'Audit Form Data'!A4:A123, "&lt;3/1")</f>
        <v>0</v>
      </c>
      <c r="H14" s="76">
        <f>COUNTIFS('Audit Form Data'!AG4:AG123, TRUE, 'Audit Form Data'!A4:A123, "&gt;=2/1", 'Audit Form Data'!A4:A123, "&lt;3/1")</f>
        <v>1</v>
      </c>
      <c r="I14" s="101">
        <f>IFERROR(G14/(G14+H14),"")</f>
        <v>0</v>
      </c>
      <c r="J14" s="75">
        <f>COUNTIFS('Audit Form Data'!AF4:AF123, TRUE, 'Audit Form Data'!A4:A123, "&gt;=3/1", 'Audit Form Data'!A4:A123, "&lt;=3/31")</f>
        <v>0</v>
      </c>
      <c r="K14" s="76">
        <f>COUNTIFS('Audit Form Data'!AG4:AG123, TRUE, 'Audit Form Data'!A4:A123, "&gt;=3/1", 'Audit Form Data'!A4:A123, "&lt;=3/31")</f>
        <v>1</v>
      </c>
      <c r="L14" s="101">
        <f>IFERROR(J14/(J14+K14),"")</f>
        <v>0</v>
      </c>
      <c r="M14" s="75">
        <f>COUNTIFS('Audit Form Data'!AF4:AF123, TRUE, 'Audit Form Data'!A4:A123, "&gt;=4/1", 'Audit Form Data'!A4:A123, "&lt;=4/30")</f>
        <v>1</v>
      </c>
      <c r="N14" s="76">
        <f>COUNTIFS('Audit Form Data'!AG4:AG123, TRUE, 'Audit Form Data'!A4:A123, "&gt;=4/1", 'Audit Form Data'!A4:A123, "&lt;=4/30")</f>
        <v>0</v>
      </c>
      <c r="O14" s="101">
        <f>IFERROR(M14/(M14+N14),"")</f>
        <v>1</v>
      </c>
      <c r="P14" s="75">
        <f>COUNTIFS('Audit Form Data'!AF4:AF123, TRUE, 'Audit Form Data'!A4:A123, "&gt;=5/1", 'Audit Form Data'!A4:A123, "&lt;=5/31")</f>
        <v>1</v>
      </c>
      <c r="Q14" s="76">
        <f>COUNTIFS('Audit Form Data'!AG4:AG123, TRUE, 'Audit Form Data'!A4:A123, "&gt;=5/1", 'Audit Form Data'!A4:A123, "&lt;=5/31")</f>
        <v>0</v>
      </c>
      <c r="R14" s="101">
        <f>IFERROR(P14/(P14+Q14),"")</f>
        <v>1</v>
      </c>
      <c r="S14" s="75">
        <f>COUNTIFS('Audit Form Data'!AF4:AF123, TRUE, 'Audit Form Data'!A4:A123, "&gt;=6/1", 'Audit Form Data'!A4:A123, "&lt;=6/30")</f>
        <v>0</v>
      </c>
      <c r="T14" s="76">
        <f>COUNTIFS('Audit Form Data'!AG4:AG123, TRUE, 'Audit Form Data'!A4:A123, "&gt;=6/1", 'Audit Form Data'!A4:A123, "&lt;=6/30")</f>
        <v>0</v>
      </c>
      <c r="U14" s="101" t="str">
        <f>IFERROR(S14/(S14+T14),"")</f>
        <v/>
      </c>
      <c r="V14" s="75">
        <f>COUNTIFS('Audit Form Data'!AF4:AF123, TRUE, 'Audit Form Data'!A4:A123, "&gt;=7/1", 'Audit Form Data'!A4:A123, "&lt;=7/31")</f>
        <v>0</v>
      </c>
      <c r="W14" s="76">
        <f>COUNTIFS('Audit Form Data'!AG4:AG123, TRUE, 'Audit Form Data'!A4:A123, "&gt;=7/1", 'Audit Form Data'!A4:A123, "&lt;=7/31")</f>
        <v>0</v>
      </c>
      <c r="X14" s="101" t="str">
        <f>IFERROR(V14/(V14+W14),"")</f>
        <v/>
      </c>
      <c r="Y14" s="75">
        <f>COUNTIFS('Audit Form Data'!AF4:AF123, TRUE, 'Audit Form Data'!A4:A123, "&gt;=8/1", 'Audit Form Data'!A4:A123, "&lt;=8/31")</f>
        <v>0</v>
      </c>
      <c r="Z14" s="76">
        <f>COUNTIFS('Audit Form Data'!AG4:AG123, TRUE, 'Audit Form Data'!A4:A123, "&gt;=8/1", 'Audit Form Data'!A4:A123, "&lt;=8/31")</f>
        <v>0</v>
      </c>
      <c r="AA14" s="101" t="str">
        <f>IFERROR(Y14/(Y14+Z14),"")</f>
        <v/>
      </c>
      <c r="AB14" s="75">
        <f>COUNTIFS('Audit Form Data'!AF4:AF123, TRUE, 'Audit Form Data'!A4:A123, "&gt;=9/1", 'Audit Form Data'!A4:A123, "&lt;=9/30")</f>
        <v>0</v>
      </c>
      <c r="AC14" s="76">
        <f>COUNTIFS('Audit Form Data'!AG4:AG123, TRUE, 'Audit Form Data'!A4:A123, "&gt;=9/1", 'Audit Form Data'!A4:A123, "&lt;=9/30")</f>
        <v>0</v>
      </c>
      <c r="AD14" s="101" t="str">
        <f>IFERROR(AB14/(AB14+AC14),"")</f>
        <v/>
      </c>
      <c r="AE14" s="75">
        <f>COUNTIFS('Audit Form Data'!AF4:AF123, TRUE, 'Audit Form Data'!A4:A123, "&gt;=10/1", 'Audit Form Data'!A4:A123, "&lt;=10/31")</f>
        <v>0</v>
      </c>
      <c r="AF14" s="76">
        <f>COUNTIFS('Audit Form Data'!AG4:AG123, TRUE, 'Audit Form Data'!A4:A123, "&gt;=10/1", 'Audit Form Data'!A4:A123, "&lt;=10/31")</f>
        <v>0</v>
      </c>
      <c r="AG14" s="101" t="str">
        <f>IFERROR(AE14/(AE14+AF14),"")</f>
        <v/>
      </c>
      <c r="AH14" s="75">
        <f>COUNTIFS('Audit Form Data'!AF4:AF123, TRUE, 'Audit Form Data'!A4:A123, "&gt;=11/1", 'Audit Form Data'!A4:A123, "&lt;=11/30")</f>
        <v>0</v>
      </c>
      <c r="AI14" s="76">
        <f>COUNTIFS('Audit Form Data'!AG4:AG123, TRUE, 'Audit Form Data'!A4:A123, "&gt;=11/1", 'Audit Form Data'!A4:A123, "&lt;=11/30")</f>
        <v>0</v>
      </c>
      <c r="AJ14" s="101" t="str">
        <f>IFERROR(AH14/(AH14+AI14),"")</f>
        <v/>
      </c>
      <c r="AK14" s="75">
        <f>COUNTIFS('Audit Form Data'!AF4:AF123, TRUE, 'Audit Form Data'!A4:A123, "&gt;=12/1", 'Audit Form Data'!A4:A123, "&lt;=12/31")</f>
        <v>0</v>
      </c>
      <c r="AL14" s="76">
        <f>COUNTIFS('Audit Form Data'!AG4:AG123, TRUE, 'Audit Form Data'!A4:A123, "&gt;=12/1", 'Audit Form Data'!A4:A123, "&lt;=12/31")</f>
        <v>0</v>
      </c>
      <c r="AM14" s="101" t="str">
        <f>IFERROR(AK14/(AK14+AL14),"")</f>
        <v/>
      </c>
    </row>
    <row r="15" spans="2:39" x14ac:dyDescent="0.3">
      <c r="B15" s="147"/>
      <c r="C15" s="60" t="s">
        <v>12</v>
      </c>
      <c r="D15" s="75">
        <f>COUNTIFS('Audit Form Data'!AI4:AI123, TRUE, 'Audit Form Data'!A4:A123, "&gt;=1/1", 'Audit Form Data'!A4:A123, "&lt;=1/31")</f>
        <v>0</v>
      </c>
      <c r="E15" s="76">
        <f>COUNTIFS('Audit Form Data'!AJ4:AJ123, TRUE, 'Audit Form Data'!A4:A123, "&gt;=1/1", 'Audit Form Data'!A4:A123, "&lt;=1/31")</f>
        <v>2</v>
      </c>
      <c r="F15" s="101">
        <f t="shared" ref="F15:F27" si="0">IFERROR(D15/(D15+E15),"")</f>
        <v>0</v>
      </c>
      <c r="G15" s="75">
        <f>COUNTIFS('Audit Form Data'!AI4:AI123, TRUE, 'Audit Form Data'!A4:A123, "&gt;=2/1", 'Audit Form Data'!A4:A123, "&lt;3/1")</f>
        <v>1</v>
      </c>
      <c r="H15" s="76">
        <f>COUNTIFS('Audit Form Data'!AJ4:AJ123, TRUE, 'Audit Form Data'!A4:A123, "&gt;=2/1", 'Audit Form Data'!A4:A123, "&lt;3/1")</f>
        <v>0</v>
      </c>
      <c r="I15" s="101">
        <f t="shared" ref="I15:I20" si="1">IFERROR(G15/(G15+H15),"")</f>
        <v>1</v>
      </c>
      <c r="J15" s="75">
        <f>COUNTIFS('Audit Form Data'!AI4:AI123, TRUE, 'Audit Form Data'!A4:A123, "&gt;=3/1", 'Audit Form Data'!A4:A123, "&lt;=3/31")</f>
        <v>0</v>
      </c>
      <c r="K15" s="76">
        <f>COUNTIFS('Audit Form Data'!AJ4:AJ123, TRUE, 'Audit Form Data'!A4:A123, "&gt;=3/1", 'Audit Form Data'!A4:A123, "&lt;=3/31")</f>
        <v>1</v>
      </c>
      <c r="L15" s="101">
        <f t="shared" ref="L15:L20" si="2">IFERROR(J15/(J15+K15),"")</f>
        <v>0</v>
      </c>
      <c r="M15" s="75">
        <f>COUNTIFS('Audit Form Data'!AI4:AI123, TRUE, 'Audit Form Data'!A4:A123, "&gt;=4/1", 'Audit Form Data'!A4:A123, "&lt;=4/30")</f>
        <v>0</v>
      </c>
      <c r="N15" s="76">
        <f>COUNTIFS('Audit Form Data'!AJ4:AJ123, TRUE, 'Audit Form Data'!A4:A123, "&gt;=4/1", 'Audit Form Data'!A4:A123, "&lt;=4/30")</f>
        <v>1</v>
      </c>
      <c r="O15" s="101">
        <f t="shared" ref="O15:O20" si="3">IFERROR(M15/(M15+N15),"")</f>
        <v>0</v>
      </c>
      <c r="P15" s="75">
        <f>COUNTIFS('Audit Form Data'!AI4:AI123, TRUE, 'Audit Form Data'!A4:A123, "&gt;=5/1", 'Audit Form Data'!A4:A123, "&lt;=5/31")</f>
        <v>1</v>
      </c>
      <c r="Q15" s="76">
        <f>COUNTIFS('Audit Form Data'!AJ4:AJ123, TRUE, 'Audit Form Data'!A4:A123, "&gt;=5/1", 'Audit Form Data'!A4:A123, "&lt;=5/31")</f>
        <v>0</v>
      </c>
      <c r="R15" s="101">
        <f t="shared" ref="R15:R20" si="4">IFERROR(P15/(P15+Q15),"")</f>
        <v>1</v>
      </c>
      <c r="S15" s="75">
        <f>COUNTIFS('Audit Form Data'!AI4:AI123, TRUE, 'Audit Form Data'!A4:A123, "&gt;=6/1", 'Audit Form Data'!A4:A123, "&lt;=6/30")</f>
        <v>0</v>
      </c>
      <c r="T15" s="76">
        <f>COUNTIFS('Audit Form Data'!AJ4:AJ123, TRUE, 'Audit Form Data'!A4:A123, "&gt;=6/1", 'Audit Form Data'!A4:A123, "&lt;=6/30")</f>
        <v>0</v>
      </c>
      <c r="U15" s="101" t="str">
        <f t="shared" ref="U15:U20" si="5">IFERROR(S15/(S15+T15),"")</f>
        <v/>
      </c>
      <c r="V15" s="75">
        <f>COUNTIFS('Audit Form Data'!AI4:AI123, TRUE, 'Audit Form Data'!A4:A123, "&gt;=7/1", 'Audit Form Data'!A4:A123, "&lt;=7/31")</f>
        <v>0</v>
      </c>
      <c r="W15" s="76">
        <f>COUNTIFS('Audit Form Data'!AJ4:AJ123, TRUE, 'Audit Form Data'!A4:A123, "&gt;=7/1", 'Audit Form Data'!A4:A123, "&lt;=7/31")</f>
        <v>0</v>
      </c>
      <c r="X15" s="101" t="str">
        <f t="shared" ref="X15:X20" si="6">IFERROR(V15/(V15+W15),"")</f>
        <v/>
      </c>
      <c r="Y15" s="75">
        <f>COUNTIFS('Audit Form Data'!AI4:AI123, TRUE, 'Audit Form Data'!A4:A123, "&gt;=8/1", 'Audit Form Data'!A4:A123, "&lt;=8/31")</f>
        <v>0</v>
      </c>
      <c r="Z15" s="76">
        <f>COUNTIFS('Audit Form Data'!AJ4:AJ123, TRUE, 'Audit Form Data'!A4:A123, "&gt;=8/1", 'Audit Form Data'!A4:A123, "&lt;=8/31")</f>
        <v>0</v>
      </c>
      <c r="AA15" s="101" t="str">
        <f t="shared" ref="AA15:AA20" si="7">IFERROR(Y15/(Y15+Z15),"")</f>
        <v/>
      </c>
      <c r="AB15" s="75">
        <f>COUNTIFS('Audit Form Data'!AI4:AI123, TRUE, 'Audit Form Data'!A4:A123, "&gt;=9/1", 'Audit Form Data'!A4:A123, "&lt;=9/30")</f>
        <v>0</v>
      </c>
      <c r="AC15" s="76">
        <f>COUNTIFS('Audit Form Data'!AJ4:AJ123, TRUE, 'Audit Form Data'!A4:A123, "&gt;=9/1", 'Audit Form Data'!A4:A123, "&lt;=9/30")</f>
        <v>0</v>
      </c>
      <c r="AD15" s="101" t="str">
        <f t="shared" ref="AD15:AD20" si="8">IFERROR(AB15/(AB15+AC15),"")</f>
        <v/>
      </c>
      <c r="AE15" s="75">
        <f>COUNTIFS('Audit Form Data'!AI4:AI123, TRUE, 'Audit Form Data'!A4:A123, "&gt;=10/1", 'Audit Form Data'!A4:A123, "&lt;=10/31")</f>
        <v>0</v>
      </c>
      <c r="AF15" s="76">
        <f>COUNTIFS('Audit Form Data'!AJ4:AJ123, TRUE, 'Audit Form Data'!A4:A123, "&gt;=10/1", 'Audit Form Data'!A4:A123, "&lt;=10/31")</f>
        <v>0</v>
      </c>
      <c r="AG15" s="101" t="str">
        <f t="shared" ref="AG15:AG20" si="9">IFERROR(AE15/(AE15+AF15),"")</f>
        <v/>
      </c>
      <c r="AH15" s="75">
        <f>COUNTIFS('Audit Form Data'!AI4:AI123, TRUE, 'Audit Form Data'!A4:A123, "&gt;=11/1", 'Audit Form Data'!A4:A123, "&lt;=11/30")</f>
        <v>0</v>
      </c>
      <c r="AI15" s="76">
        <f>COUNTIFS('Audit Form Data'!AJ4:AJ123, TRUE, 'Audit Form Data'!A4:A123, "&gt;=11/1", 'Audit Form Data'!A4:A123, "&lt;=11/30")</f>
        <v>0</v>
      </c>
      <c r="AJ15" s="101" t="str">
        <f t="shared" ref="AJ15:AJ20" si="10">IFERROR(AH15/(AH15+AI15),"")</f>
        <v/>
      </c>
      <c r="AK15" s="75">
        <f>COUNTIFS('Audit Form Data'!AI4:AI123, TRUE, 'Audit Form Data'!A4:A123, "&gt;=12/1", 'Audit Form Data'!A4:A123, "&lt;=12/31")</f>
        <v>0</v>
      </c>
      <c r="AL15" s="76">
        <f>COUNTIFS('Audit Form Data'!AJ4:AJ123, TRUE, 'Audit Form Data'!A4:A123, "&gt;=12/1", 'Audit Form Data'!A4:A123, "&lt;=12/31")</f>
        <v>0</v>
      </c>
      <c r="AM15" s="101" t="str">
        <f t="shared" ref="AM15:AM20" si="11">IFERROR(AK15/(AK15+AL15),"")</f>
        <v/>
      </c>
    </row>
    <row r="16" spans="2:39" ht="36.6" x14ac:dyDescent="0.3">
      <c r="B16" s="147"/>
      <c r="C16" s="59" t="s">
        <v>13</v>
      </c>
      <c r="D16" s="75">
        <f>COUNTIFS('Audit Form Data'!AL4:AL123, TRUE, 'Audit Form Data'!A4:A123, "&gt;=1/1", 'Audit Form Data'!A4:A123, "&lt;=1/31")</f>
        <v>0</v>
      </c>
      <c r="E16" s="76">
        <f>COUNTIFS('Audit Form Data'!AM4:AM123, TRUE, 'Audit Form Data'!A4:A123, "&gt;=1/1", 'Audit Form Data'!A4:A123, "&lt;=1/31")</f>
        <v>2</v>
      </c>
      <c r="F16" s="101">
        <f t="shared" si="0"/>
        <v>0</v>
      </c>
      <c r="G16" s="75">
        <f>COUNTIFS('Audit Form Data'!AL4:AL123, TRUE, 'Audit Form Data'!A4:A123, "&gt;=2/1", 'Audit Form Data'!A4:A123, "&lt;3/1")</f>
        <v>0</v>
      </c>
      <c r="H16" s="76">
        <f>COUNTIFS('Audit Form Data'!AM4:AM123, TRUE, 'Audit Form Data'!A4:A123, "&gt;=2/1", 'Audit Form Data'!A4:A123, "&lt;3/1")</f>
        <v>1</v>
      </c>
      <c r="I16" s="101">
        <f t="shared" si="1"/>
        <v>0</v>
      </c>
      <c r="J16" s="75">
        <f>COUNTIFS('Audit Form Data'!AL4:AL123, TRUE, 'Audit Form Data'!A4:A123, "&gt;=3/1", 'Audit Form Data'!A4:A123, "&lt;=3/31")</f>
        <v>0</v>
      </c>
      <c r="K16" s="76">
        <f>COUNTIFS('Audit Form Data'!AM4:AM123, TRUE, 'Audit Form Data'!A4:A123, "&gt;=3/1", 'Audit Form Data'!A4:A123, "&lt;=3/31")</f>
        <v>1</v>
      </c>
      <c r="L16" s="101">
        <f t="shared" si="2"/>
        <v>0</v>
      </c>
      <c r="M16" s="75">
        <f>COUNTIFS('Audit Form Data'!AL4:AL123, TRUE, 'Audit Form Data'!A4:A123, "&gt;=4/1", 'Audit Form Data'!A4:A123, "&lt;=4/30")</f>
        <v>1</v>
      </c>
      <c r="N16" s="76">
        <f>COUNTIFS('Audit Form Data'!AM4:AM123, TRUE, 'Audit Form Data'!A4:A123, "&gt;=4/1", 'Audit Form Data'!A4:A123, "&lt;=4/30")</f>
        <v>0</v>
      </c>
      <c r="O16" s="101">
        <f t="shared" si="3"/>
        <v>1</v>
      </c>
      <c r="P16" s="75">
        <f>COUNTIFS('Audit Form Data'!AL4:AL123, TRUE, 'Audit Form Data'!A4:A123, "&gt;=5/1", 'Audit Form Data'!A4:A123, "&lt;=5/31")</f>
        <v>1</v>
      </c>
      <c r="Q16" s="76">
        <f>COUNTIFS('Audit Form Data'!AM4:AM123, TRUE, 'Audit Form Data'!A4:A123, "&gt;=5/1", 'Audit Form Data'!A4:A123, "&lt;=5/31")</f>
        <v>0</v>
      </c>
      <c r="R16" s="101">
        <f t="shared" si="4"/>
        <v>1</v>
      </c>
      <c r="S16" s="75">
        <f>COUNTIFS('Audit Form Data'!AL4:AL123, TRUE, 'Audit Form Data'!A4:A123, "&gt;=6/1", 'Audit Form Data'!A4:A123, "&lt;=6/30")</f>
        <v>0</v>
      </c>
      <c r="T16" s="76">
        <f>COUNTIFS('Audit Form Data'!AM4:AM123, TRUE, 'Audit Form Data'!A4:A123, "&gt;=6/1", 'Audit Form Data'!A4:A123, "&lt;=6/30")</f>
        <v>0</v>
      </c>
      <c r="U16" s="101" t="str">
        <f t="shared" si="5"/>
        <v/>
      </c>
      <c r="V16" s="75">
        <f>COUNTIFS('Audit Form Data'!AL4:AL123, TRUE, 'Audit Form Data'!A4:A123, "&gt;=7/1", 'Audit Form Data'!A4:A123, "&lt;=7/31")</f>
        <v>0</v>
      </c>
      <c r="W16" s="76">
        <f>COUNTIFS('Audit Form Data'!AM4:AM123, TRUE, 'Audit Form Data'!A4:A123, "&gt;=7/1", 'Audit Form Data'!A4:A123, "&lt;=7/31")</f>
        <v>0</v>
      </c>
      <c r="X16" s="101" t="str">
        <f t="shared" si="6"/>
        <v/>
      </c>
      <c r="Y16" s="75">
        <f>COUNTIFS('Audit Form Data'!AL4:AL123, TRUE, 'Audit Form Data'!A4:A123, "&gt;=8/1", 'Audit Form Data'!A4:A123, "&lt;=8/31")</f>
        <v>0</v>
      </c>
      <c r="Z16" s="76">
        <f>COUNTIFS('Audit Form Data'!AM4:AM123, TRUE, 'Audit Form Data'!A4:A123, "&gt;=8/1", 'Audit Form Data'!A4:A123, "&lt;=8/31")</f>
        <v>0</v>
      </c>
      <c r="AA16" s="101" t="str">
        <f t="shared" si="7"/>
        <v/>
      </c>
      <c r="AB16" s="75">
        <f>COUNTIFS('Audit Form Data'!AL4:AL123, TRUE, 'Audit Form Data'!A4:A123, "&gt;=9/1", 'Audit Form Data'!A4:A123, "&lt;=9/30")</f>
        <v>0</v>
      </c>
      <c r="AC16" s="76">
        <f>COUNTIFS('Audit Form Data'!AM4:AM123, TRUE, 'Audit Form Data'!A4:A123, "&gt;=9/1", 'Audit Form Data'!A4:A123, "&lt;=9/30")</f>
        <v>0</v>
      </c>
      <c r="AD16" s="101" t="str">
        <f t="shared" si="8"/>
        <v/>
      </c>
      <c r="AE16" s="75">
        <f>COUNTIFS('Audit Form Data'!AL4:AL123, TRUE, 'Audit Form Data'!A4:A123, "&gt;=10/1", 'Audit Form Data'!A4:A123, "&lt;=10/31")</f>
        <v>0</v>
      </c>
      <c r="AF16" s="76">
        <f>COUNTIFS('Audit Form Data'!AM4:AM123, TRUE, 'Audit Form Data'!A4:A123, "&gt;=10/1", 'Audit Form Data'!A4:A123, "&lt;=10/31")</f>
        <v>0</v>
      </c>
      <c r="AG16" s="101" t="str">
        <f t="shared" si="9"/>
        <v/>
      </c>
      <c r="AH16" s="75">
        <f>COUNTIFS('Audit Form Data'!AL4:AL123, TRUE, 'Audit Form Data'!A4:A123, "&gt;=11/1", 'Audit Form Data'!A4:A123, "&lt;=11/30")</f>
        <v>0</v>
      </c>
      <c r="AI16" s="76">
        <f>COUNTIFS('Audit Form Data'!AM4:AM123, TRUE, 'Audit Form Data'!A4:A123, "&gt;=11/1", 'Audit Form Data'!A4:A123, "&lt;=11/30")</f>
        <v>0</v>
      </c>
      <c r="AJ16" s="101" t="str">
        <f t="shared" si="10"/>
        <v/>
      </c>
      <c r="AK16" s="75">
        <f>COUNTIFS('Audit Form Data'!AL4:AL123, TRUE, 'Audit Form Data'!A4:A123, "&gt;=12/1", 'Audit Form Data'!A4:A123, "&lt;=12/31")</f>
        <v>0</v>
      </c>
      <c r="AL16" s="76">
        <f>COUNTIFS('Audit Form Data'!AM4:AM123, TRUE, 'Audit Form Data'!A4:A123, "&gt;=12/1", 'Audit Form Data'!A4:A123, "&lt;=12/31")</f>
        <v>0</v>
      </c>
      <c r="AM16" s="101" t="str">
        <f t="shared" si="11"/>
        <v/>
      </c>
    </row>
    <row r="17" spans="2:39" ht="36.6" x14ac:dyDescent="0.3">
      <c r="B17" s="147"/>
      <c r="C17" s="59" t="s">
        <v>14</v>
      </c>
      <c r="D17" s="75">
        <f>COUNTIFS('Audit Form Data'!AO4:AO123, TRUE, 'Audit Form Data'!A4:A123, "&gt;=1/1", 'Audit Form Data'!A4:A123, "&lt;=1/31")</f>
        <v>1</v>
      </c>
      <c r="E17" s="76">
        <f>COUNTIFS('Audit Form Data'!AP4:AP123, TRUE, 'Audit Form Data'!A4:A123, "&gt;=1/1", 'Audit Form Data'!A4:A123, "&lt;=1/31")</f>
        <v>1</v>
      </c>
      <c r="F17" s="101">
        <f t="shared" si="0"/>
        <v>0.5</v>
      </c>
      <c r="G17" s="75">
        <f>COUNTIFS('Audit Form Data'!AO4:AO123, TRUE, 'Audit Form Data'!A4:A123, "&gt;=2/1", 'Audit Form Data'!A4:A123, "&lt;3/1")</f>
        <v>1</v>
      </c>
      <c r="H17" s="76">
        <f>COUNTIFS('Audit Form Data'!AP4:AP123, TRUE, 'Audit Form Data'!A4:A123, "&gt;=2/1", 'Audit Form Data'!A4:A123, "&lt;3/1")</f>
        <v>0</v>
      </c>
      <c r="I17" s="101">
        <f t="shared" si="1"/>
        <v>1</v>
      </c>
      <c r="J17" s="75">
        <f>COUNTIFS('Audit Form Data'!AO4:AO123, TRUE, 'Audit Form Data'!A4:A123, "&gt;=3/1", 'Audit Form Data'!A4:A123, "&lt;=3/31")</f>
        <v>1</v>
      </c>
      <c r="K17" s="76">
        <f>COUNTIFS('Audit Form Data'!AP4:AP123, TRUE, 'Audit Form Data'!A4:A123, "&gt;=3/1", 'Audit Form Data'!A4:A123, "&lt;=3/31")</f>
        <v>0</v>
      </c>
      <c r="L17" s="101">
        <f t="shared" si="2"/>
        <v>1</v>
      </c>
      <c r="M17" s="75">
        <f>COUNTIFS('Audit Form Data'!AO4:AO123, TRUE, 'Audit Form Data'!A4:A123, "&gt;=4/1", 'Audit Form Data'!A4:A123, "&lt;=4/30")</f>
        <v>0</v>
      </c>
      <c r="N17" s="76">
        <f>COUNTIFS('Audit Form Data'!AP4:AP123, TRUE, 'Audit Form Data'!A4:A123, "&gt;=4/1", 'Audit Form Data'!A4:A123, "&lt;=4/30")</f>
        <v>1</v>
      </c>
      <c r="O17" s="101">
        <f t="shared" si="3"/>
        <v>0</v>
      </c>
      <c r="P17" s="75">
        <f>COUNTIFS('Audit Form Data'!AO4:AO123, TRUE, 'Audit Form Data'!A4:A123, "&gt;=5/1", 'Audit Form Data'!A4:A123, "&lt;=5/31")</f>
        <v>0</v>
      </c>
      <c r="Q17" s="76">
        <f>COUNTIFS('Audit Form Data'!AP4:AP123, TRUE, 'Audit Form Data'!A4:A123, "&gt;=5/1", 'Audit Form Data'!A4:A123, "&lt;=5/31")</f>
        <v>1</v>
      </c>
      <c r="R17" s="101">
        <f t="shared" si="4"/>
        <v>0</v>
      </c>
      <c r="S17" s="75">
        <f>COUNTIFS('Audit Form Data'!AO4:AO123, TRUE, 'Audit Form Data'!A4:A123, "&gt;=6/1", 'Audit Form Data'!A4:A123, "&lt;=6/30")</f>
        <v>0</v>
      </c>
      <c r="T17" s="76">
        <f>COUNTIFS('Audit Form Data'!AP4:AP123, TRUE, 'Audit Form Data'!A4:A123, "&gt;=6/1", 'Audit Form Data'!A4:A123, "&lt;=6/30")</f>
        <v>0</v>
      </c>
      <c r="U17" s="101" t="str">
        <f t="shared" si="5"/>
        <v/>
      </c>
      <c r="V17" s="75">
        <f>COUNTIFS('Audit Form Data'!AO4:AO123, TRUE, 'Audit Form Data'!A4:A123, "&gt;=7/1", 'Audit Form Data'!A4:A123, "&lt;=7/31")</f>
        <v>0</v>
      </c>
      <c r="W17" s="76">
        <f>COUNTIFS('Audit Form Data'!AP4:AP123, TRUE, 'Audit Form Data'!A4:A123, "&gt;=7/1", 'Audit Form Data'!A4:A123, "&lt;=7/31")</f>
        <v>0</v>
      </c>
      <c r="X17" s="101" t="str">
        <f t="shared" si="6"/>
        <v/>
      </c>
      <c r="Y17" s="75">
        <f>COUNTIFS('Audit Form Data'!AO4:AO123, TRUE, 'Audit Form Data'!A4:A123, "&gt;=8/1", 'Audit Form Data'!A4:A123, "&lt;=8/31")</f>
        <v>0</v>
      </c>
      <c r="Z17" s="76">
        <f>COUNTIFS('Audit Form Data'!AP4:AP123, TRUE, 'Audit Form Data'!A4:A123, "&gt;=8/1", 'Audit Form Data'!A4:A123, "&lt;=8/31")</f>
        <v>0</v>
      </c>
      <c r="AA17" s="101" t="str">
        <f t="shared" si="7"/>
        <v/>
      </c>
      <c r="AB17" s="75">
        <f>COUNTIFS('Audit Form Data'!AO4:AO123, TRUE, 'Audit Form Data'!A4:A123, "&gt;=9/1", 'Audit Form Data'!A4:A123, "&lt;=9/30")</f>
        <v>0</v>
      </c>
      <c r="AC17" s="76">
        <f>COUNTIFS('Audit Form Data'!AP4:AP123, TRUE, 'Audit Form Data'!A4:A123, "&gt;=9/1", 'Audit Form Data'!A4:A123, "&lt;=9/30")</f>
        <v>0</v>
      </c>
      <c r="AD17" s="101" t="str">
        <f t="shared" si="8"/>
        <v/>
      </c>
      <c r="AE17" s="75">
        <f>COUNTIFS('Audit Form Data'!AO4:AO123, TRUE, 'Audit Form Data'!A4:A123, "&gt;=10/1", 'Audit Form Data'!A4:A123, "&lt;=10/31")</f>
        <v>0</v>
      </c>
      <c r="AF17" s="76">
        <f>COUNTIFS('Audit Form Data'!AP4:AP123, TRUE, 'Audit Form Data'!A4:A123, "&gt;=10/1", 'Audit Form Data'!A4:A123, "&lt;=10/31")</f>
        <v>0</v>
      </c>
      <c r="AG17" s="101" t="str">
        <f t="shared" si="9"/>
        <v/>
      </c>
      <c r="AH17" s="75">
        <f>COUNTIFS('Audit Form Data'!AO4:AO123, TRUE, 'Audit Form Data'!A4:A123, "&gt;=11/1", 'Audit Form Data'!A4:A123, "&lt;=11/30")</f>
        <v>0</v>
      </c>
      <c r="AI17" s="76">
        <f>COUNTIFS('Audit Form Data'!AP4:AP123, TRUE, 'Audit Form Data'!A4:A123, "&gt;=11/1", 'Audit Form Data'!A4:A123, "&lt;=11/30")</f>
        <v>0</v>
      </c>
      <c r="AJ17" s="101" t="str">
        <f t="shared" si="10"/>
        <v/>
      </c>
      <c r="AK17" s="75">
        <f>COUNTIFS('Audit Form Data'!AO4:AO123, TRUE, 'Audit Form Data'!A4:A123, "&gt;=12/1", 'Audit Form Data'!A4:A123, "&lt;=12/31")</f>
        <v>0</v>
      </c>
      <c r="AL17" s="76">
        <f>COUNTIFS('Audit Form Data'!AP4:AP123, TRUE, 'Audit Form Data'!A4:A123, "&gt;=12/1", 'Audit Form Data'!A4:A123, "&lt;=12/31")</f>
        <v>0</v>
      </c>
      <c r="AM17" s="101" t="str">
        <f t="shared" si="11"/>
        <v/>
      </c>
    </row>
    <row r="18" spans="2:39" ht="36.6" x14ac:dyDescent="0.3">
      <c r="B18" s="147"/>
      <c r="C18" s="59" t="s">
        <v>15</v>
      </c>
      <c r="D18" s="75">
        <f>COUNTIFS('Audit Form Data'!AR4:AR123, TRUE, 'Audit Form Data'!A4:A123, "&gt;=1/1", 'Audit Form Data'!A4:A123, "&lt;=1/31")</f>
        <v>1</v>
      </c>
      <c r="E18" s="76">
        <f>COUNTIFS('Audit Form Data'!AS4:AS123, TRUE, 'Audit Form Data'!A4:A123, "&gt;=1/1", 'Audit Form Data'!A4:A123, "&lt;=1/31")</f>
        <v>1</v>
      </c>
      <c r="F18" s="101">
        <f t="shared" si="0"/>
        <v>0.5</v>
      </c>
      <c r="G18" s="75">
        <f>COUNTIFS('Audit Form Data'!AR4:AR123, TRUE, 'Audit Form Data'!A4:A123, "&gt;=2/1", 'Audit Form Data'!A4:A123, "&lt;3/1")</f>
        <v>0</v>
      </c>
      <c r="H18" s="76">
        <f>COUNTIFS('Audit Form Data'!AS4:AS123, TRUE, 'Audit Form Data'!A4:A123, "&gt;=2/1", 'Audit Form Data'!A4:A123, "&lt;3/1")</f>
        <v>1</v>
      </c>
      <c r="I18" s="101">
        <f t="shared" si="1"/>
        <v>0</v>
      </c>
      <c r="J18" s="75">
        <f>COUNTIFS('Audit Form Data'!AR4:AR123, TRUE, 'Audit Form Data'!A4:A123, "&gt;=3/1", 'Audit Form Data'!A4:A123, "&lt;=3/31")</f>
        <v>0</v>
      </c>
      <c r="K18" s="76">
        <f>COUNTIFS('Audit Form Data'!AS4:AS123, TRUE, 'Audit Form Data'!A4:A123, "&gt;=3/1", 'Audit Form Data'!A4:A123, "&lt;=3/31")</f>
        <v>1</v>
      </c>
      <c r="L18" s="101">
        <f t="shared" si="2"/>
        <v>0</v>
      </c>
      <c r="M18" s="75">
        <f>COUNTIFS('Audit Form Data'!AR4:AR123, TRUE, 'Audit Form Data'!A4:A123, "&gt;=4/1", 'Audit Form Data'!A4:A123, "&lt;=4/30")</f>
        <v>1</v>
      </c>
      <c r="N18" s="76">
        <f>COUNTIFS('Audit Form Data'!AS4:AS123, TRUE, 'Audit Form Data'!A4:A123, "&gt;=4/1", 'Audit Form Data'!A4:A123, "&lt;=4/30")</f>
        <v>0</v>
      </c>
      <c r="O18" s="101">
        <f t="shared" si="3"/>
        <v>1</v>
      </c>
      <c r="P18" s="75">
        <f>COUNTIFS('Audit Form Data'!AR4:AR123, TRUE, 'Audit Form Data'!A4:A123, "&gt;=5/1", 'Audit Form Data'!A4:A123, "&lt;=5/31")</f>
        <v>0</v>
      </c>
      <c r="Q18" s="76">
        <f>COUNTIFS('Audit Form Data'!AS4:AS123, TRUE, 'Audit Form Data'!A4:A123, "&gt;=5/1", 'Audit Form Data'!A4:A123, "&lt;=5/31")</f>
        <v>1</v>
      </c>
      <c r="R18" s="101">
        <f t="shared" si="4"/>
        <v>0</v>
      </c>
      <c r="S18" s="75">
        <f>COUNTIFS('Audit Form Data'!AR4:AR123, TRUE, 'Audit Form Data'!A4:A123, "&gt;=6/1", 'Audit Form Data'!A4:A123, "&lt;=6/30")</f>
        <v>0</v>
      </c>
      <c r="T18" s="76">
        <f>COUNTIFS('Audit Form Data'!AS4:AS123, TRUE, 'Audit Form Data'!A4:A123, "&gt;=6/1", 'Audit Form Data'!A4:A123, "&lt;=6/30")</f>
        <v>0</v>
      </c>
      <c r="U18" s="101" t="str">
        <f t="shared" si="5"/>
        <v/>
      </c>
      <c r="V18" s="75">
        <f>COUNTIFS('Audit Form Data'!AR4:AR123, TRUE, 'Audit Form Data'!A4:A123, "&gt;=7/1", 'Audit Form Data'!A4:A123, "&lt;=7/31")</f>
        <v>0</v>
      </c>
      <c r="W18" s="76">
        <f>COUNTIFS('Audit Form Data'!AS4:AS123, TRUE, 'Audit Form Data'!A4:A123, "&gt;=7/1", 'Audit Form Data'!A4:A123, "&lt;=7/31")</f>
        <v>0</v>
      </c>
      <c r="X18" s="101" t="str">
        <f t="shared" si="6"/>
        <v/>
      </c>
      <c r="Y18" s="75">
        <f>COUNTIFS('Audit Form Data'!AR4:AR123, TRUE, 'Audit Form Data'!A4:A123, "&gt;=8/1", 'Audit Form Data'!A4:A123, "&lt;=8/31")</f>
        <v>0</v>
      </c>
      <c r="Z18" s="76">
        <f>COUNTIFS('Audit Form Data'!AS4:AS123, TRUE, 'Audit Form Data'!A4:A123, "&gt;=8/1", 'Audit Form Data'!A4:A123, "&lt;=8/31")</f>
        <v>0</v>
      </c>
      <c r="AA18" s="101" t="str">
        <f t="shared" si="7"/>
        <v/>
      </c>
      <c r="AB18" s="75">
        <f>COUNTIFS('Audit Form Data'!AR4:AR123, TRUE, 'Audit Form Data'!A4:A123, "&gt;=9/1", 'Audit Form Data'!A4:A123, "&lt;=9/30")</f>
        <v>0</v>
      </c>
      <c r="AC18" s="76">
        <f>COUNTIFS('Audit Form Data'!AS4:AS123, TRUE, 'Audit Form Data'!A4:A123, "&gt;=9/1", 'Audit Form Data'!A4:A123, "&lt;=9/30")</f>
        <v>0</v>
      </c>
      <c r="AD18" s="101" t="str">
        <f t="shared" si="8"/>
        <v/>
      </c>
      <c r="AE18" s="75">
        <f>COUNTIFS('Audit Form Data'!AR4:AR123, TRUE, 'Audit Form Data'!A4:A123, "&gt;=10/1", 'Audit Form Data'!A4:A123, "&lt;=10/31")</f>
        <v>0</v>
      </c>
      <c r="AF18" s="76">
        <f>COUNTIFS('Audit Form Data'!AS4:AS123, TRUE, 'Audit Form Data'!A4:A123, "&gt;=10/1", 'Audit Form Data'!A4:A123, "&lt;=10/31")</f>
        <v>0</v>
      </c>
      <c r="AG18" s="101" t="str">
        <f t="shared" si="9"/>
        <v/>
      </c>
      <c r="AH18" s="75">
        <f>COUNTIFS('Audit Form Data'!AR4:AR123, TRUE, 'Audit Form Data'!A4:A123, "&gt;=11/1", 'Audit Form Data'!A4:A123, "&lt;=11/30")</f>
        <v>0</v>
      </c>
      <c r="AI18" s="76">
        <f>COUNTIFS('Audit Form Data'!AS4:AS123, TRUE, 'Audit Form Data'!A4:A123, "&gt;=11/1", 'Audit Form Data'!A4:A123, "&lt;=11/30")</f>
        <v>0</v>
      </c>
      <c r="AJ18" s="101" t="str">
        <f t="shared" si="10"/>
        <v/>
      </c>
      <c r="AK18" s="75">
        <f>COUNTIFS('Audit Form Data'!AR4:AR123, TRUE, 'Audit Form Data'!A4:A123, "&gt;=12/1", 'Audit Form Data'!A4:A123, "&lt;=12/31")</f>
        <v>0</v>
      </c>
      <c r="AL18" s="76">
        <f>COUNTIFS('Audit Form Data'!AS4:AS123, TRUE, 'Audit Form Data'!A4:A123, "&gt;=12/1", 'Audit Form Data'!A4:A123, "&lt;=12/31")</f>
        <v>0</v>
      </c>
      <c r="AM18" s="101" t="str">
        <f t="shared" si="11"/>
        <v/>
      </c>
    </row>
    <row r="19" spans="2:39" ht="24.6" x14ac:dyDescent="0.3">
      <c r="B19" s="147"/>
      <c r="C19" s="59" t="s">
        <v>16</v>
      </c>
      <c r="D19" s="75">
        <f>COUNTIFS('Audit Form Data'!AX4:AX123, TRUE, 'Audit Form Data'!A4:A123, "&gt;=1/1", 'Audit Form Data'!A4:A123, "&lt;=1/31")</f>
        <v>1</v>
      </c>
      <c r="E19" s="76">
        <f>COUNTIFS('Audit Form Data'!AY4:AY123, TRUE, 'Audit Form Data'!A4:A123, "&gt;=1/1", 'Audit Form Data'!A4:A123, "&lt;=1/31")</f>
        <v>1</v>
      </c>
      <c r="F19" s="101">
        <f t="shared" si="0"/>
        <v>0.5</v>
      </c>
      <c r="G19" s="75">
        <f>COUNTIFS('Audit Form Data'!AX4:AX123, TRUE, 'Audit Form Data'!A4:A123, "&gt;=2/1", 'Audit Form Data'!A4:A123, "&lt;3/1")</f>
        <v>1</v>
      </c>
      <c r="H19" s="76">
        <f>COUNTIFS('Audit Form Data'!AY4:AY123, TRUE, 'Audit Form Data'!A4:A123, "&gt;=2/1", 'Audit Form Data'!A4:A123, "&lt;3/1")</f>
        <v>0</v>
      </c>
      <c r="I19" s="101">
        <f t="shared" si="1"/>
        <v>1</v>
      </c>
      <c r="J19" s="75">
        <f>COUNTIFS('Audit Form Data'!AX4:AX123, TRUE, 'Audit Form Data'!A4:A123, "&gt;=3/1", 'Audit Form Data'!A4:A123, "&lt;=3/31")</f>
        <v>0</v>
      </c>
      <c r="K19" s="76">
        <f>COUNTIFS('Audit Form Data'!AY4:AY123, TRUE, 'Audit Form Data'!A4:A123, "&gt;=3/1", 'Audit Form Data'!A4:A123, "&lt;=3/31")</f>
        <v>1</v>
      </c>
      <c r="L19" s="101">
        <f t="shared" si="2"/>
        <v>0</v>
      </c>
      <c r="M19" s="75">
        <f>COUNTIFS('Audit Form Data'!AX4:AX123, TRUE, 'Audit Form Data'!A4:A123, "&gt;=4/1", 'Audit Form Data'!A4:A123, "&lt;=4/30")</f>
        <v>1</v>
      </c>
      <c r="N19" s="76">
        <f>COUNTIFS('Audit Form Data'!AY4:AY123, TRUE, 'Audit Form Data'!A4:A123, "&gt;=4/1", 'Audit Form Data'!A4:A123, "&lt;=4/30")</f>
        <v>0</v>
      </c>
      <c r="O19" s="101">
        <f t="shared" si="3"/>
        <v>1</v>
      </c>
      <c r="P19" s="75">
        <f>COUNTIFS('Audit Form Data'!AX4:AX123, TRUE, 'Audit Form Data'!A4:A123, "&gt;=5/1", 'Audit Form Data'!A4:A123, "&lt;=5/31")</f>
        <v>0</v>
      </c>
      <c r="Q19" s="76">
        <f>COUNTIFS('Audit Form Data'!AY4:AY123, TRUE, 'Audit Form Data'!A4:A123, "&gt;=5/1", 'Audit Form Data'!A4:A123, "&lt;=5/31")</f>
        <v>1</v>
      </c>
      <c r="R19" s="101">
        <f t="shared" si="4"/>
        <v>0</v>
      </c>
      <c r="S19" s="75">
        <f>COUNTIFS('Audit Form Data'!AX4:AX123, TRUE, 'Audit Form Data'!A4:A123, "&gt;=6/1", 'Audit Form Data'!A4:A123, "&lt;=6/30")</f>
        <v>0</v>
      </c>
      <c r="T19" s="76">
        <f>COUNTIFS('Audit Form Data'!AY4:AY123, TRUE, 'Audit Form Data'!A4:A123, "&gt;=6/1", 'Audit Form Data'!A4:A123, "&lt;=6/30")</f>
        <v>0</v>
      </c>
      <c r="U19" s="101" t="str">
        <f t="shared" si="5"/>
        <v/>
      </c>
      <c r="V19" s="75">
        <f>COUNTIFS('Audit Form Data'!AX4:AX123, TRUE, 'Audit Form Data'!A4:A123, "&gt;=7/1", 'Audit Form Data'!A4:A123, "&lt;=7/31")</f>
        <v>0</v>
      </c>
      <c r="W19" s="76">
        <f>COUNTIFS('Audit Form Data'!AY4:AY123, TRUE, 'Audit Form Data'!A4:A123, "&gt;=7/1", 'Audit Form Data'!A4:A123, "&lt;=7/31")</f>
        <v>0</v>
      </c>
      <c r="X19" s="101" t="str">
        <f t="shared" si="6"/>
        <v/>
      </c>
      <c r="Y19" s="75">
        <f>COUNTIFS('Audit Form Data'!AX4:AX123, TRUE, 'Audit Form Data'!A4:A123, "&gt;=8/1", 'Audit Form Data'!A4:A123, "&lt;=8/31")</f>
        <v>0</v>
      </c>
      <c r="Z19" s="76">
        <f>COUNTIFS('Audit Form Data'!AY4:AY123, TRUE, 'Audit Form Data'!A4:A123, "&gt;=8/1", 'Audit Form Data'!A4:A123, "&lt;=8/31")</f>
        <v>0</v>
      </c>
      <c r="AA19" s="101" t="str">
        <f t="shared" si="7"/>
        <v/>
      </c>
      <c r="AB19" s="75">
        <f>COUNTIFS('Audit Form Data'!AX4:AX123, TRUE, 'Audit Form Data'!A4:A123, "&gt;=9/1", 'Audit Form Data'!A4:A123, "&lt;=9/30")</f>
        <v>0</v>
      </c>
      <c r="AC19" s="76">
        <f>COUNTIFS('Audit Form Data'!AY4:AY123, TRUE, 'Audit Form Data'!A4:A123, "&gt;=9/1", 'Audit Form Data'!A4:A123, "&lt;=9/30")</f>
        <v>0</v>
      </c>
      <c r="AD19" s="101" t="str">
        <f t="shared" si="8"/>
        <v/>
      </c>
      <c r="AE19" s="75">
        <f>COUNTIFS('Audit Form Data'!AX4:AX123, TRUE, 'Audit Form Data'!A4:A123, "&gt;=10/1", 'Audit Form Data'!A4:A123, "&lt;=10/31")</f>
        <v>0</v>
      </c>
      <c r="AF19" s="76">
        <f>COUNTIFS('Audit Form Data'!AY4:AY123, TRUE, 'Audit Form Data'!A4:A123, "&gt;=10/1", 'Audit Form Data'!A4:A123, "&lt;=10/31")</f>
        <v>0</v>
      </c>
      <c r="AG19" s="101" t="str">
        <f t="shared" si="9"/>
        <v/>
      </c>
      <c r="AH19" s="75">
        <f>COUNTIFS('Audit Form Data'!AX4:AX123, TRUE, 'Audit Form Data'!A4:A123, "&gt;=11/1", 'Audit Form Data'!A4:A123, "&lt;=11/30")</f>
        <v>0</v>
      </c>
      <c r="AI19" s="76">
        <f>COUNTIFS('Audit Form Data'!AY4:AY123, TRUE, 'Audit Form Data'!A4:A123, "&gt;=11/1", 'Audit Form Data'!A4:A123, "&lt;=11/30")</f>
        <v>0</v>
      </c>
      <c r="AJ19" s="101" t="str">
        <f t="shared" si="10"/>
        <v/>
      </c>
      <c r="AK19" s="75">
        <f>COUNTIFS('Audit Form Data'!AX4:AX123, TRUE, 'Audit Form Data'!A4:A123, "&gt;=12/1", 'Audit Form Data'!A4:A123, "&lt;=12/31")</f>
        <v>0</v>
      </c>
      <c r="AL19" s="76">
        <f>COUNTIFS('Audit Form Data'!AY4:AY123, TRUE, 'Audit Form Data'!A4:A123, "&gt;=12/1", 'Audit Form Data'!A4:A123, "&lt;=12/31")</f>
        <v>0</v>
      </c>
      <c r="AM19" s="101" t="str">
        <f t="shared" si="11"/>
        <v/>
      </c>
    </row>
    <row r="20" spans="2:39" ht="36.6" x14ac:dyDescent="0.3">
      <c r="B20" s="147"/>
      <c r="C20" s="59" t="s">
        <v>17</v>
      </c>
      <c r="D20" s="75">
        <f>COUNTIFS('Audit Form Data'!BJ4:BJ123, TRUE, 'Audit Form Data'!A4:A123, "&gt;=1/1", 'Audit Form Data'!A4:A123, "&lt;=1/31")</f>
        <v>0</v>
      </c>
      <c r="E20" s="76">
        <f>COUNTIFS('Audit Form Data'!BK4:BK123, TRUE, 'Audit Form Data'!A4:A123, "&gt;=1/1", 'Audit Form Data'!A4:A123, "&lt;=1/31")</f>
        <v>2</v>
      </c>
      <c r="F20" s="101">
        <f t="shared" si="0"/>
        <v>0</v>
      </c>
      <c r="G20" s="75">
        <f>COUNTIFS('Audit Form Data'!BJ4:BJ123, TRUE, 'Audit Form Data'!A4:A123, "&gt;=2/1", 'Audit Form Data'!A4:A123, "&lt;3/1")</f>
        <v>0</v>
      </c>
      <c r="H20" s="76">
        <f>COUNTIFS('Audit Form Data'!BK4:BK123, TRUE, 'Audit Form Data'!A4:A123, "&gt;=2/1", 'Audit Form Data'!A4:A123, "&lt;3/1")</f>
        <v>1</v>
      </c>
      <c r="I20" s="101">
        <f t="shared" si="1"/>
        <v>0</v>
      </c>
      <c r="J20" s="75">
        <f>COUNTIFS('Audit Form Data'!BJ4:BJ123, TRUE, 'Audit Form Data'!A4:A123, "&gt;=3/1", 'Audit Form Data'!A4:A123, "&lt;=3/31")</f>
        <v>0</v>
      </c>
      <c r="K20" s="76">
        <f>COUNTIFS('Audit Form Data'!BK4:BK123, TRUE, 'Audit Form Data'!A4:A123, "&gt;=3/1", 'Audit Form Data'!A4:A123, "&lt;=3/31")</f>
        <v>1</v>
      </c>
      <c r="L20" s="101">
        <f t="shared" si="2"/>
        <v>0</v>
      </c>
      <c r="M20" s="75">
        <f>COUNTIFS('Audit Form Data'!BJ4:BJ123, TRUE, 'Audit Form Data'!A4:A123, "&gt;=4/1", 'Audit Form Data'!A4:A123, "&lt;=4/30")</f>
        <v>1</v>
      </c>
      <c r="N20" s="76">
        <f>COUNTIFS('Audit Form Data'!BK4:BK123, TRUE, 'Audit Form Data'!A4:A123, "&gt;=4/1", 'Audit Form Data'!A4:A123, "&lt;=4/30")</f>
        <v>0</v>
      </c>
      <c r="O20" s="101">
        <f t="shared" si="3"/>
        <v>1</v>
      </c>
      <c r="P20" s="75">
        <f>COUNTIFS('Audit Form Data'!BJ4:BJ123, TRUE, 'Audit Form Data'!A4:A123, "&gt;=5/1", 'Audit Form Data'!A4:A123, "&lt;=5/31")</f>
        <v>0</v>
      </c>
      <c r="Q20" s="76">
        <f>COUNTIFS('Audit Form Data'!BK4:BK123, TRUE, 'Audit Form Data'!A4:A123, "&gt;=5/1", 'Audit Form Data'!A4:A123, "&lt;=5/31")</f>
        <v>1</v>
      </c>
      <c r="R20" s="101">
        <f t="shared" si="4"/>
        <v>0</v>
      </c>
      <c r="S20" s="75">
        <f>COUNTIFS('Audit Form Data'!BJ4:BJ123, TRUE, 'Audit Form Data'!A4:A123, "&gt;=6/1", 'Audit Form Data'!A4:A123, "&lt;=6/30")</f>
        <v>0</v>
      </c>
      <c r="T20" s="76">
        <f>COUNTIFS('Audit Form Data'!BK4:BK123, TRUE, 'Audit Form Data'!A4:A123, "&gt;=6/1", 'Audit Form Data'!A4:A123, "&lt;=6/30")</f>
        <v>0</v>
      </c>
      <c r="U20" s="101" t="str">
        <f t="shared" si="5"/>
        <v/>
      </c>
      <c r="V20" s="75">
        <f>COUNTIFS('Audit Form Data'!BJ4:BJ123, TRUE, 'Audit Form Data'!A4:A123, "&gt;=7/1", 'Audit Form Data'!A4:A123, "&lt;=7/31")</f>
        <v>0</v>
      </c>
      <c r="W20" s="76">
        <f>COUNTIFS('Audit Form Data'!BK4:BK123, TRUE, 'Audit Form Data'!A4:A123, "&gt;=7/1", 'Audit Form Data'!A4:A123, "&lt;=7/31")</f>
        <v>0</v>
      </c>
      <c r="X20" s="101" t="str">
        <f t="shared" si="6"/>
        <v/>
      </c>
      <c r="Y20" s="75">
        <f>COUNTIFS('Audit Form Data'!BJ4:BJ123, TRUE, 'Audit Form Data'!A4:A123, "&gt;=8/1", 'Audit Form Data'!A4:A123, "&lt;=8/31")</f>
        <v>0</v>
      </c>
      <c r="Z20" s="76">
        <f>COUNTIFS('Audit Form Data'!BK4:BK123, TRUE, 'Audit Form Data'!A4:A123, "&gt;=8/1", 'Audit Form Data'!A4:A123, "&lt;=8/31")</f>
        <v>0</v>
      </c>
      <c r="AA20" s="101" t="str">
        <f t="shared" si="7"/>
        <v/>
      </c>
      <c r="AB20" s="75">
        <f>COUNTIFS('Audit Form Data'!BJ4:BJ123, TRUE, 'Audit Form Data'!A4:A123, "&gt;=9/1", 'Audit Form Data'!A4:A123, "&lt;=9/30")</f>
        <v>0</v>
      </c>
      <c r="AC20" s="76">
        <f>COUNTIFS('Audit Form Data'!BK4:BK123, TRUE, 'Audit Form Data'!A4:A123, "&gt;=9/1", 'Audit Form Data'!A4:A123, "&lt;=9/30")</f>
        <v>0</v>
      </c>
      <c r="AD20" s="101" t="str">
        <f t="shared" si="8"/>
        <v/>
      </c>
      <c r="AE20" s="75">
        <f>COUNTIFS('Audit Form Data'!BJ4:BJ123, TRUE, 'Audit Form Data'!A4:A123, "&gt;=10/1", 'Audit Form Data'!A4:A123, "&lt;=10/31")</f>
        <v>0</v>
      </c>
      <c r="AF20" s="76">
        <f>COUNTIFS('Audit Form Data'!BK4:BK123, TRUE, 'Audit Form Data'!A4:A123, "&gt;=10/1", 'Audit Form Data'!A4:A123, "&lt;=10/31")</f>
        <v>0</v>
      </c>
      <c r="AG20" s="101" t="str">
        <f t="shared" si="9"/>
        <v/>
      </c>
      <c r="AH20" s="75">
        <f>COUNTIFS('Audit Form Data'!BJ4:BJ123, TRUE, 'Audit Form Data'!A4:A123, "&gt;=11/1", 'Audit Form Data'!A4:A123, "&lt;=11/30")</f>
        <v>0</v>
      </c>
      <c r="AI20" s="76">
        <f>COUNTIFS('Audit Form Data'!BK4:BK123, TRUE, 'Audit Form Data'!A4:A123, "&gt;=11/1", 'Audit Form Data'!A4:A123, "&lt;=11/30")</f>
        <v>0</v>
      </c>
      <c r="AJ20" s="101" t="str">
        <f t="shared" si="10"/>
        <v/>
      </c>
      <c r="AK20" s="75">
        <f>COUNTIFS('Audit Form Data'!BJ4:BJ123, TRUE, 'Audit Form Data'!A4:A123, "&gt;=12/1", 'Audit Form Data'!A4:A123, "&lt;=12/31")</f>
        <v>0</v>
      </c>
      <c r="AL20" s="76">
        <f>COUNTIFS('Audit Form Data'!BK4:BK123, TRUE, 'Audit Form Data'!A4:A123, "&gt;=12/1", 'Audit Form Data'!A4:A123, "&lt;=12/31")</f>
        <v>0</v>
      </c>
      <c r="AM20" s="101" t="str">
        <f t="shared" si="11"/>
        <v/>
      </c>
    </row>
    <row r="21" spans="2:39" x14ac:dyDescent="0.3">
      <c r="B21" s="148"/>
      <c r="C21" s="91" t="s">
        <v>118</v>
      </c>
      <c r="D21" s="92">
        <f>SUM(D14:D20)</f>
        <v>4</v>
      </c>
      <c r="E21" s="92">
        <f>SUM(E14:E20)</f>
        <v>10</v>
      </c>
      <c r="F21" s="114">
        <f>IFERROR(D21/(D21+E21), NA())</f>
        <v>0.2857142857142857</v>
      </c>
      <c r="G21" s="92">
        <f>SUM(G14:G20)</f>
        <v>3</v>
      </c>
      <c r="H21" s="92">
        <f>SUM(H14:H20)</f>
        <v>4</v>
      </c>
      <c r="I21" s="114">
        <f>IFERROR(G21/(G21+H21), NA())</f>
        <v>0.42857142857142855</v>
      </c>
      <c r="J21" s="92">
        <f>SUM(J14:J20)</f>
        <v>1</v>
      </c>
      <c r="K21" s="92">
        <f>SUM(K14:K20)</f>
        <v>6</v>
      </c>
      <c r="L21" s="114">
        <f>IFERROR(J21/(J21+K21), NA())</f>
        <v>0.14285714285714285</v>
      </c>
      <c r="M21" s="92">
        <f>SUM(M14:M20)</f>
        <v>5</v>
      </c>
      <c r="N21" s="92">
        <f>SUM(N14:N20)</f>
        <v>2</v>
      </c>
      <c r="O21" s="114">
        <f>IFERROR(M21/(M21+N21), NA())</f>
        <v>0.7142857142857143</v>
      </c>
      <c r="P21" s="92">
        <f>SUM(P14:P20)</f>
        <v>3</v>
      </c>
      <c r="Q21" s="92">
        <f>SUM(Q14:Q20)</f>
        <v>4</v>
      </c>
      <c r="R21" s="114">
        <f>IFERROR(P21/(P21+Q21), NA())</f>
        <v>0.42857142857142855</v>
      </c>
      <c r="S21" s="92">
        <f>SUM(S14:S20)</f>
        <v>0</v>
      </c>
      <c r="T21" s="92">
        <f>SUM(T14:T20)</f>
        <v>0</v>
      </c>
      <c r="U21" s="114" t="e">
        <f>IFERROR(S21/(S21+T21), NA())</f>
        <v>#N/A</v>
      </c>
      <c r="V21" s="92">
        <f>SUM(V14:V20)</f>
        <v>0</v>
      </c>
      <c r="W21" s="92">
        <f>SUM(W14:W20)</f>
        <v>0</v>
      </c>
      <c r="X21" s="114" t="e">
        <f>IFERROR(V21/(V21+W21), NA())</f>
        <v>#N/A</v>
      </c>
      <c r="Y21" s="92">
        <f>SUM(Y14:Y20)</f>
        <v>0</v>
      </c>
      <c r="Z21" s="92">
        <f>SUM(Z14:Z20)</f>
        <v>0</v>
      </c>
      <c r="AA21" s="114" t="e">
        <f>IFERROR(Y21/(Y21+Z21), NA())</f>
        <v>#N/A</v>
      </c>
      <c r="AB21" s="92">
        <f>SUM(AB14:AB20)</f>
        <v>0</v>
      </c>
      <c r="AC21" s="92">
        <f>SUM(AC14:AC20)</f>
        <v>0</v>
      </c>
      <c r="AD21" s="114" t="e">
        <f>IFERROR(AB21/(AB21+AC21), NA())</f>
        <v>#N/A</v>
      </c>
      <c r="AE21" s="92">
        <f>SUM(AE14:AE20)</f>
        <v>0</v>
      </c>
      <c r="AF21" s="92">
        <f>SUM(AF14:AF20)</f>
        <v>0</v>
      </c>
      <c r="AG21" s="114" t="e">
        <f>IFERROR(AE21/(AE21+AF21), NA())</f>
        <v>#N/A</v>
      </c>
      <c r="AH21" s="92">
        <f>SUM(AH14:AH20)</f>
        <v>0</v>
      </c>
      <c r="AI21" s="92">
        <f>SUM(AI14:AI20)</f>
        <v>0</v>
      </c>
      <c r="AJ21" s="114" t="e">
        <f>IFERROR(AH21/(AH21+AI21), NA())</f>
        <v>#N/A</v>
      </c>
      <c r="AK21" s="92">
        <f>SUM(AK14:AK20)</f>
        <v>0</v>
      </c>
      <c r="AL21" s="92">
        <f>SUM(AL14:AL20)</f>
        <v>0</v>
      </c>
      <c r="AM21" s="114" t="e">
        <f>IFERROR(AK21/(AK21+AL21), NA())</f>
        <v>#N/A</v>
      </c>
    </row>
    <row r="22" spans="2:39" x14ac:dyDescent="0.3">
      <c r="B22" s="149" t="s">
        <v>18</v>
      </c>
      <c r="C22" s="61" t="s">
        <v>93</v>
      </c>
      <c r="D22" s="77">
        <f>COUNTIFS('Audit Form Data'!N4:N123, TRUE, 'Audit Form Data'!A4:A123, "&gt;=1/1", 'Audit Form Data'!A4:A123, "&lt;=1/31")</f>
        <v>1</v>
      </c>
      <c r="E22" s="78">
        <f>COUNTIFS('Audit Form Data'!O4:O123, TRUE, 'Audit Form Data'!A4:A123, "&gt;=1/1", 'Audit Form Data'!A4:A123, "&lt;=1/31")</f>
        <v>1</v>
      </c>
      <c r="F22" s="102">
        <f t="shared" si="0"/>
        <v>0.5</v>
      </c>
      <c r="G22" s="77">
        <f>COUNTIFS('Audit Form Data'!N4:N123, TRUE, 'Audit Form Data'!A4:A123, "&gt;=2/1", 'Audit Form Data'!A4:A123, "&lt;3/1")</f>
        <v>0</v>
      </c>
      <c r="H22" s="78">
        <f>COUNTIFS('Audit Form Data'!O4:O123, TRUE, 'Audit Form Data'!A4:A123, "&gt;=2/1", 'Audit Form Data'!A4:A123, "&lt;3/1")</f>
        <v>1</v>
      </c>
      <c r="I22" s="102">
        <f t="shared" ref="I22:I27" si="12">IFERROR(G22/(G22+H22),"")</f>
        <v>0</v>
      </c>
      <c r="J22" s="77">
        <f>COUNTIFS('Audit Form Data'!N4:N123, TRUE, 'Audit Form Data'!A4:A123, "&gt;=3/1", 'Audit Form Data'!A4:A123, "&lt;=3/31")</f>
        <v>0</v>
      </c>
      <c r="K22" s="78">
        <f>COUNTIFS('Audit Form Data'!O4:O123, TRUE, 'Audit Form Data'!A4:A123, "&gt;=3/1", 'Audit Form Data'!A4:A123, "&lt;=3/31")</f>
        <v>1</v>
      </c>
      <c r="L22" s="102">
        <f t="shared" ref="L22:L27" si="13">IFERROR(J22/(J22+K22),"")</f>
        <v>0</v>
      </c>
      <c r="M22" s="77">
        <f>COUNTIFS('Audit Form Data'!N4:N123, TRUE, 'Audit Form Data'!A4:A123, "&gt;=4/1", 'Audit Form Data'!A4:A123, "&lt;=4/30")</f>
        <v>1</v>
      </c>
      <c r="N22" s="78">
        <f>COUNTIFS('Audit Form Data'!O4:O123, TRUE, 'Audit Form Data'!A4:A123, "&gt;=4/1", 'Audit Form Data'!A4:A123, "&lt;=4/30")</f>
        <v>0</v>
      </c>
      <c r="O22" s="102">
        <f t="shared" ref="O22:O27" si="14">IFERROR(M22/(M22+N22),"")</f>
        <v>1</v>
      </c>
      <c r="P22" s="77">
        <f>COUNTIFS('Audit Form Data'!N4:N123, TRUE, 'Audit Form Data'!A4:A123, "&gt;=5/1", 'Audit Form Data'!A4:A123, "&lt;=5/31")</f>
        <v>0</v>
      </c>
      <c r="Q22" s="78">
        <f>COUNTIFS('Audit Form Data'!O4:O123, TRUE, 'Audit Form Data'!A4:A123, "&gt;=5/1", 'Audit Form Data'!A4:A123, "&lt;=5/31")</f>
        <v>1</v>
      </c>
      <c r="R22" s="102">
        <f t="shared" ref="R22:R27" si="15">IFERROR(P22/(P22+Q22),"")</f>
        <v>0</v>
      </c>
      <c r="S22" s="77">
        <f>COUNTIFS('Audit Form Data'!N4:N123, TRUE, 'Audit Form Data'!A4:A123, "&gt;=6/1", 'Audit Form Data'!A4:A123, "&lt;=6/30")</f>
        <v>0</v>
      </c>
      <c r="T22" s="78">
        <f>COUNTIFS('Audit Form Data'!O4:O123, TRUE, 'Audit Form Data'!A4:A123, "&gt;=6/1", 'Audit Form Data'!A4:A123, "&lt;=6/30")</f>
        <v>0</v>
      </c>
      <c r="U22" s="102" t="str">
        <f t="shared" ref="U22:U27" si="16">IFERROR(S22/(S22+T22),"")</f>
        <v/>
      </c>
      <c r="V22" s="77">
        <f>COUNTIFS('Audit Form Data'!N4:N123, TRUE, 'Audit Form Data'!A4:A123, "&gt;=7/1", 'Audit Form Data'!A4:A123, "&lt;=7/31")</f>
        <v>0</v>
      </c>
      <c r="W22" s="78">
        <f>COUNTIFS('Audit Form Data'!O4:O123, TRUE, 'Audit Form Data'!A4:A123, "&gt;=7/1", 'Audit Form Data'!A4:A123, "&lt;=7/31")</f>
        <v>0</v>
      </c>
      <c r="X22" s="102" t="str">
        <f t="shared" ref="X22:X27" si="17">IFERROR(V22/(V22+W22),"")</f>
        <v/>
      </c>
      <c r="Y22" s="77">
        <f>COUNTIFS('Audit Form Data'!N4:N123, TRUE, 'Audit Form Data'!A4:A123, "&gt;=8/1", 'Audit Form Data'!A4:A123, "&lt;=8/31")</f>
        <v>0</v>
      </c>
      <c r="Z22" s="78">
        <f>COUNTIFS('Audit Form Data'!O4:O123, TRUE, 'Audit Form Data'!A4:A123, "&gt;=8/1", 'Audit Form Data'!A4:A123, "&lt;=8/31")</f>
        <v>0</v>
      </c>
      <c r="AA22" s="102" t="str">
        <f t="shared" ref="AA22:AA27" si="18">IFERROR(Y22/(Y22+Z22),"")</f>
        <v/>
      </c>
      <c r="AB22" s="77">
        <f>COUNTIFS('Audit Form Data'!N4:N123, TRUE, 'Audit Form Data'!A4:A123, "&gt;=9/1", 'Audit Form Data'!A4:A123, "&lt;=9/30")</f>
        <v>0</v>
      </c>
      <c r="AC22" s="78">
        <f>COUNTIFS('Audit Form Data'!O4:O123, TRUE, 'Audit Form Data'!A4:A123, "&gt;=9/1", 'Audit Form Data'!A4:A123, "&lt;=9/30")</f>
        <v>0</v>
      </c>
      <c r="AD22" s="102" t="str">
        <f t="shared" ref="AD22:AD27" si="19">IFERROR(AB22/(AB22+AC22),"")</f>
        <v/>
      </c>
      <c r="AE22" s="77">
        <f>COUNTIFS('Audit Form Data'!N4:N123, TRUE, 'Audit Form Data'!A4:A123, "&gt;=10/1", 'Audit Form Data'!A4:A123, "&lt;=10/31")</f>
        <v>0</v>
      </c>
      <c r="AF22" s="78">
        <f>COUNTIFS('Audit Form Data'!O4:O123, TRUE, 'Audit Form Data'!A4:A123, "&gt;=10/1", 'Audit Form Data'!A4:A123, "&lt;=10/31")</f>
        <v>0</v>
      </c>
      <c r="AG22" s="102" t="str">
        <f t="shared" ref="AG22:AG27" si="20">IFERROR(AE22/(AE22+AF22),"")</f>
        <v/>
      </c>
      <c r="AH22" s="77">
        <f>COUNTIFS('Audit Form Data'!N4:N123, TRUE, 'Audit Form Data'!A4:A123, "&gt;=11/1", 'Audit Form Data'!A4:A123, "&lt;=11/30")</f>
        <v>0</v>
      </c>
      <c r="AI22" s="78">
        <f>COUNTIFS('Audit Form Data'!O4:O123, TRUE, 'Audit Form Data'!A4:A123, "&gt;=11/1", 'Audit Form Data'!A4:A123, "&lt;=11/30")</f>
        <v>0</v>
      </c>
      <c r="AJ22" s="102" t="str">
        <f t="shared" ref="AJ22:AJ27" si="21">IFERROR(AH22/(AH22+AI22),"")</f>
        <v/>
      </c>
      <c r="AK22" s="77">
        <f>COUNTIFS('Audit Form Data'!N4:N123, TRUE, 'Audit Form Data'!A4:A123, "&gt;=12/1", 'Audit Form Data'!A4:A123, "&lt;=12/31")</f>
        <v>0</v>
      </c>
      <c r="AL22" s="78">
        <f>COUNTIFS('Audit Form Data'!O4:O123, TRUE, 'Audit Form Data'!A4:A123, "&gt;=12/1", 'Audit Form Data'!A4:A123, "&lt;=12/31")</f>
        <v>0</v>
      </c>
      <c r="AM22" s="102" t="str">
        <f t="shared" ref="AM22:AM27" si="22">IFERROR(AK22/(AK22+AL22),"")</f>
        <v/>
      </c>
    </row>
    <row r="23" spans="2:39" x14ac:dyDescent="0.3">
      <c r="B23" s="150"/>
      <c r="C23" s="61" t="s">
        <v>20</v>
      </c>
      <c r="D23" s="77">
        <f>COUNTIFS('Audit Form Data'!AU4:AU123, TRUE, 'Audit Form Data'!A4:A123, "&gt;=1/1", 'Audit Form Data'!A4:A123, "&lt;=1/31") + COUNTIFS('Audit Form Data'!BA4:BA123, TRUE, 'Audit Form Data'!A4:A123, "&gt;=1/1", 'Audit Form Data'!A4:A123, "&lt;=1/31")</f>
        <v>2</v>
      </c>
      <c r="E23" s="78">
        <f>COUNTIFS('Audit Form Data'!AV4:AV123, TRUE, 'Audit Form Data'!A4:A123, "&gt;=1/1", 'Audit Form Data'!A4:A123, "&lt;=1/31") + COUNTIFS('Audit Form Data'!BB4:BB123, TRUE, 'Audit Form Data'!A4:A123, "&gt;=1/1", 'Audit Form Data'!A4:A123, "&lt;=1/31")</f>
        <v>2</v>
      </c>
      <c r="F23" s="102">
        <f t="shared" si="0"/>
        <v>0.5</v>
      </c>
      <c r="G23" s="77">
        <f>COUNTIFS('Audit Form Data'!AU4:AU123, TRUE, 'Audit Form Data'!A4:A123, "&gt;=2/1", 'Audit Form Data'!A4:A123, "&lt;3/1") + COUNTIFS('Audit Form Data'!BA4:BA123, TRUE, 'Audit Form Data'!A4:A123, "&gt;=2/1", 'Audit Form Data'!A4:A123, "&lt;3/1")</f>
        <v>0</v>
      </c>
      <c r="H23" s="78">
        <f>COUNTIFS('Audit Form Data'!AV4:AV123, TRUE, 'Audit Form Data'!A4:A123, "&gt;=2/1", 'Audit Form Data'!A4:A123, "&lt;3/1") + COUNTIFS('Audit Form Data'!BB4:BB123, TRUE, 'Audit Form Data'!A4:A123, "&gt;=2/1", 'Audit Form Data'!A4:A123, "&lt;3/1")</f>
        <v>2</v>
      </c>
      <c r="I23" s="102">
        <f t="shared" si="12"/>
        <v>0</v>
      </c>
      <c r="J23" s="77">
        <f>COUNTIFS('Audit Form Data'!AU4:AU123, TRUE, 'Audit Form Data'!A4:A123, "&gt;=3/1", 'Audit Form Data'!A4:A123, "&lt;=3/31") + COUNTIFS('Audit Form Data'!BA4:BA123, TRUE, 'Audit Form Data'!A4:A123, "&gt;=3/1", 'Audit Form Data'!A4:A123, "&lt;=3/31")</f>
        <v>0</v>
      </c>
      <c r="K23" s="78">
        <f>COUNTIFS('Audit Form Data'!AV4:AV123, TRUE, 'Audit Form Data'!A4:A123, "&gt;=3/1", 'Audit Form Data'!A4:A123, "&lt;=3/31") + COUNTIFS('Audit Form Data'!BB4:BB123, TRUE, 'Audit Form Data'!A4:A123, "&gt;=3/1", 'Audit Form Data'!A4:A123, "&lt;=3/31")</f>
        <v>2</v>
      </c>
      <c r="L23" s="102">
        <f t="shared" si="13"/>
        <v>0</v>
      </c>
      <c r="M23" s="77">
        <f>COUNTIFS('Audit Form Data'!AU4:AU123, TRUE, 'Audit Form Data'!A4:A123, "&gt;=4/1", 'Audit Form Data'!A4:A123, "&lt;=4/30") + COUNTIFS('Audit Form Data'!BA4:BA123, TRUE, 'Audit Form Data'!A4:A123, "&gt;=4/1", 'Audit Form Data'!A4:A123, "&lt;=4/30")</f>
        <v>0</v>
      </c>
      <c r="N23" s="78">
        <f>COUNTIFS('Audit Form Data'!AV4:AV123, TRUE, 'Audit Form Data'!A4:A123, "&gt;=4/1", 'Audit Form Data'!A4:A123, "&lt;=4/30") + COUNTIFS('Audit Form Data'!BB4:BB123, TRUE, 'Audit Form Data'!A4:A123, "&gt;=4/1", 'Audit Form Data'!A4:A123, "&lt;=4/30")</f>
        <v>2</v>
      </c>
      <c r="O23" s="102">
        <f t="shared" si="14"/>
        <v>0</v>
      </c>
      <c r="P23" s="77">
        <f>COUNTIFS('Audit Form Data'!AU4:AU123, TRUE, 'Audit Form Data'!A4:A123, "&gt;=5/1", 'Audit Form Data'!A4:A123, "&lt;=5/31") + COUNTIFS('Audit Form Data'!BA4:BA123, TRUE, 'Audit Form Data'!A4:A123, "&gt;=5/1", 'Audit Form Data'!A4:A123, "&lt;=5/31")</f>
        <v>2</v>
      </c>
      <c r="Q23" s="78">
        <f>COUNTIFS('Audit Form Data'!AV4:AV123, TRUE, 'Audit Form Data'!A4:A123, "&gt;=5/1", 'Audit Form Data'!A4:A123, "&lt;=5/31") + COUNTIFS('Audit Form Data'!BB4:BB123, TRUE, 'Audit Form Data'!A4:A123, "&gt;=5/1", 'Audit Form Data'!A4:A123, "&lt;=5/31")</f>
        <v>0</v>
      </c>
      <c r="R23" s="102">
        <f t="shared" si="15"/>
        <v>1</v>
      </c>
      <c r="S23" s="77">
        <f>COUNTIFS('Audit Form Data'!AU4:AU123, TRUE, 'Audit Form Data'!A4:A123, "&gt;=6/1", 'Audit Form Data'!A4:A123, "&lt;=6/30") + COUNTIFS('Audit Form Data'!BA4:BA123, TRUE, 'Audit Form Data'!A4:A123, "&gt;=6/1", 'Audit Form Data'!A4:A123, "&lt;=6/30")</f>
        <v>0</v>
      </c>
      <c r="T23" s="78">
        <f>COUNTIFS('Audit Form Data'!AV4:AV123, TRUE, 'Audit Form Data'!A4:A123, "&gt;=6/1", 'Audit Form Data'!A4:A123, "&lt;=6/30") + COUNTIFS('Audit Form Data'!BB4:BB123, TRUE, 'Audit Form Data'!A4:A123, "&gt;=6/1", 'Audit Form Data'!A4:A123, "&lt;=6/30")</f>
        <v>0</v>
      </c>
      <c r="U23" s="102" t="str">
        <f t="shared" si="16"/>
        <v/>
      </c>
      <c r="V23" s="77">
        <f>COUNTIFS('Audit Form Data'!AU4:AU123, TRUE, 'Audit Form Data'!A4:A123, "&gt;=7/1", 'Audit Form Data'!A4:A123, "&lt;=7/31") + COUNTIFS('Audit Form Data'!BA4:BA123, TRUE, 'Audit Form Data'!A4:A123, "&gt;=7/1", 'Audit Form Data'!A4:A123, "&lt;=7/31")</f>
        <v>0</v>
      </c>
      <c r="W23" s="78">
        <f>COUNTIFS('Audit Form Data'!AV4:AV123, TRUE, 'Audit Form Data'!A4:A123, "&gt;=7/1", 'Audit Form Data'!A4:A123, "&lt;=7/31") + COUNTIFS('Audit Form Data'!BB4:BB123, TRUE, 'Audit Form Data'!A4:A123, "&gt;=7/1", 'Audit Form Data'!A4:A123, "&lt;=7/31")</f>
        <v>0</v>
      </c>
      <c r="X23" s="102" t="str">
        <f t="shared" si="17"/>
        <v/>
      </c>
      <c r="Y23" s="77">
        <f>COUNTIFS('Audit Form Data'!AU4:AU123, TRUE, 'Audit Form Data'!A4:A123, "&gt;=8/1", 'Audit Form Data'!A4:A123, "&lt;=8/31") + COUNTIFS('Audit Form Data'!BA4:BA123, TRUE, 'Audit Form Data'!A4:A123, "&gt;=8/1", 'Audit Form Data'!A4:A123, "&lt;=8/31")</f>
        <v>0</v>
      </c>
      <c r="Z23" s="78">
        <f>COUNTIFS('Audit Form Data'!AV4:AV123, TRUE, 'Audit Form Data'!A4:A123, "&gt;=8/1", 'Audit Form Data'!A4:A123, "&lt;=8/31") + COUNTIFS('Audit Form Data'!BB4:BB123, TRUE, 'Audit Form Data'!A4:A123, "&gt;=8/1", 'Audit Form Data'!A4:A123, "&lt;=8/31")</f>
        <v>0</v>
      </c>
      <c r="AA23" s="102" t="str">
        <f t="shared" si="18"/>
        <v/>
      </c>
      <c r="AB23" s="77">
        <f>COUNTIFS('Audit Form Data'!AU4:AU123, TRUE, 'Audit Form Data'!A4:A123, "&gt;=9/1", 'Audit Form Data'!A4:A123, "&lt;=9/30") + COUNTIFS('Audit Form Data'!BA4:BA123, TRUE, 'Audit Form Data'!A4:A123, "&gt;=9/1", 'Audit Form Data'!A4:A123, "&lt;=9/30")</f>
        <v>0</v>
      </c>
      <c r="AC23" s="78">
        <f>COUNTIFS('Audit Form Data'!AV4:AV123, TRUE, 'Audit Form Data'!A4:A123, "&gt;=9/1", 'Audit Form Data'!A4:A123, "&lt;=9/30") + COUNTIFS('Audit Form Data'!BB4:BB123, TRUE, 'Audit Form Data'!A4:A123, "&gt;=9/1", 'Audit Form Data'!A4:A123, "&lt;=9/30")</f>
        <v>0</v>
      </c>
      <c r="AD23" s="102" t="str">
        <f t="shared" si="19"/>
        <v/>
      </c>
      <c r="AE23" s="77">
        <f>COUNTIFS('Audit Form Data'!AU4:AU123, TRUE, 'Audit Form Data'!A4:A123, "&gt;=10/1", 'Audit Form Data'!A4:A123, "&lt;=10/31") + COUNTIFS('Audit Form Data'!BA4:BA123, TRUE, 'Audit Form Data'!A4:A123, "&gt;=10/1", 'Audit Form Data'!A4:A123, "&lt;=10/31")</f>
        <v>0</v>
      </c>
      <c r="AF23" s="78">
        <f>COUNTIFS('Audit Form Data'!AV4:AV123, TRUE, 'Audit Form Data'!A4:A123, "&gt;=10/1", 'Audit Form Data'!A4:A123, "&lt;=10/31") + COUNTIFS('Audit Form Data'!BB4:BB123, TRUE, 'Audit Form Data'!A4:A123, "&gt;=10/1", 'Audit Form Data'!A4:A123, "&lt;=10/31")</f>
        <v>0</v>
      </c>
      <c r="AG23" s="102" t="str">
        <f t="shared" si="20"/>
        <v/>
      </c>
      <c r="AH23" s="77">
        <f>COUNTIFS('Audit Form Data'!AU4:AU123, TRUE, 'Audit Form Data'!A4:A123, "&gt;=11/1", 'Audit Form Data'!A4:A123, "&lt;=11/30") + COUNTIFS('Audit Form Data'!BA4:BA123, TRUE, 'Audit Form Data'!A4:A123, "&gt;=11/1", 'Audit Form Data'!A4:A123, "&lt;=11/30")</f>
        <v>0</v>
      </c>
      <c r="AI23" s="78">
        <f>COUNTIFS('Audit Form Data'!AV4:AV123, TRUE, 'Audit Form Data'!A4:A123, "&gt;=11/1", 'Audit Form Data'!A4:A123, "&lt;=11/30") + COUNTIFS('Audit Form Data'!BB4:BB123, TRUE, 'Audit Form Data'!A4:A123, "&gt;=11/1", 'Audit Form Data'!A4:A123, "&lt;=11/30")</f>
        <v>0</v>
      </c>
      <c r="AJ23" s="102" t="str">
        <f t="shared" si="21"/>
        <v/>
      </c>
      <c r="AK23" s="77">
        <f>COUNTIFS('Audit Form Data'!AU4:AU123, TRUE, 'Audit Form Data'!A4:A123, "&gt;=12/1", 'Audit Form Data'!A4:A123, "&lt;=12/31") + COUNTIFS('Audit Form Data'!BA4:BA123, TRUE, 'Audit Form Data'!A4:A123, "&gt;=12/1", 'Audit Form Data'!A4:A123, "&lt;=12/31")</f>
        <v>0</v>
      </c>
      <c r="AL23" s="78">
        <f>COUNTIFS('Audit Form Data'!AV4:AV123, TRUE, 'Audit Form Data'!A4:A123, "&gt;=12/1", 'Audit Form Data'!A4:A123, "&lt;=12/31") + COUNTIFS('Audit Form Data'!BB4:BB123, TRUE, 'Audit Form Data'!A4:A123, "&gt;=12/1", 'Audit Form Data'!A4:A123, "&lt;=12/31")</f>
        <v>0</v>
      </c>
      <c r="AM23" s="102" t="str">
        <f t="shared" si="22"/>
        <v/>
      </c>
    </row>
    <row r="24" spans="2:39" ht="24.6" x14ac:dyDescent="0.3">
      <c r="B24" s="150"/>
      <c r="C24" s="62" t="s">
        <v>22</v>
      </c>
      <c r="D24" s="77">
        <f>COUNTIFS('Audit Form Data'!BG4:BG123, TRUE, 'Audit Form Data'!A4:A123, "&gt;=1/1", 'Audit Form Data'!A4:A123, "&lt;=1/31")</f>
        <v>1</v>
      </c>
      <c r="E24" s="78">
        <f>COUNTIFS('Audit Form Data'!BH4:BH123, TRUE, 'Audit Form Data'!A4:A123, "&gt;=1/1", 'Audit Form Data'!A4:A123, "&lt;=1/31")</f>
        <v>1</v>
      </c>
      <c r="F24" s="102">
        <f t="shared" si="0"/>
        <v>0.5</v>
      </c>
      <c r="G24" s="77">
        <f>COUNTIFS('Audit Form Data'!BG4:BG123, TRUE, 'Audit Form Data'!A4:A123, "&gt;=2/1", 'Audit Form Data'!A4:A123, "&lt;3/1")</f>
        <v>0</v>
      </c>
      <c r="H24" s="78">
        <f>COUNTIFS('Audit Form Data'!BH4:BH123, TRUE, 'Audit Form Data'!A4:A123, "&gt;=2/1", 'Audit Form Data'!A4:A123, "&lt;3/1")</f>
        <v>1</v>
      </c>
      <c r="I24" s="102">
        <f t="shared" si="12"/>
        <v>0</v>
      </c>
      <c r="J24" s="77">
        <f>COUNTIFS('Audit Form Data'!BG4:BG123, TRUE, 'Audit Form Data'!A4:A123, "&gt;=3/1", 'Audit Form Data'!A4:A123, "&lt;=3/31")</f>
        <v>1</v>
      </c>
      <c r="K24" s="78">
        <f>COUNTIFS('Audit Form Data'!BH4:BH123, TRUE, 'Audit Form Data'!A4:A123, "&gt;=3/1", 'Audit Form Data'!A4:A123, "&lt;=3/31")</f>
        <v>0</v>
      </c>
      <c r="L24" s="102">
        <f t="shared" si="13"/>
        <v>1</v>
      </c>
      <c r="M24" s="77">
        <f>COUNTIFS('Audit Form Data'!BG4:BG123, TRUE, 'Audit Form Data'!A4:A123, "&gt;=4/1", 'Audit Form Data'!A4:A123, "&lt;=4/30")</f>
        <v>0</v>
      </c>
      <c r="N24" s="78">
        <f>COUNTIFS('Audit Form Data'!BH4:BH123, TRUE, 'Audit Form Data'!A4:A123, "&gt;=4/1", 'Audit Form Data'!A4:A123, "&lt;=4/30")</f>
        <v>1</v>
      </c>
      <c r="O24" s="102">
        <f t="shared" si="14"/>
        <v>0</v>
      </c>
      <c r="P24" s="77">
        <f>COUNTIFS('Audit Form Data'!BG4:BG123, TRUE, 'Audit Form Data'!A4:A123, "&gt;=5/1", 'Audit Form Data'!A4:A123, "&lt;=5/31")</f>
        <v>1</v>
      </c>
      <c r="Q24" s="78">
        <f>COUNTIFS('Audit Form Data'!BH4:BH123, TRUE, 'Audit Form Data'!A4:A123, "&gt;=5/1", 'Audit Form Data'!A4:A123, "&lt;=5/31")</f>
        <v>0</v>
      </c>
      <c r="R24" s="102">
        <f t="shared" si="15"/>
        <v>1</v>
      </c>
      <c r="S24" s="77">
        <f>COUNTIFS('Audit Form Data'!BG4:BG123, TRUE, 'Audit Form Data'!A4:A123, "&gt;=6/1", 'Audit Form Data'!A4:A123, "&lt;=6/30")</f>
        <v>0</v>
      </c>
      <c r="T24" s="78">
        <f>COUNTIFS('Audit Form Data'!BH4:BH123, TRUE, 'Audit Form Data'!A4:A123, "&gt;=6/1", 'Audit Form Data'!A4:A123, "&lt;=6/30")</f>
        <v>0</v>
      </c>
      <c r="U24" s="102" t="str">
        <f t="shared" si="16"/>
        <v/>
      </c>
      <c r="V24" s="77">
        <f>COUNTIFS('Audit Form Data'!BG4:BG123, TRUE, 'Audit Form Data'!A4:A123, "&gt;=7/1", 'Audit Form Data'!A4:A123, "&lt;=7/31")</f>
        <v>0</v>
      </c>
      <c r="W24" s="78">
        <f>COUNTIFS('Audit Form Data'!BH4:BH123, TRUE, 'Audit Form Data'!A4:A123, "&gt;=7/1", 'Audit Form Data'!A4:A123, "&lt;=7/31")</f>
        <v>0</v>
      </c>
      <c r="X24" s="102" t="str">
        <f t="shared" si="17"/>
        <v/>
      </c>
      <c r="Y24" s="77">
        <f>COUNTIFS('Audit Form Data'!BG4:BG123, TRUE, 'Audit Form Data'!A4:A123, "&gt;=8/1", 'Audit Form Data'!A4:A123, "&lt;=8/31")</f>
        <v>0</v>
      </c>
      <c r="Z24" s="78">
        <f>COUNTIFS('Audit Form Data'!BH4:BH123, TRUE, 'Audit Form Data'!A4:A123, "&gt;=8/1", 'Audit Form Data'!A4:A123, "&lt;=8/31")</f>
        <v>0</v>
      </c>
      <c r="AA24" s="102" t="str">
        <f t="shared" si="18"/>
        <v/>
      </c>
      <c r="AB24" s="77">
        <f>COUNTIFS('Audit Form Data'!BG4:BG123, TRUE, 'Audit Form Data'!A4:A123, "&gt;=9/1", 'Audit Form Data'!A4:A123, "&lt;=9/30")</f>
        <v>0</v>
      </c>
      <c r="AC24" s="78">
        <f>COUNTIFS('Audit Form Data'!BH4:BH123, TRUE, 'Audit Form Data'!A4:A123, "&gt;=9/1", 'Audit Form Data'!A4:A123, "&lt;=9/30")</f>
        <v>0</v>
      </c>
      <c r="AD24" s="102" t="str">
        <f t="shared" si="19"/>
        <v/>
      </c>
      <c r="AE24" s="77">
        <f>COUNTIFS('Audit Form Data'!BG4:BG123, TRUE, 'Audit Form Data'!A4:A123, "&gt;=10/1", 'Audit Form Data'!A4:A123, "&lt;=10/31")</f>
        <v>0</v>
      </c>
      <c r="AF24" s="78">
        <f>COUNTIFS('Audit Form Data'!BH4:BH123, TRUE, 'Audit Form Data'!A4:A123, "&gt;=10/1", 'Audit Form Data'!A4:A123, "&lt;=10/31")</f>
        <v>0</v>
      </c>
      <c r="AG24" s="102" t="str">
        <f t="shared" si="20"/>
        <v/>
      </c>
      <c r="AH24" s="77">
        <f>COUNTIFS('Audit Form Data'!BG4:BG123, TRUE, 'Audit Form Data'!A4:A123, "&gt;=11/1", 'Audit Form Data'!A4:A123, "&lt;=11/30")</f>
        <v>0</v>
      </c>
      <c r="AI24" s="78">
        <f>COUNTIFS('Audit Form Data'!BH4:BH123, TRUE, 'Audit Form Data'!A4:A123, "&gt;=11/1", 'Audit Form Data'!A4:A123, "&lt;=11/30")</f>
        <v>0</v>
      </c>
      <c r="AJ24" s="102" t="str">
        <f t="shared" si="21"/>
        <v/>
      </c>
      <c r="AK24" s="77">
        <f>COUNTIFS('Audit Form Data'!BG4:BG123, TRUE, 'Audit Form Data'!A4:A123, "&gt;=12/1", 'Audit Form Data'!A4:A123, "&lt;=12/31")</f>
        <v>0</v>
      </c>
      <c r="AL24" s="78">
        <f>COUNTIFS('Audit Form Data'!BH4:BH123, TRUE, 'Audit Form Data'!A4:A123, "&gt;=12/1", 'Audit Form Data'!A4:A123, "&lt;=12/31")</f>
        <v>0</v>
      </c>
      <c r="AM24" s="102" t="str">
        <f t="shared" si="22"/>
        <v/>
      </c>
    </row>
    <row r="25" spans="2:39" x14ac:dyDescent="0.3">
      <c r="B25" s="151"/>
      <c r="C25" s="93" t="s">
        <v>118</v>
      </c>
      <c r="D25" s="94">
        <f>SUM(D22:D24)</f>
        <v>4</v>
      </c>
      <c r="E25" s="94">
        <f>SUM(E22:E24)</f>
        <v>4</v>
      </c>
      <c r="F25" s="103">
        <f>IFERROR(D25/(D25+E25), NA())</f>
        <v>0.5</v>
      </c>
      <c r="G25" s="94">
        <f>SUM(G22:G24)</f>
        <v>0</v>
      </c>
      <c r="H25" s="94">
        <f>SUM(H22:H24)</f>
        <v>4</v>
      </c>
      <c r="I25" s="103">
        <f>IFERROR(G25/(G25+H25), NA())</f>
        <v>0</v>
      </c>
      <c r="J25" s="94">
        <f>SUM(J22:J24)</f>
        <v>1</v>
      </c>
      <c r="K25" s="94">
        <f>SUM(K22:K24)</f>
        <v>3</v>
      </c>
      <c r="L25" s="103">
        <f>IFERROR(J25/(J25+K25), NA())</f>
        <v>0.25</v>
      </c>
      <c r="M25" s="94">
        <f>SUM(M22:M24)</f>
        <v>1</v>
      </c>
      <c r="N25" s="94">
        <f>SUM(N22:N24)</f>
        <v>3</v>
      </c>
      <c r="O25" s="103">
        <f>IFERROR(M25/(M25+N25), NA())</f>
        <v>0.25</v>
      </c>
      <c r="P25" s="94">
        <f>SUM(P22:P24)</f>
        <v>3</v>
      </c>
      <c r="Q25" s="94">
        <f>SUM(Q22:Q24)</f>
        <v>1</v>
      </c>
      <c r="R25" s="103">
        <f>IFERROR(P25/(P25+Q25), NA())</f>
        <v>0.75</v>
      </c>
      <c r="S25" s="94">
        <f>SUM(S22:S24)</f>
        <v>0</v>
      </c>
      <c r="T25" s="94">
        <f>SUM(T22:T24)</f>
        <v>0</v>
      </c>
      <c r="U25" s="103" t="e">
        <f>IFERROR(S25/(S25+T25), NA())</f>
        <v>#N/A</v>
      </c>
      <c r="V25" s="94">
        <f>SUM(V22:V24)</f>
        <v>0</v>
      </c>
      <c r="W25" s="94">
        <f>SUM(W22:W24)</f>
        <v>0</v>
      </c>
      <c r="X25" s="103" t="e">
        <f>IFERROR(V25/(V25+W25), NA())</f>
        <v>#N/A</v>
      </c>
      <c r="Y25" s="94">
        <f>SUM(Y22:Y24)</f>
        <v>0</v>
      </c>
      <c r="Z25" s="94">
        <f>SUM(Z22:Z24)</f>
        <v>0</v>
      </c>
      <c r="AA25" s="103" t="e">
        <f>IFERROR(Y25/(Y25+Z25), NA())</f>
        <v>#N/A</v>
      </c>
      <c r="AB25" s="94">
        <f>SUM(AB22:AB24)</f>
        <v>0</v>
      </c>
      <c r="AC25" s="94">
        <f>SUM(AC22:AC24)</f>
        <v>0</v>
      </c>
      <c r="AD25" s="103" t="e">
        <f>IFERROR(AB25/(AB25+AC25), NA())</f>
        <v>#N/A</v>
      </c>
      <c r="AE25" s="94">
        <f>SUM(AE22:AE24)</f>
        <v>0</v>
      </c>
      <c r="AF25" s="94">
        <f>SUM(AF22:AF24)</f>
        <v>0</v>
      </c>
      <c r="AG25" s="103" t="e">
        <f>IFERROR(AE25/(AE25+AF25), NA())</f>
        <v>#N/A</v>
      </c>
      <c r="AH25" s="94">
        <f>SUM(AH22:AH24)</f>
        <v>0</v>
      </c>
      <c r="AI25" s="94">
        <f>SUM(AI22:AI24)</f>
        <v>0</v>
      </c>
      <c r="AJ25" s="103" t="e">
        <f>IFERROR(AH25/(AH25+AI25), NA())</f>
        <v>#N/A</v>
      </c>
      <c r="AK25" s="94">
        <f>SUM(AK22:AK24)</f>
        <v>0</v>
      </c>
      <c r="AL25" s="94">
        <f>SUM(AL22:AL24)</f>
        <v>0</v>
      </c>
      <c r="AM25" s="103" t="e">
        <f>IFERROR(AK25/(AK25+AL25), NA())</f>
        <v>#N/A</v>
      </c>
    </row>
    <row r="26" spans="2:39" ht="24.6" x14ac:dyDescent="0.3">
      <c r="B26" s="152" t="s">
        <v>23</v>
      </c>
      <c r="C26" s="63" t="s">
        <v>24</v>
      </c>
      <c r="D26" s="79">
        <f>COUNTIFS('Audit Form Data'!Q4:Q123, TRUE, 'Audit Form Data'!A4:A123, "&gt;=1/1", 'Audit Form Data'!A4:A123, "&lt;=1/31")</f>
        <v>0</v>
      </c>
      <c r="E26" s="80">
        <f>COUNTIFS('Audit Form Data'!R4:R123, TRUE, 'Audit Form Data'!A4:A123, "&gt;=1/1", 'Audit Form Data'!A4:A123, "&lt;=1/31")</f>
        <v>2</v>
      </c>
      <c r="F26" s="104">
        <f t="shared" si="0"/>
        <v>0</v>
      </c>
      <c r="G26" s="79">
        <f>COUNTIFS('Audit Form Data'!Q4:Q123, TRUE, 'Audit Form Data'!A4:A123, "&gt;=2/1", 'Audit Form Data'!A4:A123, "&lt;3/1")</f>
        <v>1</v>
      </c>
      <c r="H26" s="80">
        <f>COUNTIFS('Audit Form Data'!R4:R123, TRUE, 'Audit Form Data'!A4:A123, "&gt;=2/1", 'Audit Form Data'!A4:A123, "&lt;3/1")</f>
        <v>0</v>
      </c>
      <c r="I26" s="104">
        <f t="shared" si="12"/>
        <v>1</v>
      </c>
      <c r="J26" s="79">
        <f>COUNTIFS('Audit Form Data'!Q4:Q123, TRUE, 'Audit Form Data'!A4:A123, "&gt;=3/1", 'Audit Form Data'!A4:A123, "&lt;=3/31")</f>
        <v>1</v>
      </c>
      <c r="K26" s="80">
        <f>COUNTIFS('Audit Form Data'!R4:R123, TRUE, 'Audit Form Data'!A4:A123, "&gt;=3/1", 'Audit Form Data'!A4:A123, "&lt;=3/31")</f>
        <v>0</v>
      </c>
      <c r="L26" s="104">
        <f t="shared" si="13"/>
        <v>1</v>
      </c>
      <c r="M26" s="79">
        <f>COUNTIFS('Audit Form Data'!Q4:Q123, TRUE, 'Audit Form Data'!A4:A123, "&gt;=4/1", 'Audit Form Data'!A4:A123, "&lt;=4/30")</f>
        <v>0</v>
      </c>
      <c r="N26" s="80">
        <f>COUNTIFS('Audit Form Data'!R4:R123, TRUE, 'Audit Form Data'!A4:A123, "&gt;=4/1", 'Audit Form Data'!A4:A123, "&lt;=4/30")</f>
        <v>1</v>
      </c>
      <c r="O26" s="104">
        <f t="shared" si="14"/>
        <v>0</v>
      </c>
      <c r="P26" s="79">
        <f>COUNTIFS('Audit Form Data'!Q4:Q123, TRUE, 'Audit Form Data'!A4:A123, "&gt;=5/1", 'Audit Form Data'!A4:A123, "&lt;=5/31")</f>
        <v>1</v>
      </c>
      <c r="Q26" s="80">
        <f>COUNTIFS('Audit Form Data'!R4:R123, TRUE, 'Audit Form Data'!A4:A123, "&gt;=5/1", 'Audit Form Data'!A4:A123, "&lt;=5/31")</f>
        <v>0</v>
      </c>
      <c r="R26" s="104">
        <f t="shared" si="15"/>
        <v>1</v>
      </c>
      <c r="S26" s="79">
        <f>COUNTIFS('Audit Form Data'!Q4:Q123, TRUE, 'Audit Form Data'!A4:A123, "&gt;=6/1", 'Audit Form Data'!A4:A123, "&lt;=6/30")</f>
        <v>0</v>
      </c>
      <c r="T26" s="80">
        <f>COUNTIFS('Audit Form Data'!R4:R123, TRUE, 'Audit Form Data'!A4:A123, "&gt;=6/1", 'Audit Form Data'!A4:A123, "&lt;=6/30")</f>
        <v>0</v>
      </c>
      <c r="U26" s="104" t="str">
        <f t="shared" si="16"/>
        <v/>
      </c>
      <c r="V26" s="79">
        <f>COUNTIFS('Audit Form Data'!Q4:Q123, TRUE, 'Audit Form Data'!A4:A123, "&gt;=7/1", 'Audit Form Data'!A4:A123, "&lt;=7/31")</f>
        <v>0</v>
      </c>
      <c r="W26" s="80">
        <f>COUNTIFS('Audit Form Data'!R4:R123, TRUE, 'Audit Form Data'!A4:A123, "&gt;=7/1", 'Audit Form Data'!A4:A123, "&lt;=7/31")</f>
        <v>0</v>
      </c>
      <c r="X26" s="104" t="str">
        <f t="shared" si="17"/>
        <v/>
      </c>
      <c r="Y26" s="79">
        <f>COUNTIFS('Audit Form Data'!Q4:Q123, TRUE, 'Audit Form Data'!A4:A123, "&gt;=8/1", 'Audit Form Data'!A4:A123, "&lt;=8/31")</f>
        <v>0</v>
      </c>
      <c r="Z26" s="80">
        <f>COUNTIFS('Audit Form Data'!R4:R123, TRUE, 'Audit Form Data'!A4:A123, "&gt;=8/1", 'Audit Form Data'!A4:A123, "&lt;=8/31")</f>
        <v>0</v>
      </c>
      <c r="AA26" s="104" t="str">
        <f t="shared" si="18"/>
        <v/>
      </c>
      <c r="AB26" s="79">
        <f>COUNTIFS('Audit Form Data'!Q4:Q123, TRUE, 'Audit Form Data'!A4:A123, "&gt;=9/1", 'Audit Form Data'!A4:A123, "&lt;=9/30")</f>
        <v>0</v>
      </c>
      <c r="AC26" s="80">
        <f>COUNTIFS('Audit Form Data'!R4:R123, TRUE, 'Audit Form Data'!A4:A123, "&gt;=9/1", 'Audit Form Data'!A4:A123, "&lt;=9/30")</f>
        <v>0</v>
      </c>
      <c r="AD26" s="104" t="str">
        <f t="shared" si="19"/>
        <v/>
      </c>
      <c r="AE26" s="79">
        <f>COUNTIFS('Audit Form Data'!Q4:Q123, TRUE, 'Audit Form Data'!A4:A123, "&gt;=10/1", 'Audit Form Data'!A4:A123, "&lt;=10/31")</f>
        <v>0</v>
      </c>
      <c r="AF26" s="80">
        <f>COUNTIFS('Audit Form Data'!R4:R123, TRUE, 'Audit Form Data'!A4:A123, "&gt;=10/1", 'Audit Form Data'!A4:A123, "&lt;=10/31")</f>
        <v>0</v>
      </c>
      <c r="AG26" s="104" t="str">
        <f t="shared" si="20"/>
        <v/>
      </c>
      <c r="AH26" s="79">
        <f>COUNTIFS('Audit Form Data'!Q4:Q123, TRUE, 'Audit Form Data'!A4:A123, "&gt;=11/1", 'Audit Form Data'!A4:A123, "&lt;=11/30")</f>
        <v>0</v>
      </c>
      <c r="AI26" s="80">
        <f>COUNTIFS('Audit Form Data'!R4:R123, TRUE, 'Audit Form Data'!A4:A123, "&gt;=11/1", 'Audit Form Data'!A4:A123, "&lt;=11/30")</f>
        <v>0</v>
      </c>
      <c r="AJ26" s="104" t="str">
        <f t="shared" si="21"/>
        <v/>
      </c>
      <c r="AK26" s="79">
        <f>COUNTIFS('Audit Form Data'!Q4:Q123, TRUE, 'Audit Form Data'!A4:A123, "&gt;=12/1", 'Audit Form Data'!A4:A123, "&lt;=12/31")</f>
        <v>0</v>
      </c>
      <c r="AL26" s="80">
        <f>COUNTIFS('Audit Form Data'!R4:R123, TRUE, 'Audit Form Data'!A4:A123, "&gt;=12/1", 'Audit Form Data'!A4:A123, "&lt;=12/31")</f>
        <v>0</v>
      </c>
      <c r="AM26" s="104" t="str">
        <f t="shared" si="22"/>
        <v/>
      </c>
    </row>
    <row r="27" spans="2:39" ht="36.6" x14ac:dyDescent="0.3">
      <c r="B27" s="160"/>
      <c r="C27" s="63" t="s">
        <v>25</v>
      </c>
      <c r="D27" s="81">
        <f>COUNTIFS('Audit Form Data'!AC4:AC123, TRUE, 'Audit Form Data'!A4:A123, "&gt;=1/1", 'Audit Form Data'!A4:A123, "&lt;=1/31")</f>
        <v>0</v>
      </c>
      <c r="E27" s="82">
        <f>COUNTIFS('Audit Form Data'!AD4:AD123, TRUE, 'Audit Form Data'!A4:A123, "&gt;=1/1", 'Audit Form Data'!A4:A123, "&lt;=1/31")</f>
        <v>2</v>
      </c>
      <c r="F27" s="104">
        <f t="shared" si="0"/>
        <v>0</v>
      </c>
      <c r="G27" s="81">
        <f>COUNTIFS('Audit Form Data'!AC4:AC123, TRUE, 'Audit Form Data'!A4:A123, "&gt;=2/1", 'Audit Form Data'!A4:A123, "&lt;3/1")</f>
        <v>0</v>
      </c>
      <c r="H27" s="82">
        <f>COUNTIFS('Audit Form Data'!AD4:AD123, TRUE, 'Audit Form Data'!A4:A123, "&gt;=2/1", 'Audit Form Data'!A4:A123, "&lt;3/1")</f>
        <v>1</v>
      </c>
      <c r="I27" s="104">
        <f t="shared" si="12"/>
        <v>0</v>
      </c>
      <c r="J27" s="81">
        <f>COUNTIFS('Audit Form Data'!AC4:AC123, TRUE, 'Audit Form Data'!A4:A123, "&gt;=3/1", 'Audit Form Data'!A4:A123, "&lt;=3/31")</f>
        <v>0</v>
      </c>
      <c r="K27" s="82">
        <f>COUNTIFS('Audit Form Data'!AD4:AD123, TRUE, 'Audit Form Data'!A4:A123, "&gt;=3/1", 'Audit Form Data'!A4:A123, "&lt;=3/31")</f>
        <v>1</v>
      </c>
      <c r="L27" s="104">
        <f t="shared" si="13"/>
        <v>0</v>
      </c>
      <c r="M27" s="81">
        <f>COUNTIFS('Audit Form Data'!AC4:AC123, TRUE, 'Audit Form Data'!A4:A123, "&gt;=4/1", 'Audit Form Data'!A4:A123, "&lt;=4/30")</f>
        <v>1</v>
      </c>
      <c r="N27" s="82">
        <f>COUNTIFS('Audit Form Data'!AD4:AD123, TRUE, 'Audit Form Data'!A4:A123, "&gt;=4/1", 'Audit Form Data'!A4:A123, "&lt;=4/30")</f>
        <v>0</v>
      </c>
      <c r="O27" s="104">
        <f t="shared" si="14"/>
        <v>1</v>
      </c>
      <c r="P27" s="81">
        <f>COUNTIFS('Audit Form Data'!AC4:AC123, TRUE, 'Audit Form Data'!A4:A123, "&gt;=5/1", 'Audit Form Data'!A4:A123, "&lt;=5/31")</f>
        <v>0</v>
      </c>
      <c r="Q27" s="82">
        <f>COUNTIFS('Audit Form Data'!AD4:AD123, TRUE, 'Audit Form Data'!A4:A123, "&gt;=5/1", 'Audit Form Data'!A4:A123, "&lt;=5/31")</f>
        <v>1</v>
      </c>
      <c r="R27" s="104">
        <f t="shared" si="15"/>
        <v>0</v>
      </c>
      <c r="S27" s="81">
        <f>COUNTIFS('Audit Form Data'!AC4:AC123, TRUE, 'Audit Form Data'!A4:A123, "&gt;=6/1", 'Audit Form Data'!A4:A123, "&lt;=6/30")</f>
        <v>0</v>
      </c>
      <c r="T27" s="82">
        <f>COUNTIFS('Audit Form Data'!AD4:AD123, TRUE, 'Audit Form Data'!A4:A123, "&gt;=6/1", 'Audit Form Data'!A4:A123, "&lt;=6/30")</f>
        <v>0</v>
      </c>
      <c r="U27" s="104" t="str">
        <f t="shared" si="16"/>
        <v/>
      </c>
      <c r="V27" s="81">
        <f>COUNTIFS('Audit Form Data'!AC4:AC123, TRUE, 'Audit Form Data'!A4:A123, "&gt;=7/1", 'Audit Form Data'!A4:A123, "&lt;=7/31")</f>
        <v>0</v>
      </c>
      <c r="W27" s="82">
        <f>COUNTIFS('Audit Form Data'!AD4:AD123, TRUE, 'Audit Form Data'!A4:A123, "&gt;=7/1", 'Audit Form Data'!A4:A123, "&lt;=7/31")</f>
        <v>0</v>
      </c>
      <c r="X27" s="104" t="str">
        <f t="shared" si="17"/>
        <v/>
      </c>
      <c r="Y27" s="81">
        <f>COUNTIFS('Audit Form Data'!AC4:AC123, TRUE, 'Audit Form Data'!A4:A123, "&gt;=8/1", 'Audit Form Data'!A4:A123, "&lt;=8/31")</f>
        <v>0</v>
      </c>
      <c r="Z27" s="82">
        <f>COUNTIFS('Audit Form Data'!AD4:AD123, TRUE, 'Audit Form Data'!A4:A123, "&gt;=8/1", 'Audit Form Data'!A4:A123, "&lt;=8/31")</f>
        <v>0</v>
      </c>
      <c r="AA27" s="104" t="str">
        <f t="shared" si="18"/>
        <v/>
      </c>
      <c r="AB27" s="81">
        <f>COUNTIFS('Audit Form Data'!AC4:AC123, TRUE, 'Audit Form Data'!A4:A123, "&gt;=9/1", 'Audit Form Data'!A4:A123, "&lt;=9/30")</f>
        <v>0</v>
      </c>
      <c r="AC27" s="82">
        <f>COUNTIFS('Audit Form Data'!AD4:AD123, TRUE, 'Audit Form Data'!A4:A123, "&gt;=9/1", 'Audit Form Data'!A4:A123, "&lt;=9/30")</f>
        <v>0</v>
      </c>
      <c r="AD27" s="104" t="str">
        <f t="shared" si="19"/>
        <v/>
      </c>
      <c r="AE27" s="81">
        <f>COUNTIFS('Audit Form Data'!AC4:AC123, TRUE, 'Audit Form Data'!A4:A123, "&gt;=10/1", 'Audit Form Data'!A4:A123, "&lt;=10/31")</f>
        <v>0</v>
      </c>
      <c r="AF27" s="82">
        <f>COUNTIFS('Audit Form Data'!AD4:AD123, TRUE, 'Audit Form Data'!A4:A123, "&gt;=10/1", 'Audit Form Data'!A4:A123, "&lt;=10/31")</f>
        <v>0</v>
      </c>
      <c r="AG27" s="104" t="str">
        <f t="shared" si="20"/>
        <v/>
      </c>
      <c r="AH27" s="81">
        <f>COUNTIFS('Audit Form Data'!AC4:AC123, TRUE, 'Audit Form Data'!A4:A123, "&gt;=11/1", 'Audit Form Data'!A4:A123, "&lt;=11/30")</f>
        <v>0</v>
      </c>
      <c r="AI27" s="82">
        <f>COUNTIFS('Audit Form Data'!AD4:AD123, TRUE, 'Audit Form Data'!A4:A123, "&gt;=11/1", 'Audit Form Data'!A4:A123, "&lt;=11/30")</f>
        <v>0</v>
      </c>
      <c r="AJ27" s="104" t="str">
        <f t="shared" si="21"/>
        <v/>
      </c>
      <c r="AK27" s="81">
        <f>COUNTIFS('Audit Form Data'!AC4:AC123, TRUE, 'Audit Form Data'!A4:A123, "&gt;=12/1", 'Audit Form Data'!A4:A123, "&lt;=12/31")</f>
        <v>0</v>
      </c>
      <c r="AL27" s="82">
        <f>COUNTIFS('Audit Form Data'!AD4:AD123, TRUE, 'Audit Form Data'!A4:A123, "&gt;=12/1", 'Audit Form Data'!A4:A123, "&lt;=12/31")</f>
        <v>0</v>
      </c>
      <c r="AM27" s="104" t="str">
        <f t="shared" si="22"/>
        <v/>
      </c>
    </row>
    <row r="28" spans="2:39" ht="15" thickBot="1" x14ac:dyDescent="0.35">
      <c r="B28" s="153"/>
      <c r="C28" s="95" t="s">
        <v>118</v>
      </c>
      <c r="D28" s="105">
        <f>SUM(D26:D27)</f>
        <v>0</v>
      </c>
      <c r="E28" s="106">
        <f>SUM(E26:E27)</f>
        <v>4</v>
      </c>
      <c r="F28" s="107">
        <f>IFERROR(D28/(D28+E28), NA())</f>
        <v>0</v>
      </c>
      <c r="G28" s="105">
        <f>SUM(G26:G27)</f>
        <v>1</v>
      </c>
      <c r="H28" s="106">
        <f>SUM(H26:H27)</f>
        <v>1</v>
      </c>
      <c r="I28" s="107">
        <f>IFERROR(G28/(G28+H28), NA())</f>
        <v>0.5</v>
      </c>
      <c r="J28" s="105">
        <f>SUM(J26:J27)</f>
        <v>1</v>
      </c>
      <c r="K28" s="106">
        <f>SUM(K26:K27)</f>
        <v>1</v>
      </c>
      <c r="L28" s="107">
        <f>IFERROR(J28/(J28+K28), NA())</f>
        <v>0.5</v>
      </c>
      <c r="M28" s="105">
        <f>SUM(M26:M27)</f>
        <v>1</v>
      </c>
      <c r="N28" s="106">
        <f>SUM(N26:N27)</f>
        <v>1</v>
      </c>
      <c r="O28" s="107">
        <f>IFERROR(M28/(M28+N28), NA())</f>
        <v>0.5</v>
      </c>
      <c r="P28" s="105">
        <f>SUM(P26:P27)</f>
        <v>1</v>
      </c>
      <c r="Q28" s="106">
        <f>SUM(Q26:Q27)</f>
        <v>1</v>
      </c>
      <c r="R28" s="107">
        <f>IFERROR(P28/(P28+Q28), NA())</f>
        <v>0.5</v>
      </c>
      <c r="S28" s="105">
        <f>SUM(S26:S27)</f>
        <v>0</v>
      </c>
      <c r="T28" s="106">
        <f>SUM(T26:T27)</f>
        <v>0</v>
      </c>
      <c r="U28" s="107" t="e">
        <f>IFERROR(S28/(S28+T28), NA())</f>
        <v>#N/A</v>
      </c>
      <c r="V28" s="105">
        <f>SUM(V26:V27)</f>
        <v>0</v>
      </c>
      <c r="W28" s="106">
        <f>SUM(W26:W27)</f>
        <v>0</v>
      </c>
      <c r="X28" s="107" t="e">
        <f>IFERROR(V28/(V28+W28), NA())</f>
        <v>#N/A</v>
      </c>
      <c r="Y28" s="105">
        <f>SUM(Y26:Y27)</f>
        <v>0</v>
      </c>
      <c r="Z28" s="106">
        <f>SUM(Z26:Z27)</f>
        <v>0</v>
      </c>
      <c r="AA28" s="107" t="e">
        <f>IFERROR(Y28/(Y28+Z28), NA())</f>
        <v>#N/A</v>
      </c>
      <c r="AB28" s="105">
        <f>SUM(AB26:AB27)</f>
        <v>0</v>
      </c>
      <c r="AC28" s="106">
        <f>SUM(AC26:AC27)</f>
        <v>0</v>
      </c>
      <c r="AD28" s="107" t="e">
        <f>IFERROR(AB28/(AB28+AC28), NA())</f>
        <v>#N/A</v>
      </c>
      <c r="AE28" s="105">
        <f>SUM(AE26:AE27)</f>
        <v>0</v>
      </c>
      <c r="AF28" s="106">
        <f>SUM(AF26:AF27)</f>
        <v>0</v>
      </c>
      <c r="AG28" s="107" t="e">
        <f>IFERROR(AE28/(AE28+AF28), NA())</f>
        <v>#N/A</v>
      </c>
      <c r="AH28" s="105">
        <f>SUM(AH26:AH27)</f>
        <v>0</v>
      </c>
      <c r="AI28" s="106">
        <f>SUM(AI26:AI27)</f>
        <v>0</v>
      </c>
      <c r="AJ28" s="107" t="e">
        <f>IFERROR(AH28/(AH28+AI28), NA())</f>
        <v>#N/A</v>
      </c>
      <c r="AK28" s="105">
        <f>SUM(AK26:AK27)</f>
        <v>0</v>
      </c>
      <c r="AL28" s="106">
        <f>SUM(AL26:AL27)</f>
        <v>0</v>
      </c>
      <c r="AM28" s="107" t="e">
        <f>IFERROR(AK28/(AK28+AL28), NA())</f>
        <v>#N/A</v>
      </c>
    </row>
    <row r="31" spans="2:39" ht="18" x14ac:dyDescent="0.35">
      <c r="B31" s="111" t="s">
        <v>119</v>
      </c>
      <c r="C31" s="111"/>
      <c r="D31" s="111"/>
      <c r="E31" s="111"/>
      <c r="F31" s="111"/>
      <c r="G31" s="111"/>
      <c r="H31" s="111"/>
      <c r="I31" s="111"/>
      <c r="J31" s="111"/>
      <c r="K31" s="111"/>
      <c r="L31" s="111"/>
      <c r="M31" s="111"/>
      <c r="N31" s="111"/>
      <c r="O31" s="111"/>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row>
    <row r="32" spans="2:39" x14ac:dyDescent="0.3">
      <c r="D32" s="113" t="s">
        <v>103</v>
      </c>
      <c r="E32" s="113" t="s">
        <v>104</v>
      </c>
      <c r="F32" s="113" t="s">
        <v>105</v>
      </c>
      <c r="G32" s="113" t="s">
        <v>106</v>
      </c>
      <c r="H32" s="113" t="s">
        <v>107</v>
      </c>
      <c r="I32" s="113" t="s">
        <v>108</v>
      </c>
      <c r="J32" s="113" t="s">
        <v>109</v>
      </c>
      <c r="K32" s="113" t="s">
        <v>110</v>
      </c>
      <c r="L32" s="113" t="s">
        <v>111</v>
      </c>
      <c r="M32" s="113" t="s">
        <v>112</v>
      </c>
      <c r="N32" s="113" t="s">
        <v>113</v>
      </c>
      <c r="O32" s="113" t="s">
        <v>114</v>
      </c>
    </row>
    <row r="33" spans="2:15" x14ac:dyDescent="0.3">
      <c r="B33" s="157" t="s">
        <v>0</v>
      </c>
      <c r="C33" s="45" t="s">
        <v>117</v>
      </c>
      <c r="D33" s="54">
        <f>COUNTIFS('Audit Form Data'!F4:F123, TRUE, 'Audit Form Data'!A4:A123, "&gt;=1/1", 'Audit Form Data'!A4:A123, "&lt;=1/31")</f>
        <v>2</v>
      </c>
      <c r="E33" s="54">
        <f>COUNTIFS('Audit Form Data'!F4:F123, TRUE, 'Audit Form Data'!A4:A123, "&gt;=2/1", 'Audit Form Data'!A4:A123, "&lt;3/1")</f>
        <v>1</v>
      </c>
      <c r="F33" s="54">
        <f>COUNTIFS('Audit Form Data'!F4:F123, TRUE, 'Audit Form Data'!A4:A123, "&gt;=3/1", 'Audit Form Data'!A4:A123, "&lt;=3/31")</f>
        <v>0</v>
      </c>
      <c r="G33" s="54">
        <f>COUNTIFS('Audit Form Data'!F4:F123, TRUE, 'Audit Form Data'!A4:A123, "&gt;=4/1", 'Audit Form Data'!A4:A123, "&lt;=4/30")</f>
        <v>0</v>
      </c>
      <c r="H33" s="54">
        <f>COUNTIFS('Audit Form Data'!F4:F123, TRUE, 'Audit Form Data'!A4:A123, "&gt;=5/1", 'Audit Form Data'!A4:A123, "&lt;=5/31")</f>
        <v>0</v>
      </c>
      <c r="I33" s="54">
        <f>COUNTIFS('Audit Form Data'!F4:F123, TRUE, 'Audit Form Data'!A4:A123, "&gt;=6/1", 'Audit Form Data'!A4:A123, "&lt;=6/30")</f>
        <v>0</v>
      </c>
      <c r="J33" s="54">
        <f>COUNTIFS('Audit Form Data'!F4:F123, TRUE, 'Audit Form Data'!A4:A123, "&gt;=7/1", 'Audit Form Data'!A4:A123, "&lt;=7/31")</f>
        <v>0</v>
      </c>
      <c r="K33" s="54">
        <f>COUNTIFS('Audit Form Data'!F4:F123, TRUE, 'Audit Form Data'!A4:A123, "&gt;=8/1", 'Audit Form Data'!A4:A123, "&lt;=8/31")</f>
        <v>0</v>
      </c>
      <c r="L33" s="54">
        <f>COUNTIFS('Audit Form Data'!F4:F123, TRUE, 'Audit Form Data'!A4:A123, "&gt;=9/1", 'Audit Form Data'!A4:A123, "&lt;=9/30")</f>
        <v>0</v>
      </c>
      <c r="M33" s="54">
        <f>COUNTIFS('Audit Form Data'!F4:F123, TRUE, 'Audit Form Data'!A4:A123, "&gt;=10/1", 'Audit Form Data'!A4:A123, "&lt;=10/31")</f>
        <v>0</v>
      </c>
      <c r="N33" s="54">
        <f>COUNTIFS('Audit Form Data'!F4:F123, TRUE, 'Audit Form Data'!A4:A123, "&gt;=11/1", 'Audit Form Data'!A4:A123, "&lt;=11/30")</f>
        <v>0</v>
      </c>
      <c r="O33" s="54">
        <f>COUNTIFS('Audit Form Data'!F4:F123, TRUE, 'Audit Form Data'!A4:A123, "&gt;=12/1", 'Audit Form Data'!A4:A123, "&lt;=12/31")</f>
        <v>0</v>
      </c>
    </row>
    <row r="34" spans="2:15" ht="60.6" x14ac:dyDescent="0.3">
      <c r="B34" s="158"/>
      <c r="C34" s="45" t="s">
        <v>2</v>
      </c>
      <c r="D34" s="54">
        <f>COUNTIFS('Audit Form Data'!AA4:AA123, TRUE, 'Audit Form Data'!A4:A123, "&gt;=1/1", 'Audit Form Data'!A4:A123, "&lt;=1/31")</f>
        <v>1</v>
      </c>
      <c r="E34" s="54">
        <f>COUNTIFS('Audit Form Data'!AA4:AA123, TRUE, 'Audit Form Data'!A4:A123, "&gt;=2/1", 'Audit Form Data'!A4:A123, "&lt;3/1")</f>
        <v>0</v>
      </c>
      <c r="F34" s="54">
        <f>COUNTIFS('Audit Form Data'!AA4:AA123, TRUE, 'Audit Form Data'!A4:A123, "&gt;=3/1", 'Audit Form Data'!A4:A123, "&lt;=3/31")</f>
        <v>1</v>
      </c>
      <c r="G34" s="54">
        <f>COUNTIFS('Audit Form Data'!AA4:AA123, TRUE, 'Audit Form Data'!A4:A123, "&gt;=4/1", 'Audit Form Data'!A4:A123, "&lt;=4/30")</f>
        <v>0</v>
      </c>
      <c r="H34" s="54">
        <f>COUNTIFS('Audit Form Data'!AA4:AA123, TRUE, 'Audit Form Data'!A4:A123, "&gt;=5/1", 'Audit Form Data'!A4:A123, "&lt;=5/31")</f>
        <v>1</v>
      </c>
      <c r="I34" s="54">
        <f>COUNTIFS('Audit Form Data'!AA4:AA123, TRUE, 'Audit Form Data'!A4:A123, "&gt;=6/1", 'Audit Form Data'!A4:A123, "&lt;=6/30")</f>
        <v>0</v>
      </c>
      <c r="J34" s="54">
        <f>COUNTIFS('Audit Form Data'!AA4:AA123, TRUE, 'Audit Form Data'!A4:A123, "&gt;=7/1", 'Audit Form Data'!A4:A123, "&lt;=7/31")</f>
        <v>0</v>
      </c>
      <c r="K34" s="54">
        <f>COUNTIFS('Audit Form Data'!AA4:AA123, TRUE, 'Audit Form Data'!A4:A123, "&gt;=8/1", 'Audit Form Data'!A4:A123, "&lt;=8/31")</f>
        <v>0</v>
      </c>
      <c r="L34" s="54">
        <f>COUNTIFS('Audit Form Data'!AA4:AA123, TRUE, 'Audit Form Data'!A4:A123, "&gt;=9/1", 'Audit Form Data'!A4:A123, "&lt;=9/30")</f>
        <v>0</v>
      </c>
      <c r="M34" s="54">
        <f>COUNTIFS('Audit Form Data'!AA4:AA123, TRUE, 'Audit Form Data'!A4:A123, "&gt;=10/1", 'Audit Form Data'!A4:A123, "&lt;=10/31")</f>
        <v>0</v>
      </c>
      <c r="N34" s="54">
        <f>COUNTIFS('Audit Form Data'!AA4:AA123, TRUE, 'Audit Form Data'!A4:A123, "&gt;=11/1", 'Audit Form Data'!A4:A123, "&lt;=11/30")</f>
        <v>0</v>
      </c>
      <c r="O34" s="54">
        <f>COUNTIFS('Audit Form Data'!AA4:AA123, TRUE, 'Audit Form Data'!A4:A123, "&gt;=12/1", 'Audit Form Data'!A4:A123, "&lt;=12/31")</f>
        <v>0</v>
      </c>
    </row>
    <row r="35" spans="2:15" x14ac:dyDescent="0.3">
      <c r="B35" s="159"/>
      <c r="C35" s="46" t="s">
        <v>3</v>
      </c>
      <c r="D35" s="54">
        <f>COUNTIFS('Audit Form Data'!BE4:BE123, TRUE, 'Audit Form Data'!A4:A123, "&gt;=1/1", 'Audit Form Data'!A4:A123, "&lt;=1/31") + COUNTIFS('Audit Form Data'!BN4:BN123, TRUE, 'Audit Form Data'!A4:A123, "&gt;=1/1", 'Audit Form Data'!A4:A123, "&lt;=1/31")</f>
        <v>2</v>
      </c>
      <c r="E35" s="54">
        <f>COUNTIFS('Audit Form Data'!BE4:BE123, TRUE, 'Audit Form Data'!A4:A123, "&gt;=2/1", 'Audit Form Data'!A4:A123, "&lt;3/1") + COUNTIFS('Audit Form Data'!BN4:BN123, TRUE, 'Audit Form Data'!A4:A123, "&gt;=2/1", 'Audit Form Data'!A4:A123, "&lt;3/1")</f>
        <v>2</v>
      </c>
      <c r="F35" s="54">
        <f>COUNTIFS('Audit Form Data'!BE4:BE123, TRUE, 'Audit Form Data'!A4:A123, "&gt;=3/1", 'Audit Form Data'!A4:A123, "&lt;=3/31") + COUNTIFS('Audit Form Data'!BN4:BN123, TRUE, 'Audit Form Data'!A4:A123, "&gt;=3/1", 'Audit Form Data'!A4:A123, "&lt;=3/31")</f>
        <v>1</v>
      </c>
      <c r="G35" s="54">
        <f>COUNTIFS('Audit Form Data'!BE4:BE123, TRUE, 'Audit Form Data'!A4:A123, "&gt;=4/1", 'Audit Form Data'!A4:A123, "&lt;=4/30") + COUNTIFS('Audit Form Data'!BN4:BN123, TRUE, 'Audit Form Data'!A4:A123, "&gt;=4/1", 'Audit Form Data'!A4:A123, "&lt;=4/30")</f>
        <v>0</v>
      </c>
      <c r="H35" s="54">
        <f>COUNTIFS('Audit Form Data'!BE4:BE123, TRUE, 'Audit Form Data'!A4:A123, "&gt;=5/1", 'Audit Form Data'!A4:A123, "&lt;=5/31") + COUNTIFS('Audit Form Data'!BN4:BN123, TRUE, 'Audit Form Data'!A4:A123, "&gt;=5/1", 'Audit Form Data'!A4:A123, "&lt;=5/31")</f>
        <v>1</v>
      </c>
      <c r="I35" s="54">
        <f>COUNTIFS('Audit Form Data'!BE4:BE123, TRUE, 'Audit Form Data'!A4:A123, "&gt;=6/1", 'Audit Form Data'!A4:A123, "&lt;=6/30") + COUNTIFS('Audit Form Data'!BN4:BN123, TRUE, 'Audit Form Data'!A4:A123, "&gt;=6/1", 'Audit Form Data'!A4:A123, "&lt;=6/30")</f>
        <v>0</v>
      </c>
      <c r="J35" s="54">
        <f>COUNTIFS('Audit Form Data'!BE4:BE123, TRUE, 'Audit Form Data'!A4:A123, "&gt;=7/1", 'Audit Form Data'!A4:A123, "&lt;=7/31") + COUNTIFS('Audit Form Data'!BN4:BN123, TRUE, 'Audit Form Data'!A4:A123, "&gt;=7/1", 'Audit Form Data'!A4:A123, "&lt;=7/31")</f>
        <v>0</v>
      </c>
      <c r="K35" s="54">
        <f>COUNTIFS('Audit Form Data'!BE4:BE123, TRUE, 'Audit Form Data'!A4:A123, "&gt;=8/1", 'Audit Form Data'!A4:A123, "&lt;=8/31") + COUNTIFS('Audit Form Data'!BN4:BN123, TRUE, 'Audit Form Data'!A4:A123, "&gt;=8/1", 'Audit Form Data'!A4:A123, "&lt;=8/31")</f>
        <v>0</v>
      </c>
      <c r="L35" s="54">
        <f>COUNTIFS('Audit Form Data'!BE4:BE123, TRUE, 'Audit Form Data'!A4:A123, "&gt;=9/1", 'Audit Form Data'!A4:A123, "&lt;=9/30") + COUNTIFS('Audit Form Data'!BN4:BN123, TRUE, 'Audit Form Data'!A4:A123, "&gt;=9/1", 'Audit Form Data'!A4:A123, "&lt;=9/30")</f>
        <v>0</v>
      </c>
      <c r="M35" s="54">
        <f>COUNTIFS('Audit Form Data'!BE4:BE123, TRUE, 'Audit Form Data'!A4:A123, "&gt;=10/1", 'Audit Form Data'!A4:A123, "&lt;=10/31") + COUNTIFS('Audit Form Data'!BN4:BN123, TRUE, 'Audit Form Data'!A4:A123, "&gt;=10/1", 'Audit Form Data'!A4:A123, "&lt;=10/31")</f>
        <v>0</v>
      </c>
      <c r="N35" s="54">
        <f>COUNTIFS('Audit Form Data'!BE4:BE123, TRUE, 'Audit Form Data'!A4:A123, "&gt;=11/1", 'Audit Form Data'!A4:A123, "&lt;=11/30") + COUNTIFS('Audit Form Data'!BN4:BN123, TRUE, 'Audit Form Data'!A4:A123, "&gt;=11/1", 'Audit Form Data'!A4:A123, "&lt;=11/30")</f>
        <v>0</v>
      </c>
      <c r="O35" s="54">
        <f>COUNTIFS('Audit Form Data'!BE4:BE123, TRUE, 'Audit Form Data'!A4:A123, "&gt;=12/1", 'Audit Form Data'!A4:A123, "&lt;=12/31") + COUNTIFS('Audit Form Data'!BN4:BN123, TRUE, 'Audit Form Data'!A4:A123, "&gt;=12/1", 'Audit Form Data'!A4:A123, "&lt;=12/31")</f>
        <v>0</v>
      </c>
    </row>
    <row r="36" spans="2:15" x14ac:dyDescent="0.3">
      <c r="B36" s="154" t="s">
        <v>4</v>
      </c>
      <c r="C36" s="47" t="s">
        <v>5</v>
      </c>
      <c r="D36" s="72">
        <f>COUNTIFS('Audit Form Data'!L4:L123, TRUE, 'Audit Form Data'!A4:A123, "&gt;=1/1", 'Audit Form Data'!A4:A123, "&lt;=1/31")</f>
        <v>1</v>
      </c>
      <c r="E36" s="72">
        <f>COUNTIFS('Audit Form Data'!L4:L123, TRUE, 'Audit Form Data'!A4:A123, "&gt;=2/1", 'Audit Form Data'!A4:A123, "&lt;3/1")</f>
        <v>0</v>
      </c>
      <c r="F36" s="72">
        <f>COUNTIFS('Audit Form Data'!L4:L123, TRUE, 'Audit Form Data'!A4:A123, "&gt;=3/1", 'Audit Form Data'!A4:A123, "&lt;=3/31")</f>
        <v>1</v>
      </c>
      <c r="G36" s="72">
        <f>COUNTIFS('Audit Form Data'!L4:L123, TRUE, 'Audit Form Data'!A4:A123, "&gt;=4/1", 'Audit Form Data'!A4:A123, "&lt;=4/30")</f>
        <v>1</v>
      </c>
      <c r="H36" s="72">
        <f>COUNTIFS('Audit Form Data'!L4:L123, TRUE, 'Audit Form Data'!A4:A123, "&gt;=5/1", 'Audit Form Data'!A4:A123, "&lt;=5/31")</f>
        <v>1</v>
      </c>
      <c r="I36" s="72">
        <f>COUNTIFS('Audit Form Data'!L4:L123, TRUE, 'Audit Form Data'!A4:A123, "&gt;=6/1", 'Audit Form Data'!A4:A123, "&lt;=6/30")</f>
        <v>0</v>
      </c>
      <c r="J36" s="72">
        <f>COUNTIFS('Audit Form Data'!L4:L123, TRUE, 'Audit Form Data'!A4:A123, "&gt;=7/1", 'Audit Form Data'!A4:A123, "&lt;=7/31")</f>
        <v>0</v>
      </c>
      <c r="K36" s="72">
        <f>COUNTIFS('Audit Form Data'!L4:L123, TRUE, 'Audit Form Data'!A4:A123, "&gt;=8/1", 'Audit Form Data'!A4:A123, "&lt;=8/31")</f>
        <v>0</v>
      </c>
      <c r="L36" s="72">
        <f>COUNTIFS('Audit Form Data'!L4:L123, TRUE, 'Audit Form Data'!A4:A123, "&gt;=9/1", 'Audit Form Data'!A4:A123, "&lt;=9/30")</f>
        <v>0</v>
      </c>
      <c r="M36" s="72">
        <f>COUNTIFS('Audit Form Data'!L4:L123, TRUE, 'Audit Form Data'!A4:A123, "&gt;=10/1", 'Audit Form Data'!A4:A123, "&lt;=10/31")</f>
        <v>0</v>
      </c>
      <c r="N36" s="72">
        <f>COUNTIFS('Audit Form Data'!L4:L123, TRUE, 'Audit Form Data'!A4:A123, "&gt;=11/1", 'Audit Form Data'!A4:A123, "&lt;=11/30")</f>
        <v>0</v>
      </c>
      <c r="O36" s="72">
        <f>COUNTIFS('Audit Form Data'!L4:L123, TRUE, 'Audit Form Data'!A4:A123, "&gt;=12/1", 'Audit Form Data'!A4:A123, "&lt;=12/31")</f>
        <v>0</v>
      </c>
    </row>
    <row r="37" spans="2:15" ht="24.6" x14ac:dyDescent="0.3">
      <c r="B37" s="155"/>
      <c r="C37" s="47" t="s">
        <v>6</v>
      </c>
      <c r="D37" s="72">
        <f>COUNTIFS('Audit Form Data'!U4:U123, TRUE, 'Audit Form Data'!A4:A123, "&gt;=1/1", 'Audit Form Data'!A4:A123, "&lt;=1/31")</f>
        <v>0</v>
      </c>
      <c r="E37" s="72">
        <f>COUNTIFS('Audit Form Data'!U4:U123, TRUE, 'Audit Form Data'!A4:A123, "&gt;=2/1", 'Audit Form Data'!A4:A123, "&lt;3/1")</f>
        <v>1</v>
      </c>
      <c r="F37" s="72">
        <f>COUNTIFS('Audit Form Data'!U4:U123, TRUE, 'Audit Form Data'!A4:A123, "&gt;=3/1", 'Audit Form Data'!A4:A123, "&lt;=3/31")</f>
        <v>0</v>
      </c>
      <c r="G37" s="72">
        <f>COUNTIFS('Audit Form Data'!U4:U123, TRUE, 'Audit Form Data'!A4:A123, "&gt;=4/1", 'Audit Form Data'!A4:A123, "&lt;=4/30")</f>
        <v>1</v>
      </c>
      <c r="H37" s="72">
        <f>COUNTIFS('Audit Form Data'!U4:U123, TRUE, 'Audit Form Data'!A4:A123, "&gt;=5/1", 'Audit Form Data'!A4:A123, "&lt;=5/31")</f>
        <v>1</v>
      </c>
      <c r="I37" s="72">
        <f>COUNTIFS('Audit Form Data'!U4:U123, TRUE, 'Audit Form Data'!A4:A123, "&gt;=6/1", 'Audit Form Data'!A4:A123, "&lt;=6/30")</f>
        <v>0</v>
      </c>
      <c r="J37" s="72">
        <f>COUNTIFS('Audit Form Data'!U4:U123, TRUE, 'Audit Form Data'!A4:A123, "&gt;=7/1", 'Audit Form Data'!A4:A123, "&lt;=7/31")</f>
        <v>0</v>
      </c>
      <c r="K37" s="72">
        <f>COUNTIFS('Audit Form Data'!U4:U123, TRUE, 'Audit Form Data'!A4:A123, "&gt;=8/1", 'Audit Form Data'!A4:A123, "&lt;=8/31")</f>
        <v>0</v>
      </c>
      <c r="L37" s="72">
        <f>COUNTIFS('Audit Form Data'!U4:U123, TRUE, 'Audit Form Data'!A4:A123, "&gt;=9/1", 'Audit Form Data'!A4:A123, "&lt;=9/30")</f>
        <v>0</v>
      </c>
      <c r="M37" s="72">
        <f>COUNTIFS('Audit Form Data'!U4:U123, TRUE, 'Audit Form Data'!A4:A123, "&gt;=10/1", 'Audit Form Data'!A4:A123, "&lt;=10/31")</f>
        <v>0</v>
      </c>
      <c r="N37" s="72">
        <f>COUNTIFS('Audit Form Data'!U4:U123, TRUE, 'Audit Form Data'!A4:A123, "&gt;=11/1", 'Audit Form Data'!A4:A123, "&lt;=11/30")</f>
        <v>0</v>
      </c>
      <c r="O37" s="72">
        <f>COUNTIFS('Audit Form Data'!U4:U123, TRUE, 'Audit Form Data'!A4:A123, "&gt;=12/1", 'Audit Form Data'!A4:A123, "&lt;=12/31")</f>
        <v>0</v>
      </c>
    </row>
    <row r="38" spans="2:15" ht="24.6" x14ac:dyDescent="0.3">
      <c r="B38" s="156"/>
      <c r="C38" s="47" t="s">
        <v>7</v>
      </c>
      <c r="D38" s="72">
        <f>COUNTIFS('Audit Form Data'!X4:X123, TRUE, 'Audit Form Data'!A4:A123, "&gt;=1/1", 'Audit Form Data'!A4:A123, "&lt;=1/31")</f>
        <v>1</v>
      </c>
      <c r="E38" s="72">
        <f>COUNTIFS('Audit Form Data'!X4:X123, TRUE, 'Audit Form Data'!A4:A123, "&gt;=2/1", 'Audit Form Data'!A4:A123, "&lt;3/1")</f>
        <v>1</v>
      </c>
      <c r="F38" s="72">
        <f>COUNTIFS('Audit Form Data'!X4:X123, TRUE, 'Audit Form Data'!A4:A123, "&gt;=3/1", 'Audit Form Data'!A4:A123, "&lt;=3/31")</f>
        <v>1</v>
      </c>
      <c r="G38" s="72">
        <f>COUNTIFS('Audit Form Data'!X4:X123, TRUE, 'Audit Form Data'!A4:A123, "&gt;=4/1", 'Audit Form Data'!A4:A123, "&lt;=4/30")</f>
        <v>1</v>
      </c>
      <c r="H38" s="72">
        <f>COUNTIFS('Audit Form Data'!X4:X123, TRUE, 'Audit Form Data'!A4:A123, "&gt;=5/1", 'Audit Form Data'!A4:A123, "&lt;=5/31")</f>
        <v>0</v>
      </c>
      <c r="I38" s="72">
        <f>COUNTIFS('Audit Form Data'!X4:X123, TRUE, 'Audit Form Data'!A4:A123, "&gt;=6/1", 'Audit Form Data'!A4:A123, "&lt;=6/30")</f>
        <v>0</v>
      </c>
      <c r="J38" s="72">
        <f>COUNTIFS('Audit Form Data'!X4:X123, TRUE, 'Audit Form Data'!A4:A123, "&gt;=7/1", 'Audit Form Data'!A4:A123, "&lt;=7/31")</f>
        <v>0</v>
      </c>
      <c r="K38" s="72">
        <f>COUNTIFS('Audit Form Data'!X4:X123, TRUE, 'Audit Form Data'!A4:A123, "&gt;=8/1", 'Audit Form Data'!A4:A123, "&lt;=8/31")</f>
        <v>0</v>
      </c>
      <c r="L38" s="72">
        <f>COUNTIFS('Audit Form Data'!X4:X123, TRUE, 'Audit Form Data'!A4:A123, "&gt;=9/1", 'Audit Form Data'!A4:A123, "&lt;=9/30")</f>
        <v>0</v>
      </c>
      <c r="M38" s="72">
        <f>COUNTIFS('Audit Form Data'!X4:X123, TRUE, 'Audit Form Data'!A4:A123, "&gt;=10/1", 'Audit Form Data'!A4:A123, "&lt;=10/31")</f>
        <v>0</v>
      </c>
      <c r="N38" s="72">
        <f>COUNTIFS('Audit Form Data'!X4:X123, TRUE, 'Audit Form Data'!A4:A123, "&gt;=11/1", 'Audit Form Data'!A4:A123, "&lt;=11/30")</f>
        <v>0</v>
      </c>
      <c r="O38" s="72">
        <f>COUNTIFS('Audit Form Data'!X4:X123, TRUE, 'Audit Form Data'!A4:A123, "&gt;=12/1", 'Audit Form Data'!A4:A123, "&lt;=12/31")</f>
        <v>0</v>
      </c>
    </row>
    <row r="39" spans="2:15" ht="36.6" x14ac:dyDescent="0.3">
      <c r="B39" s="117" t="s">
        <v>8</v>
      </c>
      <c r="C39" s="48" t="s">
        <v>9</v>
      </c>
      <c r="D39" s="74">
        <f>COUNTIFS('Audit Form Data'!I4:I123, TRUE, 'Audit Form Data'!A4:A123, "&gt;=1/1", 'Audit Form Data'!A4:A123, "&lt;=1/31")</f>
        <v>2</v>
      </c>
      <c r="E39" s="74">
        <f>COUNTIFS('Audit Form Data'!I4:I123, TRUE, 'Audit Form Data'!A4:A123, "&gt;=2/1", 'Audit Form Data'!A4:A123, "&lt;3/1")</f>
        <v>0</v>
      </c>
      <c r="F39" s="74">
        <f>COUNTIFS('Audit Form Data'!I4:I123, TRUE, 'Audit Form Data'!A4:A123, "&gt;=3/1", 'Audit Form Data'!A4:A123, "&lt;=3/31")</f>
        <v>1</v>
      </c>
      <c r="G39" s="74">
        <f>COUNTIFS('Audit Form Data'!I4:I123, TRUE, 'Audit Form Data'!A4:A123, "&gt;=4/1", 'Audit Form Data'!A4:A123, "&lt;=4/30")</f>
        <v>0</v>
      </c>
      <c r="H39" s="74">
        <f>COUNTIFS('Audit Form Data'!I4:I123, TRUE, 'Audit Form Data'!A4:A123, "&gt;=5/1", 'Audit Form Data'!A4:A123, "&lt;=5/31")</f>
        <v>1</v>
      </c>
      <c r="I39" s="74">
        <f>COUNTIFS('Audit Form Data'!I4:I123, TRUE, 'Audit Form Data'!A4:A123, "&gt;=6/1", 'Audit Form Data'!A4:A123, "&lt;=6/30")</f>
        <v>0</v>
      </c>
      <c r="J39" s="74">
        <f>COUNTIFS('Audit Form Data'!I4:I123, TRUE, 'Audit Form Data'!A4:A123, "&gt;=7/1", 'Audit Form Data'!A4:A123, "&lt;=7/31")</f>
        <v>0</v>
      </c>
      <c r="K39" s="74">
        <f>COUNTIFS('Audit Form Data'!I4:I123, TRUE, 'Audit Form Data'!A4:A123, "&gt;=8/1", 'Audit Form Data'!A4:A123, "&lt;=8/31")</f>
        <v>0</v>
      </c>
      <c r="L39" s="74">
        <f>COUNTIFS('Audit Form Data'!I4:I123, TRUE, 'Audit Form Data'!A4:A123, "&gt;=9/1", 'Audit Form Data'!A4:A123, "&lt;=9/30")</f>
        <v>0</v>
      </c>
      <c r="M39" s="74">
        <f>COUNTIFS('Audit Form Data'!I4:I123, TRUE, 'Audit Form Data'!A4:A123, "&gt;=10/1", 'Audit Form Data'!A4:A123, "&lt;=10/31")</f>
        <v>0</v>
      </c>
      <c r="N39" s="74">
        <f>COUNTIFS('Audit Form Data'!I4:I123, TRUE, 'Audit Form Data'!A4:A123, "&gt;=11/1", 'Audit Form Data'!A4:A123, "&lt;=11/30")</f>
        <v>0</v>
      </c>
      <c r="O39" s="74">
        <f>COUNTIFS('Audit Form Data'!I4:I123, TRUE, 'Audit Form Data'!A4:A123, "&gt;=12/1", 'Audit Form Data'!A4:A123, "&lt;=12/31")</f>
        <v>0</v>
      </c>
    </row>
    <row r="40" spans="2:15" ht="24.6" x14ac:dyDescent="0.3">
      <c r="B40" s="146" t="s">
        <v>10</v>
      </c>
      <c r="C40" s="50" t="s">
        <v>11</v>
      </c>
      <c r="D40" s="76">
        <f>COUNTIFS('Audit Form Data'!AG4:AG123, TRUE, 'Audit Form Data'!A4:A123, "&gt;=1/1", 'Audit Form Data'!A4:A123, "&lt;=1/31")</f>
        <v>1</v>
      </c>
      <c r="E40" s="76">
        <f>COUNTIFS('Audit Form Data'!AG4:AG123, TRUE, 'Audit Form Data'!A4:A123, "&gt;=2/1", 'Audit Form Data'!A4:A123, "&lt;3/1")</f>
        <v>1</v>
      </c>
      <c r="F40" s="76">
        <f>COUNTIFS('Audit Form Data'!AG4:AG123, TRUE, 'Audit Form Data'!A4:A123, "&gt;=3/1", 'Audit Form Data'!A4:A123, "&lt;=3/31")</f>
        <v>1</v>
      </c>
      <c r="G40" s="76">
        <f>COUNTIFS('Audit Form Data'!AG4:AG123, TRUE, 'Audit Form Data'!A4:A123, "&gt;=4/1", 'Audit Form Data'!A4:A123, "&lt;=4/30")</f>
        <v>0</v>
      </c>
      <c r="H40" s="76">
        <f>COUNTIFS('Audit Form Data'!AG4:AG123, TRUE, 'Audit Form Data'!A4:A123, "&gt;=5/1", 'Audit Form Data'!A4:A123, "&lt;=5/31")</f>
        <v>0</v>
      </c>
      <c r="I40" s="76">
        <f>COUNTIFS('Audit Form Data'!AG4:AG123, TRUE, 'Audit Form Data'!A4:A123, "&gt;=6/1", 'Audit Form Data'!A4:A123, "&lt;=6/30")</f>
        <v>0</v>
      </c>
      <c r="J40" s="76">
        <f>COUNTIFS('Audit Form Data'!AG4:AG123, TRUE, 'Audit Form Data'!A4:A123, "&gt;=7/1", 'Audit Form Data'!A4:A123, "&lt;=7/31")</f>
        <v>0</v>
      </c>
      <c r="K40" s="76">
        <f>COUNTIFS('Audit Form Data'!AG4:AG123, TRUE, 'Audit Form Data'!A4:A123, "&gt;=8/1", 'Audit Form Data'!A4:A123, "&lt;=8/31")</f>
        <v>0</v>
      </c>
      <c r="L40" s="76">
        <f>COUNTIFS('Audit Form Data'!AG4:AG123, TRUE, 'Audit Form Data'!A4:A123, "&gt;=9/1", 'Audit Form Data'!A4:A123, "&lt;=9/30")</f>
        <v>0</v>
      </c>
      <c r="M40" s="76">
        <f>COUNTIFS('Audit Form Data'!AG4:AG123, TRUE, 'Audit Form Data'!A4:A123, "&gt;=10/1", 'Audit Form Data'!A4:A123, "&lt;=10/31")</f>
        <v>0</v>
      </c>
      <c r="N40" s="76">
        <f>COUNTIFS('Audit Form Data'!AG4:AG123, TRUE, 'Audit Form Data'!A4:A123, "&gt;=11/1", 'Audit Form Data'!A4:A123, "&lt;=11/30")</f>
        <v>0</v>
      </c>
      <c r="O40" s="76">
        <f>COUNTIFS('Audit Form Data'!AG4:AG123, TRUE, 'Audit Form Data'!A4:A123, "&gt;=12/1", 'Audit Form Data'!A4:A123, "&lt;=12/31")</f>
        <v>0</v>
      </c>
    </row>
    <row r="41" spans="2:15" x14ac:dyDescent="0.3">
      <c r="B41" s="147"/>
      <c r="C41" s="49" t="s">
        <v>12</v>
      </c>
      <c r="D41" s="76">
        <f>COUNTIFS('Audit Form Data'!AJ4:AJ123, TRUE, 'Audit Form Data'!A4:A123, "&gt;=1/1", 'Audit Form Data'!A4:A123, "&lt;=1/31")</f>
        <v>2</v>
      </c>
      <c r="E41" s="76">
        <f>COUNTIFS('Audit Form Data'!AJ4:AJ123, TRUE, 'Audit Form Data'!A4:A123, "&gt;=2/1", 'Audit Form Data'!A4:A123, "&lt;3/1")</f>
        <v>0</v>
      </c>
      <c r="F41" s="76">
        <f>COUNTIFS('Audit Form Data'!AJ4:AJ123, TRUE, 'Audit Form Data'!A4:A123, "&gt;=3/1", 'Audit Form Data'!A4:A123, "&lt;=3/31")</f>
        <v>1</v>
      </c>
      <c r="G41" s="76">
        <f>COUNTIFS('Audit Form Data'!AJ4:AJ123, TRUE, 'Audit Form Data'!A4:A123, "&gt;=4/1", 'Audit Form Data'!A4:A123, "&lt;=4/30")</f>
        <v>1</v>
      </c>
      <c r="H41" s="76">
        <f>COUNTIFS('Audit Form Data'!AJ4:AJ123, TRUE, 'Audit Form Data'!A4:A123, "&gt;=5/1", 'Audit Form Data'!A4:A123, "&lt;=5/31")</f>
        <v>0</v>
      </c>
      <c r="I41" s="76">
        <f>COUNTIFS('Audit Form Data'!AJ4:AJ123, TRUE, 'Audit Form Data'!A4:A123, "&gt;=6/1", 'Audit Form Data'!A4:A123, "&lt;=6/30")</f>
        <v>0</v>
      </c>
      <c r="J41" s="76">
        <f>COUNTIFS('Audit Form Data'!AJ4:AJ123, TRUE, 'Audit Form Data'!A4:A123, "&gt;=7/1", 'Audit Form Data'!A4:A123, "&lt;=7/31")</f>
        <v>0</v>
      </c>
      <c r="K41" s="76">
        <f>COUNTIFS('Audit Form Data'!AJ4:AJ123, TRUE, 'Audit Form Data'!A4:A123, "&gt;=8/1", 'Audit Form Data'!A4:A123, "&lt;=8/31")</f>
        <v>0</v>
      </c>
      <c r="L41" s="76">
        <f>COUNTIFS('Audit Form Data'!AJ4:AJ123, TRUE, 'Audit Form Data'!A4:A123, "&gt;=9/1", 'Audit Form Data'!A4:A123, "&lt;=9/30")</f>
        <v>0</v>
      </c>
      <c r="M41" s="76">
        <f>COUNTIFS('Audit Form Data'!AJ4:AJ123, TRUE, 'Audit Form Data'!A4:A123, "&gt;=10/1", 'Audit Form Data'!A4:A123, "&lt;=10/31")</f>
        <v>0</v>
      </c>
      <c r="N41" s="76">
        <f>COUNTIFS('Audit Form Data'!AJ4:AJ123, TRUE, 'Audit Form Data'!A4:A123, "&gt;=11/1", 'Audit Form Data'!A4:A123, "&lt;=11/30")</f>
        <v>0</v>
      </c>
      <c r="O41" s="76">
        <f>COUNTIFS('Audit Form Data'!AJ4:AJ123, TRUE, 'Audit Form Data'!A4:A123, "&gt;=12/1", 'Audit Form Data'!A4:A123, "&lt;=12/31")</f>
        <v>0</v>
      </c>
    </row>
    <row r="42" spans="2:15" ht="36.6" x14ac:dyDescent="0.3">
      <c r="B42" s="147"/>
      <c r="C42" s="50" t="s">
        <v>13</v>
      </c>
      <c r="D42" s="76">
        <f>COUNTIFS('Audit Form Data'!AM4:AM123, TRUE, 'Audit Form Data'!A4:A123, "&gt;=1/1", 'Audit Form Data'!A4:A123, "&lt;=1/31")</f>
        <v>2</v>
      </c>
      <c r="E42" s="76">
        <f>COUNTIFS('Audit Form Data'!AM4:AM123, TRUE, 'Audit Form Data'!A4:A123, "&gt;=2/1", 'Audit Form Data'!A4:A123, "&lt;3/1")</f>
        <v>1</v>
      </c>
      <c r="F42" s="76">
        <f>COUNTIFS('Audit Form Data'!AM4:AM123, TRUE, 'Audit Form Data'!A4:A123, "&gt;=3/1", 'Audit Form Data'!A4:A123, "&lt;=3/31")</f>
        <v>1</v>
      </c>
      <c r="G42" s="76">
        <f>COUNTIFS('Audit Form Data'!AM4:AM123, TRUE, 'Audit Form Data'!A4:A123, "&gt;=4/1", 'Audit Form Data'!A4:A123, "&lt;=4/30")</f>
        <v>0</v>
      </c>
      <c r="H42" s="76">
        <f>COUNTIFS('Audit Form Data'!AM4:AM123, TRUE, 'Audit Form Data'!A4:A123, "&gt;=5/1", 'Audit Form Data'!A4:A123, "&lt;=5/31")</f>
        <v>0</v>
      </c>
      <c r="I42" s="76">
        <f>COUNTIFS('Audit Form Data'!AM4:AM123, TRUE, 'Audit Form Data'!A4:A123, "&gt;=6/1", 'Audit Form Data'!A4:A123, "&lt;=6/30")</f>
        <v>0</v>
      </c>
      <c r="J42" s="76">
        <f>COUNTIFS('Audit Form Data'!AM4:AM123, TRUE, 'Audit Form Data'!A4:A123, "&gt;=7/1", 'Audit Form Data'!A4:A123, "&lt;=7/31")</f>
        <v>0</v>
      </c>
      <c r="K42" s="76">
        <f>COUNTIFS('Audit Form Data'!AM4:AM123, TRUE, 'Audit Form Data'!A4:A123, "&gt;=8/1", 'Audit Form Data'!A4:A123, "&lt;=8/31")</f>
        <v>0</v>
      </c>
      <c r="L42" s="76">
        <f>COUNTIFS('Audit Form Data'!AM4:AM123, TRUE, 'Audit Form Data'!A4:A123, "&gt;=9/1", 'Audit Form Data'!A4:A123, "&lt;=9/30")</f>
        <v>0</v>
      </c>
      <c r="M42" s="76">
        <f>COUNTIFS('Audit Form Data'!AM4:AM123, TRUE, 'Audit Form Data'!A4:A123, "&gt;=10/1", 'Audit Form Data'!A4:A123, "&lt;=10/31")</f>
        <v>0</v>
      </c>
      <c r="N42" s="76">
        <f>COUNTIFS('Audit Form Data'!AM4:AM123, TRUE, 'Audit Form Data'!A4:A123, "&gt;=11/1", 'Audit Form Data'!A4:A123, "&lt;=11/30")</f>
        <v>0</v>
      </c>
      <c r="O42" s="76">
        <f>COUNTIFS('Audit Form Data'!AM4:AM123, TRUE, 'Audit Form Data'!A4:A123, "&gt;=12/1", 'Audit Form Data'!A4:A123, "&lt;=12/31")</f>
        <v>0</v>
      </c>
    </row>
    <row r="43" spans="2:15" ht="36.6" x14ac:dyDescent="0.3">
      <c r="B43" s="147"/>
      <c r="C43" s="50" t="s">
        <v>14</v>
      </c>
      <c r="D43" s="76">
        <f>COUNTIFS('Audit Form Data'!AP4:AP123, TRUE, 'Audit Form Data'!A4:A123, "&gt;=1/1", 'Audit Form Data'!A4:A123, "&lt;=1/31")</f>
        <v>1</v>
      </c>
      <c r="E43" s="76">
        <f>COUNTIFS('Audit Form Data'!AP4:AP123, TRUE, 'Audit Form Data'!A4:A123, "&gt;=2/1", 'Audit Form Data'!A4:A123, "&lt;3/1")</f>
        <v>0</v>
      </c>
      <c r="F43" s="76">
        <f>COUNTIFS('Audit Form Data'!AP4:AP123, TRUE, 'Audit Form Data'!A4:A123, "&gt;=3/1", 'Audit Form Data'!A4:A123, "&lt;=3/31")</f>
        <v>0</v>
      </c>
      <c r="G43" s="76">
        <f>COUNTIFS('Audit Form Data'!AP4:AP123, TRUE, 'Audit Form Data'!A4:A123, "&gt;=4/1", 'Audit Form Data'!A4:A123, "&lt;=4/30")</f>
        <v>1</v>
      </c>
      <c r="H43" s="76">
        <f>COUNTIFS('Audit Form Data'!AP4:AP123, TRUE, 'Audit Form Data'!A4:A123, "&gt;=5/1", 'Audit Form Data'!A4:A123, "&lt;=5/31")</f>
        <v>1</v>
      </c>
      <c r="I43" s="76">
        <f>COUNTIFS('Audit Form Data'!AP4:AP123, TRUE, 'Audit Form Data'!A4:A123, "&gt;=6/1", 'Audit Form Data'!A4:A123, "&lt;=6/30")</f>
        <v>0</v>
      </c>
      <c r="J43" s="76">
        <f>COUNTIFS('Audit Form Data'!AP4:AP123, TRUE, 'Audit Form Data'!A4:A123, "&gt;=7/1", 'Audit Form Data'!A4:A123, "&lt;=7/31")</f>
        <v>0</v>
      </c>
      <c r="K43" s="76">
        <f>COUNTIFS('Audit Form Data'!AP4:AP123, TRUE, 'Audit Form Data'!A4:A123, "&gt;=8/1", 'Audit Form Data'!A4:A123, "&lt;=8/31")</f>
        <v>0</v>
      </c>
      <c r="L43" s="76">
        <f>COUNTIFS('Audit Form Data'!AP4:AP123, TRUE, 'Audit Form Data'!A4:A123, "&gt;=9/1", 'Audit Form Data'!A4:A123, "&lt;=9/30")</f>
        <v>0</v>
      </c>
      <c r="M43" s="76">
        <f>COUNTIFS('Audit Form Data'!AP4:AP123, TRUE, 'Audit Form Data'!A4:A123, "&gt;=10/1", 'Audit Form Data'!A4:A123, "&lt;=10/31")</f>
        <v>0</v>
      </c>
      <c r="N43" s="76">
        <f>COUNTIFS('Audit Form Data'!AP4:AP123, TRUE, 'Audit Form Data'!A4:A123, "&gt;=11/1", 'Audit Form Data'!A4:A123, "&lt;=11/30")</f>
        <v>0</v>
      </c>
      <c r="O43" s="76">
        <f>COUNTIFS('Audit Form Data'!AP4:AP123, TRUE, 'Audit Form Data'!A4:A123, "&gt;=12/1", 'Audit Form Data'!A4:A123, "&lt;=12/31")</f>
        <v>0</v>
      </c>
    </row>
    <row r="44" spans="2:15" ht="36.6" x14ac:dyDescent="0.3">
      <c r="B44" s="147"/>
      <c r="C44" s="50" t="s">
        <v>15</v>
      </c>
      <c r="D44" s="76">
        <f>COUNTIFS('Audit Form Data'!AS4:AS123, TRUE, 'Audit Form Data'!A4:A123, "&gt;=1/1", 'Audit Form Data'!A4:A123, "&lt;=1/31")</f>
        <v>1</v>
      </c>
      <c r="E44" s="76">
        <f>COUNTIFS('Audit Form Data'!AS4:AS123, TRUE, 'Audit Form Data'!A4:A123, "&gt;=2/1", 'Audit Form Data'!A4:A123, "&lt;3/1")</f>
        <v>1</v>
      </c>
      <c r="F44" s="76">
        <f>COUNTIFS('Audit Form Data'!AS4:AS123, TRUE, 'Audit Form Data'!A4:A123, "&gt;=3/1", 'Audit Form Data'!A4:A123, "&lt;=3/31")</f>
        <v>1</v>
      </c>
      <c r="G44" s="76">
        <f>COUNTIFS('Audit Form Data'!AS4:AS123, TRUE, 'Audit Form Data'!A4:A123, "&gt;=4/1", 'Audit Form Data'!A4:A123, "&lt;=4/30")</f>
        <v>0</v>
      </c>
      <c r="H44" s="76">
        <f>COUNTIFS('Audit Form Data'!AS4:AS123, TRUE, 'Audit Form Data'!A4:A123, "&gt;=5/1", 'Audit Form Data'!A4:A123, "&lt;=5/31")</f>
        <v>1</v>
      </c>
      <c r="I44" s="76">
        <f>COUNTIFS('Audit Form Data'!AS4:AS123, TRUE, 'Audit Form Data'!A4:A123, "&gt;=6/1", 'Audit Form Data'!A4:A123, "&lt;=6/30")</f>
        <v>0</v>
      </c>
      <c r="J44" s="76">
        <f>COUNTIFS('Audit Form Data'!AS4:AS123, TRUE, 'Audit Form Data'!A4:A123, "&gt;=7/1", 'Audit Form Data'!A4:A123, "&lt;=7/31")</f>
        <v>0</v>
      </c>
      <c r="K44" s="76">
        <f>COUNTIFS('Audit Form Data'!AS4:AS123, TRUE, 'Audit Form Data'!A4:A123, "&gt;=8/1", 'Audit Form Data'!A4:A123, "&lt;=8/31")</f>
        <v>0</v>
      </c>
      <c r="L44" s="76">
        <f>COUNTIFS('Audit Form Data'!AS4:AS123, TRUE, 'Audit Form Data'!A4:A123, "&gt;=9/1", 'Audit Form Data'!A4:A123, "&lt;=9/30")</f>
        <v>0</v>
      </c>
      <c r="M44" s="76">
        <f>COUNTIFS('Audit Form Data'!AS4:AS123, TRUE, 'Audit Form Data'!A4:A123, "&gt;=10/1", 'Audit Form Data'!A4:A123, "&lt;=10/31")</f>
        <v>0</v>
      </c>
      <c r="N44" s="76">
        <f>COUNTIFS('Audit Form Data'!AS4:AS123, TRUE, 'Audit Form Data'!A4:A123, "&gt;=11/1", 'Audit Form Data'!A4:A123, "&lt;=11/30")</f>
        <v>0</v>
      </c>
      <c r="O44" s="76">
        <f>COUNTIFS('Audit Form Data'!AS4:AS123, TRUE, 'Audit Form Data'!A4:A123, "&gt;=12/1", 'Audit Form Data'!A4:A123, "&lt;=12/31")</f>
        <v>0</v>
      </c>
    </row>
    <row r="45" spans="2:15" ht="24.6" x14ac:dyDescent="0.3">
      <c r="B45" s="147"/>
      <c r="C45" s="50" t="s">
        <v>16</v>
      </c>
      <c r="D45" s="76">
        <f>COUNTIFS('Audit Form Data'!AY4:AY123, TRUE, 'Audit Form Data'!A4:A123, "&gt;=1/1", 'Audit Form Data'!A4:A123, "&lt;=1/31")</f>
        <v>1</v>
      </c>
      <c r="E45" s="76">
        <f>COUNTIFS('Audit Form Data'!AY4:AY123, TRUE, 'Audit Form Data'!A4:A123, "&gt;=2/1", 'Audit Form Data'!A4:A123, "&lt;3/1")</f>
        <v>0</v>
      </c>
      <c r="F45" s="76">
        <f>COUNTIFS('Audit Form Data'!AY4:AY123, TRUE, 'Audit Form Data'!A4:A123, "&gt;=3/1", 'Audit Form Data'!A4:A123, "&lt;=3/31")</f>
        <v>1</v>
      </c>
      <c r="G45" s="76">
        <f>COUNTIFS('Audit Form Data'!AY4:AY123, TRUE, 'Audit Form Data'!A4:A123, "&gt;=4/1", 'Audit Form Data'!A4:A123, "&lt;=4/30")</f>
        <v>0</v>
      </c>
      <c r="H45" s="76">
        <f>COUNTIFS('Audit Form Data'!AY4:AY123, TRUE, 'Audit Form Data'!A4:A123, "&gt;=5/1", 'Audit Form Data'!A4:A123, "&lt;=5/31")</f>
        <v>1</v>
      </c>
      <c r="I45" s="76">
        <f>COUNTIFS('Audit Form Data'!AY4:AY123, TRUE, 'Audit Form Data'!A4:A123, "&gt;=6/1", 'Audit Form Data'!A4:A123, "&lt;=6/30")</f>
        <v>0</v>
      </c>
      <c r="J45" s="76">
        <f>COUNTIFS('Audit Form Data'!AY4:AY123, TRUE, 'Audit Form Data'!A4:A123, "&gt;=7/1", 'Audit Form Data'!A4:A123, "&lt;=7/31")</f>
        <v>0</v>
      </c>
      <c r="K45" s="76">
        <f>COUNTIFS('Audit Form Data'!AY4:AY123, TRUE, 'Audit Form Data'!A4:A123, "&gt;=8/1", 'Audit Form Data'!A4:A123, "&lt;=8/31")</f>
        <v>0</v>
      </c>
      <c r="L45" s="76">
        <f>COUNTIFS('Audit Form Data'!AY4:AY123, TRUE, 'Audit Form Data'!A4:A123, "&gt;=9/1", 'Audit Form Data'!A4:A123, "&lt;=9/30")</f>
        <v>0</v>
      </c>
      <c r="M45" s="76">
        <f>COUNTIFS('Audit Form Data'!AY4:AY123, TRUE, 'Audit Form Data'!A4:A123, "&gt;=10/1", 'Audit Form Data'!A4:A123, "&lt;=10/31")</f>
        <v>0</v>
      </c>
      <c r="N45" s="76">
        <f>COUNTIFS('Audit Form Data'!AY4:AY123, TRUE, 'Audit Form Data'!A4:A123, "&gt;=11/1", 'Audit Form Data'!A4:A123, "&lt;=11/30")</f>
        <v>0</v>
      </c>
      <c r="O45" s="76">
        <f>COUNTIFS('Audit Form Data'!AY4:AY123, TRUE, 'Audit Form Data'!A4:A123, "&gt;=12/1", 'Audit Form Data'!A4:A123, "&lt;=12/31")</f>
        <v>0</v>
      </c>
    </row>
    <row r="46" spans="2:15" ht="36.6" x14ac:dyDescent="0.3">
      <c r="B46" s="148"/>
      <c r="C46" s="50" t="s">
        <v>17</v>
      </c>
      <c r="D46" s="76">
        <f>COUNTIFS('Audit Form Data'!BK4:BK123, TRUE, 'Audit Form Data'!A4:A123, "&gt;=1/1", 'Audit Form Data'!A4:A123, "&lt;=1/31")</f>
        <v>2</v>
      </c>
      <c r="E46" s="76">
        <f>COUNTIFS('Audit Form Data'!BK4:BK123, TRUE, 'Audit Form Data'!A4:A123, "&gt;=2/1", 'Audit Form Data'!A4:A123, "&lt;3/1")</f>
        <v>1</v>
      </c>
      <c r="F46" s="76">
        <f>COUNTIFS('Audit Form Data'!BK4:BK123, TRUE, 'Audit Form Data'!A4:A123, "&gt;=3/1", 'Audit Form Data'!A4:A123, "&lt;=3/31")</f>
        <v>1</v>
      </c>
      <c r="G46" s="76">
        <f>COUNTIFS('Audit Form Data'!BK4:BK123, TRUE, 'Audit Form Data'!A4:A123, "&gt;=4/1", 'Audit Form Data'!A4:A123, "&lt;=4/30")</f>
        <v>0</v>
      </c>
      <c r="H46" s="76">
        <f>COUNTIFS('Audit Form Data'!BK4:BK123, TRUE, 'Audit Form Data'!A4:A123, "&gt;=5/1", 'Audit Form Data'!A4:A123, "&lt;=5/31")</f>
        <v>1</v>
      </c>
      <c r="I46" s="76">
        <f>COUNTIFS('Audit Form Data'!BK4:BK123, TRUE, 'Audit Form Data'!A4:A123, "&gt;=6/1", 'Audit Form Data'!A4:A123, "&lt;=6/30")</f>
        <v>0</v>
      </c>
      <c r="J46" s="76">
        <f>COUNTIFS('Audit Form Data'!BK4:BK123, TRUE, 'Audit Form Data'!A4:A123, "&gt;=7/1", 'Audit Form Data'!A4:A123, "&lt;=7/31")</f>
        <v>0</v>
      </c>
      <c r="K46" s="76">
        <f>COUNTIFS('Audit Form Data'!BK4:BK123, TRUE, 'Audit Form Data'!A4:A123, "&gt;=8/1", 'Audit Form Data'!A4:A123, "&lt;=8/31")</f>
        <v>0</v>
      </c>
      <c r="L46" s="76">
        <f>COUNTIFS('Audit Form Data'!BK4:BK123, TRUE, 'Audit Form Data'!A4:A123, "&gt;=9/1", 'Audit Form Data'!A4:A123, "&lt;=9/30")</f>
        <v>0</v>
      </c>
      <c r="M46" s="76">
        <f>COUNTIFS('Audit Form Data'!BK4:BK123, TRUE, 'Audit Form Data'!A4:A123, "&gt;=10/1", 'Audit Form Data'!A4:A123, "&lt;=10/31")</f>
        <v>0</v>
      </c>
      <c r="N46" s="76">
        <f>COUNTIFS('Audit Form Data'!BK4:BK123, TRUE, 'Audit Form Data'!A4:A123, "&gt;=11/1", 'Audit Form Data'!A4:A123, "&lt;=11/30")</f>
        <v>0</v>
      </c>
      <c r="O46" s="76">
        <f>COUNTIFS('Audit Form Data'!BK4:BK123, TRUE, 'Audit Form Data'!A4:A123, "&gt;=12/1", 'Audit Form Data'!A4:A123, "&lt;=12/31")</f>
        <v>0</v>
      </c>
    </row>
    <row r="47" spans="2:15" x14ac:dyDescent="0.3">
      <c r="B47" s="149" t="s">
        <v>18</v>
      </c>
      <c r="C47" s="51" t="s">
        <v>93</v>
      </c>
      <c r="D47" s="78">
        <f>COUNTIFS('Audit Form Data'!O4:O123, TRUE, 'Audit Form Data'!A4:A123, "&gt;=1/1", 'Audit Form Data'!A4:A123, "&lt;=1/31")</f>
        <v>1</v>
      </c>
      <c r="E47" s="78">
        <f>COUNTIFS('Audit Form Data'!O4:O123, TRUE, 'Audit Form Data'!A4:A123, "&gt;=2/1", 'Audit Form Data'!A4:A123, "&lt;3/1")</f>
        <v>1</v>
      </c>
      <c r="F47" s="78">
        <f>COUNTIFS('Audit Form Data'!O4:O123, TRUE, 'Audit Form Data'!A4:A123, "&gt;=3/1", 'Audit Form Data'!A4:A123, "&lt;=3/31")</f>
        <v>1</v>
      </c>
      <c r="G47" s="78">
        <f>COUNTIFS('Audit Form Data'!O4:O123, TRUE, 'Audit Form Data'!A4:A123, "&gt;=4/1", 'Audit Form Data'!A4:A123, "&lt;=4/30")</f>
        <v>0</v>
      </c>
      <c r="H47" s="78">
        <f>COUNTIFS('Audit Form Data'!O4:O123, TRUE, 'Audit Form Data'!A4:A123, "&gt;=5/1", 'Audit Form Data'!A4:A123, "&lt;=5/31")</f>
        <v>1</v>
      </c>
      <c r="I47" s="78">
        <f>COUNTIFS('Audit Form Data'!O4:O123, TRUE, 'Audit Form Data'!A4:A123, "&gt;=6/1", 'Audit Form Data'!A4:A123, "&lt;=6/30")</f>
        <v>0</v>
      </c>
      <c r="J47" s="78">
        <f>COUNTIFS('Audit Form Data'!O4:O123, TRUE, 'Audit Form Data'!A4:A123, "&gt;=7/1", 'Audit Form Data'!A4:A123, "&lt;=7/31")</f>
        <v>0</v>
      </c>
      <c r="K47" s="78">
        <f>COUNTIFS('Audit Form Data'!O4:O123, TRUE, 'Audit Form Data'!A4:A123, "&gt;=8/1", 'Audit Form Data'!A4:A123, "&lt;=8/31")</f>
        <v>0</v>
      </c>
      <c r="L47" s="78">
        <f>COUNTIFS('Audit Form Data'!O4:O123, TRUE, 'Audit Form Data'!A4:A123, "&gt;=9/1", 'Audit Form Data'!A4:A123, "&lt;=9/30")</f>
        <v>0</v>
      </c>
      <c r="M47" s="78">
        <f>COUNTIFS('Audit Form Data'!O4:O123, TRUE, 'Audit Form Data'!A4:A123, "&gt;=10/1", 'Audit Form Data'!A4:A123, "&lt;=10/31")</f>
        <v>0</v>
      </c>
      <c r="N47" s="78">
        <f>COUNTIFS('Audit Form Data'!O4:O123, TRUE, 'Audit Form Data'!A4:A123, "&gt;=11/1", 'Audit Form Data'!A4:A123, "&lt;=11/30")</f>
        <v>0</v>
      </c>
      <c r="O47" s="78">
        <f>COUNTIFS('Audit Form Data'!O4:O123, TRUE, 'Audit Form Data'!A4:A123, "&gt;=12/1", 'Audit Form Data'!A4:A123, "&lt;=12/31")</f>
        <v>0</v>
      </c>
    </row>
    <row r="48" spans="2:15" x14ac:dyDescent="0.3">
      <c r="B48" s="150"/>
      <c r="C48" s="51" t="s">
        <v>20</v>
      </c>
      <c r="D48" s="78">
        <f>COUNTIFS('Audit Form Data'!AV4:AV123, TRUE, 'Audit Form Data'!A4:A123, "&gt;=1/1", 'Audit Form Data'!A4:A123, "&lt;=1/31") + COUNTIFS('Audit Form Data'!BB4:BB123, TRUE, 'Audit Form Data'!A4:A123, "&gt;=1/1", 'Audit Form Data'!A4:A123, "&lt;=1/31")</f>
        <v>2</v>
      </c>
      <c r="E48" s="78">
        <f>COUNTIFS('Audit Form Data'!AV4:AV123, TRUE, 'Audit Form Data'!A4:A123, "&gt;=2/1", 'Audit Form Data'!A4:A123, "&lt;3/1") + COUNTIFS('Audit Form Data'!BB4:BB123, TRUE, 'Audit Form Data'!A4:A123, "&gt;=2/1", 'Audit Form Data'!A4:A123, "&lt;3/1")</f>
        <v>2</v>
      </c>
      <c r="F48" s="78">
        <f>COUNTIFS('Audit Form Data'!AV4:AV123, TRUE, 'Audit Form Data'!A4:A123, "&gt;=3/1", 'Audit Form Data'!A4:A123, "&lt;=3/31") + COUNTIFS('Audit Form Data'!BB4:BB123, TRUE, 'Audit Form Data'!A4:A123, "&gt;=3/1", 'Audit Form Data'!A4:A123, "&lt;=3/31")</f>
        <v>2</v>
      </c>
      <c r="G48" s="78">
        <f>COUNTIFS('Audit Form Data'!AV4:AV123, TRUE, 'Audit Form Data'!A4:A123, "&gt;=4/1", 'Audit Form Data'!A4:A123, "&lt;=4/30") + COUNTIFS('Audit Form Data'!BB4:BB123, TRUE, 'Audit Form Data'!A4:A123, "&gt;=4/1", 'Audit Form Data'!A4:A123, "&lt;=4/30")</f>
        <v>2</v>
      </c>
      <c r="H48" s="78">
        <f>COUNTIFS('Audit Form Data'!AV4:AV123, TRUE, 'Audit Form Data'!A4:A123, "&gt;=5/1", 'Audit Form Data'!A4:A123, "&lt;=5/31") + COUNTIFS('Audit Form Data'!BB4:BB123, TRUE, 'Audit Form Data'!A4:A123, "&gt;=5/1", 'Audit Form Data'!A4:A123, "&lt;=5/31")</f>
        <v>0</v>
      </c>
      <c r="I48" s="78">
        <f>COUNTIFS('Audit Form Data'!AV4:AV123, TRUE, 'Audit Form Data'!A4:A123, "&gt;=6/1", 'Audit Form Data'!A4:A123, "&lt;=6/30") + COUNTIFS('Audit Form Data'!BB4:BB123, TRUE, 'Audit Form Data'!A4:A123, "&gt;=6/1", 'Audit Form Data'!A4:A123, "&lt;=6/30")</f>
        <v>0</v>
      </c>
      <c r="J48" s="78">
        <f>COUNTIFS('Audit Form Data'!AV4:AV123, TRUE, 'Audit Form Data'!A4:A123, "&gt;=7/1", 'Audit Form Data'!A4:A123, "&lt;=7/31") + COUNTIFS('Audit Form Data'!BB4:BB123, TRUE, 'Audit Form Data'!A4:A123, "&gt;=7/1", 'Audit Form Data'!A4:A123, "&lt;=7/31")</f>
        <v>0</v>
      </c>
      <c r="K48" s="78">
        <f>COUNTIFS('Audit Form Data'!AV4:AV123, TRUE, 'Audit Form Data'!A4:A123, "&gt;=8/1", 'Audit Form Data'!A4:A123, "&lt;=8/31") + COUNTIFS('Audit Form Data'!BB4:BB123, TRUE, 'Audit Form Data'!A4:A123, "&gt;=8/1", 'Audit Form Data'!A4:A123, "&lt;=8/31")</f>
        <v>0</v>
      </c>
      <c r="L48" s="78">
        <f>COUNTIFS('Audit Form Data'!AV4:AV123, TRUE, 'Audit Form Data'!A4:A123, "&gt;=9/1", 'Audit Form Data'!A4:A123, "&lt;=9/30") + COUNTIFS('Audit Form Data'!BB4:BB123, TRUE, 'Audit Form Data'!A4:A123, "&gt;=9/1", 'Audit Form Data'!A4:A123, "&lt;=9/30")</f>
        <v>0</v>
      </c>
      <c r="M48" s="78">
        <f>COUNTIFS('Audit Form Data'!AV4:AV123, TRUE, 'Audit Form Data'!A4:A123, "&gt;=10/1", 'Audit Form Data'!A4:A123, "&lt;=10/31") + COUNTIFS('Audit Form Data'!BB4:BB123, TRUE, 'Audit Form Data'!A4:A123, "&gt;=10/1", 'Audit Form Data'!A4:A123, "&lt;=10/31")</f>
        <v>0</v>
      </c>
      <c r="N48" s="78">
        <f>COUNTIFS('Audit Form Data'!AV4:AV123, TRUE, 'Audit Form Data'!A4:A123, "&gt;=11/1", 'Audit Form Data'!A4:A123, "&lt;=11/30") + COUNTIFS('Audit Form Data'!BB4:BB123, TRUE, 'Audit Form Data'!A4:A123, "&gt;=11/1", 'Audit Form Data'!A4:A123, "&lt;=11/30")</f>
        <v>0</v>
      </c>
      <c r="O48" s="78">
        <f>COUNTIFS('Audit Form Data'!AV4:AV123, TRUE, 'Audit Form Data'!A4:A123, "&gt;=12/1", 'Audit Form Data'!A4:A123, "&lt;=12/31") + COUNTIFS('Audit Form Data'!BB4:BB123, TRUE, 'Audit Form Data'!A4:A123, "&gt;=12/1", 'Audit Form Data'!A4:A123, "&lt;=12/31")</f>
        <v>0</v>
      </c>
    </row>
    <row r="49" spans="2:15" ht="24.6" x14ac:dyDescent="0.3">
      <c r="B49" s="151"/>
      <c r="C49" s="52" t="s">
        <v>22</v>
      </c>
      <c r="D49" s="78">
        <f>COUNTIFS('Audit Form Data'!BH4:BH123, TRUE, 'Audit Form Data'!A4:A123, "&gt;=1/1", 'Audit Form Data'!A4:A123, "&lt;=1/31")</f>
        <v>1</v>
      </c>
      <c r="E49" s="78">
        <f>COUNTIFS('Audit Form Data'!BH4:BH123, TRUE, 'Audit Form Data'!A4:A123, "&gt;=2/1", 'Audit Form Data'!A4:A123, "&lt;3/1")</f>
        <v>1</v>
      </c>
      <c r="F49" s="78">
        <f>COUNTIFS('Audit Form Data'!BH4:BH123, TRUE, 'Audit Form Data'!A4:A123, "&gt;=3/1", 'Audit Form Data'!A4:A123, "&lt;=3/31")</f>
        <v>0</v>
      </c>
      <c r="G49" s="78">
        <f>COUNTIFS('Audit Form Data'!BH4:BH123, TRUE, 'Audit Form Data'!A4:A123, "&gt;=4/1", 'Audit Form Data'!A4:A123, "&lt;=4/30")</f>
        <v>1</v>
      </c>
      <c r="H49" s="78">
        <f>COUNTIFS('Audit Form Data'!BH4:BH123, TRUE, 'Audit Form Data'!A4:A123, "&gt;=5/1", 'Audit Form Data'!A4:A123, "&lt;=5/31")</f>
        <v>0</v>
      </c>
      <c r="I49" s="78">
        <f>COUNTIFS('Audit Form Data'!BH4:BH123, TRUE, 'Audit Form Data'!A4:A123, "&gt;=6/1", 'Audit Form Data'!A4:A123, "&lt;=6/30")</f>
        <v>0</v>
      </c>
      <c r="J49" s="78">
        <f>COUNTIFS('Audit Form Data'!BH4:BH123, TRUE, 'Audit Form Data'!A4:A123, "&gt;=7/1", 'Audit Form Data'!A4:A123, "&lt;=7/31")</f>
        <v>0</v>
      </c>
      <c r="K49" s="78">
        <f>COUNTIFS('Audit Form Data'!BH4:BH123, TRUE, 'Audit Form Data'!A4:A123, "&gt;=8/1", 'Audit Form Data'!A4:A123, "&lt;=8/31")</f>
        <v>0</v>
      </c>
      <c r="L49" s="78">
        <f>COUNTIFS('Audit Form Data'!BH4:BH123, TRUE, 'Audit Form Data'!A4:A123, "&gt;=9/1", 'Audit Form Data'!A4:A123, "&lt;=9/30")</f>
        <v>0</v>
      </c>
      <c r="M49" s="78">
        <f>COUNTIFS('Audit Form Data'!BH4:BH123, TRUE, 'Audit Form Data'!A4:A123, "&gt;=10/1", 'Audit Form Data'!A4:A123, "&lt;=10/31")</f>
        <v>0</v>
      </c>
      <c r="N49" s="78">
        <f>COUNTIFS('Audit Form Data'!BH4:BH123, TRUE, 'Audit Form Data'!A4:A123, "&gt;=11/1", 'Audit Form Data'!A4:A123, "&lt;=11/30")</f>
        <v>0</v>
      </c>
      <c r="O49" s="78">
        <f>COUNTIFS('Audit Form Data'!BH4:BH123, TRUE, 'Audit Form Data'!A4:A123, "&gt;=12/1", 'Audit Form Data'!A4:A123, "&lt;=12/31")</f>
        <v>0</v>
      </c>
    </row>
    <row r="50" spans="2:15" ht="24.6" x14ac:dyDescent="0.3">
      <c r="B50" s="152" t="s">
        <v>23</v>
      </c>
      <c r="C50" s="53" t="s">
        <v>24</v>
      </c>
      <c r="D50" s="80">
        <f>COUNTIFS('Audit Form Data'!R4:R123, TRUE, 'Audit Form Data'!A4:A123, "&gt;=1/1", 'Audit Form Data'!A4:A123, "&lt;=1/31")</f>
        <v>2</v>
      </c>
      <c r="E50" s="80">
        <f>COUNTIFS('Audit Form Data'!R4:R123, TRUE, 'Audit Form Data'!A4:A123, "&gt;=2/1", 'Audit Form Data'!A4:A123, "&lt;3/1")</f>
        <v>0</v>
      </c>
      <c r="F50" s="80">
        <f>COUNTIFS('Audit Form Data'!R4:R123, TRUE, 'Audit Form Data'!A4:A123, "&gt;=3/1", 'Audit Form Data'!A4:A123, "&lt;=3/31")</f>
        <v>0</v>
      </c>
      <c r="G50" s="80">
        <f>COUNTIFS('Audit Form Data'!R4:R123, TRUE, 'Audit Form Data'!A4:A123, "&gt;=4/1", 'Audit Form Data'!A4:A123, "&lt;=4/30")</f>
        <v>1</v>
      </c>
      <c r="H50" s="80">
        <f>COUNTIFS('Audit Form Data'!R4:R123, TRUE, 'Audit Form Data'!A4:A123, "&gt;=5/1", 'Audit Form Data'!A4:A123, "&lt;=5/31")</f>
        <v>0</v>
      </c>
      <c r="I50" s="80">
        <f>COUNTIFS('Audit Form Data'!R4:R123, TRUE, 'Audit Form Data'!A4:A123, "&gt;=6/1", 'Audit Form Data'!A4:A123, "&lt;=6/30")</f>
        <v>0</v>
      </c>
      <c r="J50" s="80">
        <f>COUNTIFS('Audit Form Data'!R4:R123, TRUE, 'Audit Form Data'!A4:A123, "&gt;=7/1", 'Audit Form Data'!A4:A123, "&lt;=7/31")</f>
        <v>0</v>
      </c>
      <c r="K50" s="80">
        <f>COUNTIFS('Audit Form Data'!R4:R123, TRUE, 'Audit Form Data'!A4:A123, "&gt;=8/1", 'Audit Form Data'!A4:A123, "&lt;=8/31")</f>
        <v>0</v>
      </c>
      <c r="L50" s="80">
        <f>COUNTIFS('Audit Form Data'!R4:R123, TRUE, 'Audit Form Data'!A4:A123, "&gt;=9/1", 'Audit Form Data'!A4:A123, "&lt;=9/30")</f>
        <v>0</v>
      </c>
      <c r="M50" s="80">
        <f>COUNTIFS('Audit Form Data'!R4:R123, TRUE, 'Audit Form Data'!A4:A123, "&gt;=10/1", 'Audit Form Data'!A4:A123, "&lt;=10/31")</f>
        <v>0</v>
      </c>
      <c r="N50" s="80">
        <f>COUNTIFS('Audit Form Data'!R4:R123, TRUE, 'Audit Form Data'!A4:A123, "&gt;=11/1", 'Audit Form Data'!A4:A123, "&lt;=11/30")</f>
        <v>0</v>
      </c>
      <c r="O50" s="80">
        <f>COUNTIFS('Audit Form Data'!R4:R123, TRUE, 'Audit Form Data'!A4:A123, "&gt;=12/1", 'Audit Form Data'!A4:A123, "&lt;=12/31")</f>
        <v>0</v>
      </c>
    </row>
    <row r="51" spans="2:15" ht="36.6" x14ac:dyDescent="0.3">
      <c r="B51" s="153"/>
      <c r="C51" s="53" t="s">
        <v>25</v>
      </c>
      <c r="D51" s="80">
        <f>COUNTIFS('Audit Form Data'!AD4:AD123, TRUE, 'Audit Form Data'!A4:A123, "&gt;=1/1", 'Audit Form Data'!A4:A123, "&lt;=1/31")</f>
        <v>2</v>
      </c>
      <c r="E51" s="80">
        <f>COUNTIFS('Audit Form Data'!AD4:AD123, TRUE, 'Audit Form Data'!A4:A123, "&gt;=2/1", 'Audit Form Data'!A4:A123, "&lt;3/1")</f>
        <v>1</v>
      </c>
      <c r="F51" s="80">
        <f>COUNTIFS('Audit Form Data'!AD4:AD123, TRUE, 'Audit Form Data'!A4:A123, "&gt;=3/1", 'Audit Form Data'!A4:A123, "&lt;=3/31")</f>
        <v>1</v>
      </c>
      <c r="G51" s="80">
        <f>COUNTIFS('Audit Form Data'!AD4:AD123, TRUE, 'Audit Form Data'!A4:A123, "&gt;=4/1", 'Audit Form Data'!A4:A123, "&lt;=4/30")</f>
        <v>0</v>
      </c>
      <c r="H51" s="80">
        <f>COUNTIFS('Audit Form Data'!AD4:AD123, TRUE, 'Audit Form Data'!A4:A123, "&gt;=5/1", 'Audit Form Data'!A4:A123, "&lt;=5/31")</f>
        <v>1</v>
      </c>
      <c r="I51" s="80">
        <f>COUNTIFS('Audit Form Data'!AD4:AD123, TRUE, 'Audit Form Data'!A4:A123, "&gt;=6/1", 'Audit Form Data'!A4:A123, "&lt;=6/30")</f>
        <v>0</v>
      </c>
      <c r="J51" s="80">
        <f>COUNTIFS('Audit Form Data'!AD4:AD123, TRUE, 'Audit Form Data'!A4:A123, "&gt;=7/1", 'Audit Form Data'!A4:A123, "&lt;=7/31")</f>
        <v>0</v>
      </c>
      <c r="K51" s="80">
        <f>COUNTIFS('Audit Form Data'!AD4:AD123, TRUE, 'Audit Form Data'!A4:A123, "&gt;=8/1", 'Audit Form Data'!A4:A123, "&lt;=8/31")</f>
        <v>0</v>
      </c>
      <c r="L51" s="80">
        <f>COUNTIFS('Audit Form Data'!AD4:AD123, TRUE, 'Audit Form Data'!A4:A123, "&gt;=9/1", 'Audit Form Data'!A4:A123, "&lt;=9/30")</f>
        <v>0</v>
      </c>
      <c r="M51" s="80">
        <f>COUNTIFS('Audit Form Data'!AD4:AD123, TRUE, 'Audit Form Data'!A4:A123, "&gt;=10/1", 'Audit Form Data'!A4:A123, "&lt;=10/31")</f>
        <v>0</v>
      </c>
      <c r="N51" s="80">
        <f>COUNTIFS('Audit Form Data'!AD4:AD123, TRUE, 'Audit Form Data'!A4:A123, "&gt;=11/1", 'Audit Form Data'!A4:A123, "&lt;=11/30")</f>
        <v>0</v>
      </c>
      <c r="O51" s="80">
        <f>COUNTIFS('Audit Form Data'!AD4:AD123, TRUE, 'Audit Form Data'!A4:A123, "&gt;=12/1", 'Audit Form Data'!A4:A123, "&lt;=12/31")</f>
        <v>0</v>
      </c>
    </row>
  </sheetData>
  <mergeCells count="11">
    <mergeCell ref="B4:B7"/>
    <mergeCell ref="B33:B35"/>
    <mergeCell ref="B36:B38"/>
    <mergeCell ref="B26:B28"/>
    <mergeCell ref="B12:B13"/>
    <mergeCell ref="B14:B21"/>
    <mergeCell ref="B40:B46"/>
    <mergeCell ref="B22:B25"/>
    <mergeCell ref="B47:B49"/>
    <mergeCell ref="B50:B51"/>
    <mergeCell ref="B8:B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3B892-4098-4EE7-B373-8F6C1EA0F93D}">
  <sheetPr codeName="Sheet5"/>
  <dimension ref="A1:B1"/>
  <sheetViews>
    <sheetView showGridLines="0" topLeftCell="I1" zoomScale="58" workbookViewId="0">
      <selection activeCell="AC1" sqref="AC1:XFD1048576"/>
    </sheetView>
  </sheetViews>
  <sheetFormatPr defaultColWidth="0" defaultRowHeight="14.4" x14ac:dyDescent="0.3"/>
  <cols>
    <col min="1" max="28" width="8.88671875" customWidth="1"/>
    <col min="29" max="16384" width="8.88671875" hidden="1"/>
  </cols>
  <sheetData>
    <row r="1" spans="1:2" ht="18" x14ac:dyDescent="0.35">
      <c r="A1" s="163" t="s">
        <v>129</v>
      </c>
      <c r="B1" s="164"/>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EBE38-198B-4245-9DF2-6A57C7593851}">
  <sheetPr codeName="Sheet7"/>
  <dimension ref="A1"/>
  <sheetViews>
    <sheetView showGridLines="0" topLeftCell="I1" zoomScale="58" workbookViewId="0">
      <selection activeCell="AC1" sqref="AC1:XFD1048576"/>
    </sheetView>
  </sheetViews>
  <sheetFormatPr defaultColWidth="0" defaultRowHeight="14.4" x14ac:dyDescent="0.3"/>
  <cols>
    <col min="1" max="28" width="8.88671875" customWidth="1"/>
    <col min="29" max="16384" width="8.88671875" hidden="1"/>
  </cols>
  <sheetData>
    <row r="1" spans="1:1" ht="15.6" x14ac:dyDescent="0.3">
      <c r="A1" s="163" t="s">
        <v>130</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87DE-85D1-4B44-8FEA-7C795E200ABD}">
  <sheetPr codeName="Sheet6"/>
  <dimension ref="B1:BB289"/>
  <sheetViews>
    <sheetView topLeftCell="AE256" workbookViewId="0">
      <selection activeCell="D172" sqref="D172"/>
    </sheetView>
  </sheetViews>
  <sheetFormatPr defaultRowHeight="14.4" x14ac:dyDescent="0.3"/>
  <cols>
    <col min="2" max="2" width="20.6640625" customWidth="1"/>
    <col min="3" max="3" width="24.88671875" customWidth="1"/>
    <col min="4" max="4" width="3.109375" customWidth="1"/>
    <col min="5" max="5" width="3" customWidth="1"/>
    <col min="6" max="6" width="4.44140625" customWidth="1"/>
    <col min="7" max="8" width="3.109375" customWidth="1"/>
    <col min="9" max="9" width="4.44140625" customWidth="1"/>
    <col min="10" max="11" width="3.109375" customWidth="1"/>
    <col min="12" max="12" width="4.44140625" customWidth="1"/>
    <col min="13" max="14" width="3.109375" customWidth="1"/>
    <col min="15" max="15" width="4.44140625" customWidth="1"/>
    <col min="16" max="17" width="3.109375" customWidth="1"/>
    <col min="18" max="18" width="4.44140625" customWidth="1"/>
    <col min="19" max="20" width="3.109375" customWidth="1"/>
    <col min="21" max="21" width="4.44140625" customWidth="1"/>
    <col min="22" max="23" width="3.109375" customWidth="1"/>
    <col min="24" max="24" width="4.44140625" customWidth="1"/>
    <col min="25" max="26" width="3.109375" customWidth="1"/>
    <col min="27" max="27" width="4.44140625" customWidth="1"/>
    <col min="28" max="29" width="3.109375" customWidth="1"/>
    <col min="30" max="30" width="4.44140625" customWidth="1"/>
    <col min="31" max="32" width="3.109375" customWidth="1"/>
    <col min="33" max="33" width="4.44140625" customWidth="1"/>
    <col min="34" max="35" width="3.109375" customWidth="1"/>
    <col min="36" max="36" width="4.44140625" customWidth="1"/>
    <col min="37" max="38" width="3.109375" customWidth="1"/>
    <col min="39" max="39" width="4.44140625" customWidth="1"/>
    <col min="41" max="41" width="21.109375" bestFit="1" customWidth="1"/>
    <col min="42" max="42" width="36.5546875" customWidth="1"/>
  </cols>
  <sheetData>
    <row r="1" spans="2:54" ht="18.600000000000001" thickBot="1" x14ac:dyDescent="0.4">
      <c r="B1" s="111" t="str">
        <f>'Dropdown Lists'!A$3 &amp; " EVS Observations"</f>
        <v>Unit A EVS Observations</v>
      </c>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row>
    <row r="2" spans="2:54" ht="18.600000000000001" thickBot="1" x14ac:dyDescent="0.4">
      <c r="D2" s="108" t="s">
        <v>103</v>
      </c>
      <c r="E2" s="109"/>
      <c r="F2" s="110"/>
      <c r="G2" s="108" t="s">
        <v>104</v>
      </c>
      <c r="H2" s="109"/>
      <c r="I2" s="110"/>
      <c r="J2" s="108" t="s">
        <v>105</v>
      </c>
      <c r="K2" s="109"/>
      <c r="L2" s="110"/>
      <c r="M2" s="108" t="s">
        <v>106</v>
      </c>
      <c r="N2" s="109"/>
      <c r="O2" s="110"/>
      <c r="P2" s="108" t="s">
        <v>107</v>
      </c>
      <c r="Q2" s="109"/>
      <c r="R2" s="110"/>
      <c r="S2" s="108" t="s">
        <v>108</v>
      </c>
      <c r="T2" s="109"/>
      <c r="U2" s="110"/>
      <c r="V2" s="108" t="s">
        <v>109</v>
      </c>
      <c r="W2" s="109"/>
      <c r="X2" s="110"/>
      <c r="Y2" s="108" t="s">
        <v>110</v>
      </c>
      <c r="Z2" s="109"/>
      <c r="AA2" s="110"/>
      <c r="AB2" s="108" t="s">
        <v>111</v>
      </c>
      <c r="AC2" s="109"/>
      <c r="AD2" s="110"/>
      <c r="AE2" s="108" t="s">
        <v>112</v>
      </c>
      <c r="AF2" s="109"/>
      <c r="AG2" s="110"/>
      <c r="AH2" s="108" t="s">
        <v>113</v>
      </c>
      <c r="AI2" s="109"/>
      <c r="AJ2" s="110"/>
      <c r="AK2" s="108" t="s">
        <v>114</v>
      </c>
      <c r="AL2" s="109"/>
      <c r="AM2" s="110"/>
      <c r="AO2" s="111" t="str">
        <f>'Dropdown Lists'!A$3 &amp; " Misses"</f>
        <v>Unit A Misses</v>
      </c>
      <c r="AP2" s="111"/>
      <c r="AQ2" s="111"/>
      <c r="AR2" s="111"/>
      <c r="AS2" s="111"/>
      <c r="AT2" s="111"/>
      <c r="AU2" s="111"/>
      <c r="AV2" s="111"/>
      <c r="AW2" s="111"/>
      <c r="AX2" s="111"/>
      <c r="AY2" s="111"/>
      <c r="AZ2" s="111"/>
      <c r="BA2" s="111"/>
      <c r="BB2" s="111"/>
    </row>
    <row r="3" spans="2:54" ht="15" thickBot="1" x14ac:dyDescent="0.35">
      <c r="D3" s="68" t="s">
        <v>97</v>
      </c>
      <c r="E3" s="69" t="s">
        <v>115</v>
      </c>
      <c r="F3" s="70" t="s">
        <v>116</v>
      </c>
      <c r="G3" s="68" t="s">
        <v>97</v>
      </c>
      <c r="H3" s="69" t="s">
        <v>115</v>
      </c>
      <c r="I3" s="70" t="s">
        <v>116</v>
      </c>
      <c r="J3" s="68" t="s">
        <v>97</v>
      </c>
      <c r="K3" s="69" t="s">
        <v>115</v>
      </c>
      <c r="L3" s="70" t="s">
        <v>116</v>
      </c>
      <c r="M3" s="68" t="s">
        <v>97</v>
      </c>
      <c r="N3" s="69" t="s">
        <v>115</v>
      </c>
      <c r="O3" s="70" t="s">
        <v>116</v>
      </c>
      <c r="P3" s="68" t="s">
        <v>97</v>
      </c>
      <c r="Q3" s="69" t="s">
        <v>115</v>
      </c>
      <c r="R3" s="70" t="s">
        <v>116</v>
      </c>
      <c r="S3" s="68" t="s">
        <v>97</v>
      </c>
      <c r="T3" s="69" t="s">
        <v>115</v>
      </c>
      <c r="U3" s="70" t="s">
        <v>116</v>
      </c>
      <c r="V3" s="68" t="s">
        <v>97</v>
      </c>
      <c r="W3" s="69" t="s">
        <v>115</v>
      </c>
      <c r="X3" s="70" t="s">
        <v>116</v>
      </c>
      <c r="Y3" s="68" t="s">
        <v>97</v>
      </c>
      <c r="Z3" s="69" t="s">
        <v>115</v>
      </c>
      <c r="AA3" s="70" t="s">
        <v>116</v>
      </c>
      <c r="AB3" s="68" t="s">
        <v>97</v>
      </c>
      <c r="AC3" s="69" t="s">
        <v>115</v>
      </c>
      <c r="AD3" s="70" t="s">
        <v>116</v>
      </c>
      <c r="AE3" s="68" t="s">
        <v>97</v>
      </c>
      <c r="AF3" s="69" t="s">
        <v>115</v>
      </c>
      <c r="AG3" s="70" t="s">
        <v>116</v>
      </c>
      <c r="AH3" s="68" t="s">
        <v>97</v>
      </c>
      <c r="AI3" s="69" t="s">
        <v>115</v>
      </c>
      <c r="AJ3" s="70" t="s">
        <v>116</v>
      </c>
      <c r="AK3" s="68" t="s">
        <v>97</v>
      </c>
      <c r="AL3" s="69" t="s">
        <v>115</v>
      </c>
      <c r="AM3" s="70" t="s">
        <v>116</v>
      </c>
      <c r="AQ3" s="113" t="s">
        <v>103</v>
      </c>
      <c r="AR3" s="113" t="s">
        <v>104</v>
      </c>
      <c r="AS3" s="113" t="s">
        <v>105</v>
      </c>
      <c r="AT3" s="113" t="s">
        <v>106</v>
      </c>
      <c r="AU3" s="113" t="s">
        <v>107</v>
      </c>
      <c r="AV3" s="113" t="s">
        <v>108</v>
      </c>
      <c r="AW3" s="113" t="s">
        <v>109</v>
      </c>
      <c r="AX3" s="113" t="s">
        <v>110</v>
      </c>
      <c r="AY3" s="113" t="s">
        <v>111</v>
      </c>
      <c r="AZ3" s="113" t="s">
        <v>112</v>
      </c>
      <c r="BA3" s="113" t="s">
        <v>113</v>
      </c>
      <c r="BB3" s="113" t="s">
        <v>114</v>
      </c>
    </row>
    <row r="4" spans="2:54" x14ac:dyDescent="0.3">
      <c r="B4" s="157" t="s">
        <v>0</v>
      </c>
      <c r="C4" s="55" t="s">
        <v>117</v>
      </c>
      <c r="D4" s="65">
        <f>COUNTIFS('Audit Form Data'!E$4:E$123, TRUE, 'Audit Form Data'!A$4:A$123, "&gt;=1/1", 'Audit Form Data'!A$4:A$123, "&lt;=1/31", 'Audit Form Data'!B$4:B$123, 'Dropdown Lists'!A$3)</f>
        <v>0</v>
      </c>
      <c r="E4" s="66">
        <f>COUNTIFS('Audit Form Data'!F$4:F$123, TRUE, 'Audit Form Data'!A$4:A$123, "&gt;=1/1", 'Audit Form Data'!A$4:A$123, "&lt;=1/31", 'Audit Form Data'!B$4:B$123, 'Dropdown Lists'!A$3)</f>
        <v>1</v>
      </c>
      <c r="F4" s="67">
        <f>IFERROR(D4/(D4+E4),"")</f>
        <v>0</v>
      </c>
      <c r="G4" s="65">
        <f>COUNTIFS('Audit Form Data'!E$4:E$123, TRUE, 'Audit Form Data'!A$4:A$123, "&gt;=2/1", 'Audit Form Data'!A$4:A$123, "&lt;3/1", 'Audit Form Data'!B$4:B$123, 'Dropdown Lists'!A$3)</f>
        <v>0</v>
      </c>
      <c r="H4" s="66">
        <f>COUNTIFS('Audit Form Data'!F$4:F$123, TRUE, 'Audit Form Data'!A$4:A$123, "&gt;=2/1", 'Audit Form Data'!A$4:A$123, "&lt;3/1", 'Audit Form Data'!B$4:B$123, 'Dropdown Lists'!A$3)</f>
        <v>1</v>
      </c>
      <c r="I4" s="67">
        <f>IFERROR(G4/(G4+H4),"")</f>
        <v>0</v>
      </c>
      <c r="J4" s="65">
        <f>COUNTIFS('Audit Form Data'!E$4:E$123, TRUE, 'Audit Form Data'!A$4:A$123, "&gt;=3/1", 'Audit Form Data'!A$4:A$123, "&lt;=3/31", 'Audit Form Data'!B$4:B$123, 'Dropdown Lists'!A$3)</f>
        <v>1</v>
      </c>
      <c r="K4" s="66">
        <f>COUNTIFS('Audit Form Data'!F$4:F$123, TRUE, 'Audit Form Data'!A$4:A$123, "&gt;=3/1", 'Audit Form Data'!A$4:A$123, "&lt;=3/31", 'Audit Form Data'!B$4:B$123, 'Dropdown Lists'!A$3)</f>
        <v>0</v>
      </c>
      <c r="L4" s="67">
        <f>IFERROR(J4/(J4+K4),"")</f>
        <v>1</v>
      </c>
      <c r="M4" s="65">
        <f>COUNTIFS('Audit Form Data'!E$4:E$123, TRUE, 'Audit Form Data'!A$4:A$123, "&gt;=4/1", 'Audit Form Data'!A$4:A$123, "&lt;=4/30", 'Audit Form Data'!B$4:B$123, 'Dropdown Lists'!A$3)</f>
        <v>0</v>
      </c>
      <c r="N4" s="66">
        <f>COUNTIFS('Audit Form Data'!F$4:F$123, TRUE, 'Audit Form Data'!A$4:A$123, "&gt;=4/1", 'Audit Form Data'!A$4:A$123, "&lt;=4/30", 'Audit Form Data'!B$4:B$123, 'Dropdown Lists'!A$3)</f>
        <v>0</v>
      </c>
      <c r="O4" s="67" t="str">
        <f>IFERROR(M4/(M4+N4),"")</f>
        <v/>
      </c>
      <c r="P4" s="65">
        <f>COUNTIFS('Audit Form Data'!E$4:E$123, TRUE, 'Audit Form Data'!A$4:A$123, "&gt;=5/1", 'Audit Form Data'!A$4:A$123, "&lt;=5/31", 'Audit Form Data'!B$4:B$123, 'Dropdown Lists'!A$3)</f>
        <v>0</v>
      </c>
      <c r="Q4" s="66">
        <f>COUNTIFS('Audit Form Data'!F$4:F$123, TRUE, 'Audit Form Data'!A$4:A$123, "&gt;=5/1", 'Audit Form Data'!A$4:A$123, "&lt;=5/31", 'Audit Form Data'!B$4:B$123, 'Dropdown Lists'!A$3)</f>
        <v>0</v>
      </c>
      <c r="R4" s="67" t="str">
        <f>IFERROR(P4/(P4+Q4)," ")</f>
        <v xml:space="preserve"> </v>
      </c>
      <c r="S4" s="65">
        <f>COUNTIFS('Audit Form Data'!E$4:E$123, TRUE, 'Audit Form Data'!A$4:A$123, "&gt;=6/1", 'Audit Form Data'!A$4:A$123, "&lt;=6/30", 'Audit Form Data'!B$4:B$123, 'Dropdown Lists'!A$3)</f>
        <v>0</v>
      </c>
      <c r="T4" s="66">
        <f>COUNTIFS('Audit Form Data'!F$4:F$123, TRUE, 'Audit Form Data'!A$4:A$123, "&gt;=6/1", 'Audit Form Data'!A$4:A$123, "&lt;=6/30", 'Audit Form Data'!B$4:B$123, 'Dropdown Lists'!A$3)</f>
        <v>0</v>
      </c>
      <c r="U4" s="67" t="str">
        <f>IFERROR(S4/(S4+T4)," ")</f>
        <v xml:space="preserve"> </v>
      </c>
      <c r="V4" s="65">
        <f>COUNTIFS('Audit Form Data'!E$4:E$123, TRUE, 'Audit Form Data'!A$4:A$123, "&gt;=7/1", 'Audit Form Data'!A$4:A$123, "&lt;=7/31", 'Audit Form Data'!B$4:B$123, 'Dropdown Lists'!A$3)</f>
        <v>0</v>
      </c>
      <c r="W4" s="66">
        <f>COUNTIFS('Audit Form Data'!F$4:F$123, TRUE, 'Audit Form Data'!A$4:A$123, "&gt;=7/1", 'Audit Form Data'!A$4:A$123, "&lt;=7/31", 'Audit Form Data'!B$4:B$123, 'Dropdown Lists'!A$3)</f>
        <v>0</v>
      </c>
      <c r="X4" s="67" t="str">
        <f>IFERROR(V4/(V4+W4)," ")</f>
        <v xml:space="preserve"> </v>
      </c>
      <c r="Y4" s="65">
        <f>COUNTIFS('Audit Form Data'!E$4:E$123, TRUE, 'Audit Form Data'!A$4:A$123, "&gt;=8/1", 'Audit Form Data'!A$4:A$123, "&lt;=8/31", 'Audit Form Data'!B$4:B$123, 'Dropdown Lists'!A$3)</f>
        <v>0</v>
      </c>
      <c r="Z4" s="66">
        <f>COUNTIFS('Audit Form Data'!F$4:F$123, TRUE, 'Audit Form Data'!A$4:A$123, "&gt;=8/1", 'Audit Form Data'!A$4:A$123, "&lt;=8/31", 'Audit Form Data'!B$4:B$123, 'Dropdown Lists'!A$3)</f>
        <v>0</v>
      </c>
      <c r="AA4" s="67" t="str">
        <f>IFERROR(Y4/(Y4+Z4)," ")</f>
        <v xml:space="preserve"> </v>
      </c>
      <c r="AB4" s="65">
        <f>COUNTIFS('Audit Form Data'!E$4:E$123, TRUE, 'Audit Form Data'!A$4:A$123, "&gt;=9/1", 'Audit Form Data'!A$4:A$123, "&lt;=9/30", 'Audit Form Data'!B$4:B$123, 'Dropdown Lists'!A$3)</f>
        <v>0</v>
      </c>
      <c r="AC4" s="66">
        <f>COUNTIFS('Audit Form Data'!F$4:F$123, TRUE, 'Audit Form Data'!A$4:A$123, "&gt;=9/1", 'Audit Form Data'!A$4:A$123, "&lt;=9/30", 'Audit Form Data'!B$4:B$123, 'Dropdown Lists'!A$3)</f>
        <v>0</v>
      </c>
      <c r="AD4" s="67" t="str">
        <f>IFERROR(AB4/(AB4+AC4)," ")</f>
        <v xml:space="preserve"> </v>
      </c>
      <c r="AE4" s="65">
        <f>COUNTIFS('Audit Form Data'!E$4:E$123, TRUE, 'Audit Form Data'!A$4:A$123, "&gt;=10/1", 'Audit Form Data'!A$4:A$123, "&lt;=10/31", 'Audit Form Data'!B$4:B$123, 'Dropdown Lists'!A$3)</f>
        <v>0</v>
      </c>
      <c r="AF4" s="66">
        <f>COUNTIFS('Audit Form Data'!F$4:F$123, TRUE, 'Audit Form Data'!A$4:A$123, "&gt;=10/1", 'Audit Form Data'!A$4:A$123, "&lt;=10/31", 'Audit Form Data'!B$4:B$123, 'Dropdown Lists'!A$3)</f>
        <v>0</v>
      </c>
      <c r="AG4" s="67" t="str">
        <f>IFERROR(AE4/(AE4+AF4)," ")</f>
        <v xml:space="preserve"> </v>
      </c>
      <c r="AH4" s="65">
        <f>COUNTIFS('Audit Form Data'!E$4:E$123, TRUE, 'Audit Form Data'!A$4:A$123, "&gt;=11/1", 'Audit Form Data'!A$4:A$123, "&lt;=11/30", 'Audit Form Data'!B$4:B$123, 'Dropdown Lists'!A$3)</f>
        <v>0</v>
      </c>
      <c r="AI4" s="66">
        <f>COUNTIFS('Audit Form Data'!F$4:F$123, TRUE, 'Audit Form Data'!A$4:A$123, "&gt;=11/1", 'Audit Form Data'!A$4:A$123, "&lt;=11/30", 'Audit Form Data'!B$4:B$123, 'Dropdown Lists'!A$3)</f>
        <v>0</v>
      </c>
      <c r="AJ4" s="67" t="str">
        <f>IFERROR(AH4/(AH4+AI4)," ")</f>
        <v xml:space="preserve"> </v>
      </c>
      <c r="AK4" s="65">
        <f>COUNTIFS('Audit Form Data'!E$4:E$123, TRUE, 'Audit Form Data'!A$4:A$123, "&gt;=12/1", 'Audit Form Data'!A$4:A$123, "&lt;=12/31", 'Audit Form Data'!B$4:B$123, 'Dropdown Lists'!A$3)</f>
        <v>0</v>
      </c>
      <c r="AL4" s="66">
        <f>COUNTIFS('Audit Form Data'!F$4:F$123, TRUE, 'Audit Form Data'!A$4:A$123, "&gt;=12/1", 'Audit Form Data'!A$4:A$123, "&lt;=12/31", 'Audit Form Data'!B$4:B$123, 'Dropdown Lists'!A$3)</f>
        <v>0</v>
      </c>
      <c r="AM4" s="67" t="str">
        <f>IFERROR(AK4/(AK4+AL4)," ")</f>
        <v xml:space="preserve"> </v>
      </c>
      <c r="AO4" s="157" t="s">
        <v>0</v>
      </c>
      <c r="AP4" s="45" t="s">
        <v>117</v>
      </c>
      <c r="AQ4" s="54">
        <f>COUNTIFS('Audit Form Data'!F$4:F$123, TRUE, 'Audit Form Data'!A$4:A$123, "&gt;=1/1", 'Audit Form Data'!A$4:A$123, "&lt;=1/31", 'Audit Form Data'!B$4:B$123, 'Dropdown Lists'!A$3)</f>
        <v>1</v>
      </c>
      <c r="AR4" s="54">
        <f>COUNTIFS('Audit Form Data'!F$4:F$123, TRUE, 'Audit Form Data'!A$4:A$123, "&gt;=2/1", 'Audit Form Data'!A$4:A$123, "&lt;3/1", 'Audit Form Data'!B$4:B$123, 'Dropdown Lists'!A$3)</f>
        <v>1</v>
      </c>
      <c r="AS4" s="54">
        <f>COUNTIFS('Audit Form Data'!F$4:F$123, TRUE, 'Audit Form Data'!A$4:A$123, "&gt;=3/1", 'Audit Form Data'!A$4:A$123, "&lt;=3/31", 'Audit Form Data'!B$4:B$123, 'Dropdown Lists'!A$3)</f>
        <v>0</v>
      </c>
      <c r="AT4" s="54">
        <f>COUNTIFS('Audit Form Data'!F$4:F$123, TRUE, 'Audit Form Data'!A$4:A$123, "&gt;=4/1", 'Audit Form Data'!A$4:A$123, "&lt;=4/30", 'Audit Form Data'!B$4:B$123, 'Dropdown Lists'!A$3)</f>
        <v>0</v>
      </c>
      <c r="AU4" s="54">
        <f>COUNTIFS('Audit Form Data'!F$4:F$123, TRUE, 'Audit Form Data'!A$4:A$123, "&gt;=5/1", 'Audit Form Data'!A$4:A$123, "&lt;=5/31", 'Audit Form Data'!B$4:B$123, 'Dropdown Lists'!A$3)</f>
        <v>0</v>
      </c>
      <c r="AV4" s="54">
        <f>COUNTIFS('Audit Form Data'!F$4:F$123, TRUE, 'Audit Form Data'!A$4:A$123, "&gt;=6/1", 'Audit Form Data'!A$4:A$123, "&lt;=6/30", 'Audit Form Data'!B$4:B$123, 'Dropdown Lists'!A$3)</f>
        <v>0</v>
      </c>
      <c r="AW4" s="54">
        <f>COUNTIFS('Audit Form Data'!F$4:F$123, TRUE, 'Audit Form Data'!A$4:A$123, "&gt;=7/1", 'Audit Form Data'!A$4:A$123, "&lt;=7/31", 'Audit Form Data'!B$4:B$123, 'Dropdown Lists'!A$3)</f>
        <v>0</v>
      </c>
      <c r="AX4" s="54">
        <f>COUNTIFS('Audit Form Data'!F$4:F$123, TRUE, 'Audit Form Data'!A$4:A$123, "&gt;=8/1", 'Audit Form Data'!A$4:A$123, "&lt;=8/31", 'Audit Form Data'!B$4:B$123, 'Dropdown Lists'!A$3)</f>
        <v>0</v>
      </c>
      <c r="AY4" s="54">
        <f>COUNTIFS('Audit Form Data'!F$4:F$123, TRUE, 'Audit Form Data'!A$4:A$123, "&gt;=9/1", 'Audit Form Data'!A$4:A$123, "&lt;=9/30", 'Audit Form Data'!B$4:B$123, 'Dropdown Lists'!A$3)</f>
        <v>0</v>
      </c>
      <c r="AZ4" s="54">
        <f>COUNTIFS('Audit Form Data'!F$4:F$123, TRUE, 'Audit Form Data'!A$4:A$123, "&gt;=10/1", 'Audit Form Data'!A$4:A$123, "&lt;=10/31", 'Audit Form Data'!B$4:B$123, 'Dropdown Lists'!A$3)</f>
        <v>0</v>
      </c>
      <c r="BA4" s="54">
        <f>COUNTIFS('Audit Form Data'!F$4:F$123, TRUE, 'Audit Form Data'!A$4:A$123, "&gt;=11/1", 'Audit Form Data'!A$4:A$123, "&lt;=11/30", 'Audit Form Data'!B$4:B$123, 'Dropdown Lists'!A$3)</f>
        <v>0</v>
      </c>
      <c r="BB4" s="54">
        <f>COUNTIFS('Audit Form Data'!F$4:F$123, TRUE, 'Audit Form Data'!A$4:A$123, "&gt;=12/1", 'Audit Form Data'!A$4:A$123, "&lt;=12/31", 'Audit Form Data'!B$4:B$123, 'Dropdown Lists'!A$3)</f>
        <v>0</v>
      </c>
    </row>
    <row r="5" spans="2:54" ht="60.6" x14ac:dyDescent="0.3">
      <c r="B5" s="158"/>
      <c r="C5" s="55" t="s">
        <v>2</v>
      </c>
      <c r="D5" s="64">
        <f>COUNTIFS('Audit Form Data'!Z$4:Z$123, TRUE, 'Audit Form Data'!A$4:A$123, "&gt;=1/1", 'Audit Form Data'!A$4:A$123, "&lt;=1/31", 'Audit Form Data'!B$4:B$123, 'Dropdown Lists'!A$3)</f>
        <v>1</v>
      </c>
      <c r="E5" s="54">
        <f>COUNTIFS('Audit Form Data'!AA$4:AA$123, TRUE, 'Audit Form Data'!A$4:A$123, "&gt;=1/1", 'Audit Form Data'!A$4:A$123, "&lt;=1/31", 'Audit Form Data'!B$4:B$123, 'Dropdown Lists'!A$3)</f>
        <v>0</v>
      </c>
      <c r="F5" s="67">
        <f>IFERROR(D5/(D5+E5),"")</f>
        <v>1</v>
      </c>
      <c r="G5" s="64">
        <f>COUNTIFS('Audit Form Data'!Z$4:Z$123, TRUE, 'Audit Form Data'!A$4:A$123, "&gt;=2/1", 'Audit Form Data'!A$4:A$123, "&lt;3/1", 'Audit Form Data'!B$4:B$123, 'Dropdown Lists'!A$3)</f>
        <v>1</v>
      </c>
      <c r="H5" s="54">
        <f>COUNTIFS('Audit Form Data'!AA$4:AA$123, TRUE, 'Audit Form Data'!A$4:A$123, "&gt;=2/1", 'Audit Form Data'!A$4:A$123, "&lt;3/1", 'Audit Form Data'!B$4:B$123, 'Dropdown Lists'!A$3)</f>
        <v>0</v>
      </c>
      <c r="I5" s="67">
        <f>IFERROR(G5/(G5+H5),"")</f>
        <v>1</v>
      </c>
      <c r="J5" s="64">
        <f>COUNTIFS('Audit Form Data'!Z$4:Z$123, TRUE, 'Audit Form Data'!A$4:A$123, "&gt;=3/1", 'Audit Form Data'!A$4:A$123, "&lt;=3/31", 'Audit Form Data'!B$4:B$123, 'Dropdown Lists'!A$3)</f>
        <v>0</v>
      </c>
      <c r="K5" s="54">
        <f>COUNTIFS('Audit Form Data'!AA$4:AA$123, TRUE, 'Audit Form Data'!A$4:A$123, "&gt;=3/1", 'Audit Form Data'!A$4:A$123, "&lt;=3/31", 'Audit Form Data'!B$4:B$123, 'Dropdown Lists'!A$3)</f>
        <v>1</v>
      </c>
      <c r="L5" s="67">
        <f>IFERROR(J5/(J5+K5),"")</f>
        <v>0</v>
      </c>
      <c r="M5" s="64">
        <f>COUNTIFS('Audit Form Data'!Z$4:Z$123, TRUE, 'Audit Form Data'!A$4:A$123, "&gt;=4/1", 'Audit Form Data'!A$4:A$123, "&lt;=4/30", 'Audit Form Data'!B$4:B$123, 'Dropdown Lists'!A$3)</f>
        <v>0</v>
      </c>
      <c r="N5" s="54">
        <f>COUNTIFS('Audit Form Data'!AA$4:AA$123, TRUE, 'Audit Form Data'!A$4:A$123, "&gt;=4/1", 'Audit Form Data'!A$4:A$123, "&lt;=4/30", 'Audit Form Data'!B$4:B$123, 'Dropdown Lists'!A$3)</f>
        <v>0</v>
      </c>
      <c r="O5" s="67" t="str">
        <f>IFERROR(M5/(M5+N5),"")</f>
        <v/>
      </c>
      <c r="P5" s="64">
        <f>COUNTIFS('Audit Form Data'!Z$4:Z$123, TRUE, 'Audit Form Data'!A$4:A$123, "&gt;=5/1", 'Audit Form Data'!A$4:A$123, "&lt;=5/31", 'Audit Form Data'!B$4:B$123, 'Dropdown Lists'!A$3)</f>
        <v>0</v>
      </c>
      <c r="Q5" s="54">
        <f>COUNTIFS('Audit Form Data'!AA$4:AA$123, TRUE, 'Audit Form Data'!A$4:A$123, "&gt;=5/1", 'Audit Form Data'!A$4:A$123, "&lt;=5/31", 'Audit Form Data'!B$4:B$123, 'Dropdown Lists'!A$3)</f>
        <v>0</v>
      </c>
      <c r="R5" s="67" t="str">
        <f>IFERROR(P5/(P5+Q5),"")</f>
        <v/>
      </c>
      <c r="S5" s="64">
        <f>COUNTIFS('Audit Form Data'!Z$4:Z$123, TRUE, 'Audit Form Data'!A$4:A$123, "&gt;=6/1", 'Audit Form Data'!A$4:A$123, "&lt;=6/30", 'Audit Form Data'!B$4:B$123, 'Dropdown Lists'!A$3)</f>
        <v>0</v>
      </c>
      <c r="T5" s="54">
        <f>COUNTIFS('Audit Form Data'!AA$4:AA$123, TRUE, 'Audit Form Data'!A$4:A$123, "&gt;=6/1", 'Audit Form Data'!A$4:A$123, "&lt;=6/30", 'Audit Form Data'!B$4:B$123, 'Dropdown Lists'!A$3)</f>
        <v>0</v>
      </c>
      <c r="U5" s="67" t="str">
        <f>IFERROR(S5/(S5+T5),"")</f>
        <v/>
      </c>
      <c r="V5" s="64">
        <f>COUNTIFS('Audit Form Data'!Z$4:Z$123, TRUE, 'Audit Form Data'!A$4:A$123, "&gt;=7/1", 'Audit Form Data'!A$4:A$123, "&lt;=7/31", 'Audit Form Data'!B$4:B$123, 'Dropdown Lists'!A$3)</f>
        <v>0</v>
      </c>
      <c r="W5" s="54">
        <f>COUNTIFS('Audit Form Data'!AA$4:AA$123, TRUE, 'Audit Form Data'!A$4:A$123, "&gt;=7/1", 'Audit Form Data'!A$4:A$123, "&lt;=7/31", 'Audit Form Data'!B$4:B$123, 'Dropdown Lists'!A$3)</f>
        <v>0</v>
      </c>
      <c r="X5" s="67" t="str">
        <f>IFERROR(V5/(V5+W5),"")</f>
        <v/>
      </c>
      <c r="Y5" s="64">
        <f>COUNTIFS('Audit Form Data'!Z$4:Z$123, TRUE, 'Audit Form Data'!A$4:A$123, "&gt;=8/1", 'Audit Form Data'!A$4:A$123, "&lt;=8/31", 'Audit Form Data'!B$4:B$123, 'Dropdown Lists'!A$3)</f>
        <v>0</v>
      </c>
      <c r="Z5" s="54">
        <f>COUNTIFS('Audit Form Data'!AA$4:AA$123, TRUE, 'Audit Form Data'!A$4:A$123, "&gt;=8/1", 'Audit Form Data'!A$4:A$123, "&lt;=8/31", 'Audit Form Data'!B$4:B$123, 'Dropdown Lists'!A$3)</f>
        <v>0</v>
      </c>
      <c r="AA5" s="67" t="str">
        <f>IFERROR(Y5/(Y5+Z5),"")</f>
        <v/>
      </c>
      <c r="AB5" s="64">
        <f>COUNTIFS('Audit Form Data'!Z$4:Z$123, TRUE, 'Audit Form Data'!A$4:A$123, "&gt;=9/1", 'Audit Form Data'!A$4:A$123, "&lt;=9/30", 'Audit Form Data'!B$4:B$123, 'Dropdown Lists'!A$3)</f>
        <v>0</v>
      </c>
      <c r="AC5" s="54">
        <f>COUNTIFS('Audit Form Data'!AA$4:AA$123, TRUE, 'Audit Form Data'!A$4:A$123, "&gt;=9/1", 'Audit Form Data'!A$4:A$123, "&lt;=9/30", 'Audit Form Data'!B$4:B$123, 'Dropdown Lists'!A$3)</f>
        <v>0</v>
      </c>
      <c r="AD5" s="67" t="str">
        <f>IFERROR(AB5/(AB5+AC5),"")</f>
        <v/>
      </c>
      <c r="AE5" s="64">
        <f>COUNTIFS('Audit Form Data'!Z$4:Z$123, TRUE, 'Audit Form Data'!A$4:A$123, "&gt;=10/1", 'Audit Form Data'!A$4:A$123, "&lt;=10/31", 'Audit Form Data'!B$4:B$123, 'Dropdown Lists'!A$3)</f>
        <v>0</v>
      </c>
      <c r="AF5" s="54">
        <f>COUNTIFS('Audit Form Data'!AA$4:AA$123, TRUE, 'Audit Form Data'!A$4:A$123, "&gt;=10/1", 'Audit Form Data'!A$4:A$123, "&lt;=10/31", 'Audit Form Data'!B$4:B$123, 'Dropdown Lists'!A$3)</f>
        <v>0</v>
      </c>
      <c r="AG5" s="67" t="str">
        <f>IFERROR(AE5/(AE5+AF5),"")</f>
        <v/>
      </c>
      <c r="AH5" s="64">
        <f>COUNTIFS('Audit Form Data'!Z$4:Z$123, TRUE, 'Audit Form Data'!A$4:A$123, "&gt;=11/1", 'Audit Form Data'!A$4:A$123, "&lt;=11/30", 'Audit Form Data'!B$4:B$123, 'Dropdown Lists'!A$3)</f>
        <v>0</v>
      </c>
      <c r="AI5" s="54">
        <f>COUNTIFS('Audit Form Data'!AA$4:AA$123, TRUE, 'Audit Form Data'!A$4:A$123, "&gt;=11/1", 'Audit Form Data'!A$4:A$123, "&lt;=11/30", 'Audit Form Data'!B$4:B$123, 'Dropdown Lists'!A$3)</f>
        <v>0</v>
      </c>
      <c r="AJ5" s="67" t="str">
        <f>IFERROR(AH5/(AH5+AI5),"")</f>
        <v/>
      </c>
      <c r="AK5" s="64">
        <f>COUNTIFS('Audit Form Data'!Z$4:Z$123, TRUE, 'Audit Form Data'!A$4:A$123, "&gt;=12/1", 'Audit Form Data'!A$4:A$123, "&lt;=12/31", 'Audit Form Data'!B$4:B$123, 'Dropdown Lists'!A$3)</f>
        <v>0</v>
      </c>
      <c r="AL5" s="54">
        <f>COUNTIFS('Audit Form Data'!AA$4:AA$123, TRUE, 'Audit Form Data'!A$4:A$123, "&gt;=12/1", 'Audit Form Data'!A$4:A$123, "&lt;=12/31", 'Audit Form Data'!B$4:B$123, 'Dropdown Lists'!A$3)</f>
        <v>0</v>
      </c>
      <c r="AM5" s="67" t="str">
        <f>IFERROR(AK5/(AK5+AL5),"")</f>
        <v/>
      </c>
      <c r="AO5" s="158"/>
      <c r="AP5" s="45" t="s">
        <v>2</v>
      </c>
      <c r="AQ5" s="54">
        <f>COUNTIFS('Audit Form Data'!AA$4:AA$123, TRUE, 'Audit Form Data'!A$4:A$123, "&gt;=1/1", 'Audit Form Data'!A$4:A$123, "&lt;=1/31", 'Audit Form Data'!B$4:B$123, 'Dropdown Lists'!A$3)</f>
        <v>0</v>
      </c>
      <c r="AR5" s="54">
        <f>COUNTIFS('Audit Form Data'!AA$4:AA$123, TRUE, 'Audit Form Data'!A$4:A$123, "&gt;=2/1", 'Audit Form Data'!A$4:A$123, "&lt;3/1", 'Audit Form Data'!B$4:B$123, 'Dropdown Lists'!A$3)</f>
        <v>0</v>
      </c>
      <c r="AS5" s="54">
        <f>COUNTIFS('Audit Form Data'!AA$4:AA$123, TRUE, 'Audit Form Data'!A$4:A$123, "&gt;=3/1", 'Audit Form Data'!A$4:A$123, "&lt;=3/31", 'Audit Form Data'!B$4:B$123, 'Dropdown Lists'!A$3)</f>
        <v>1</v>
      </c>
      <c r="AT5" s="54">
        <f>COUNTIFS('Audit Form Data'!AA$4:AA$123, TRUE, 'Audit Form Data'!A$4:A$123, "&gt;=4/1", 'Audit Form Data'!A$4:A$123, "&lt;=4/30", 'Audit Form Data'!B$4:B$123, 'Dropdown Lists'!A$3)</f>
        <v>0</v>
      </c>
      <c r="AU5" s="54">
        <f>COUNTIFS('Audit Form Data'!AA$4:AA$123, TRUE, 'Audit Form Data'!A$4:A$123, "&gt;=5/1", 'Audit Form Data'!A$4:A$123, "&lt;=5/31", 'Audit Form Data'!B$4:B$123, 'Dropdown Lists'!A$3)</f>
        <v>0</v>
      </c>
      <c r="AV5" s="54">
        <f>COUNTIFS('Audit Form Data'!AA$4:AA$123, TRUE, 'Audit Form Data'!A$4:A$123, "&gt;=6/1", 'Audit Form Data'!A$4:A$123, "&lt;=6/30", 'Audit Form Data'!B$4:B$123, 'Dropdown Lists'!A$3)</f>
        <v>0</v>
      </c>
      <c r="AW5" s="54">
        <f>COUNTIFS('Audit Form Data'!AA$4:AA$123, TRUE, 'Audit Form Data'!A$4:A$123, "&gt;=7/1", 'Audit Form Data'!A$4:A$123, "&lt;=7/31", 'Audit Form Data'!B$4:B$123, 'Dropdown Lists'!A$3)</f>
        <v>0</v>
      </c>
      <c r="AX5" s="54">
        <f>COUNTIFS('Audit Form Data'!AA$4:AA$123, TRUE, 'Audit Form Data'!A$4:A$123, "&gt;=8/1", 'Audit Form Data'!A$4:A$123, "&lt;=8/31", 'Audit Form Data'!B$4:B$123, 'Dropdown Lists'!A$3)</f>
        <v>0</v>
      </c>
      <c r="AY5" s="54">
        <f>COUNTIFS('Audit Form Data'!AA$4:AA$123, TRUE, 'Audit Form Data'!A$4:A$123, "&gt;=9/1", 'Audit Form Data'!A$4:A$123, "&lt;=9/30", 'Audit Form Data'!B$4:B$123, 'Dropdown Lists'!A$3)</f>
        <v>0</v>
      </c>
      <c r="AZ5" s="54">
        <f>COUNTIFS('Audit Form Data'!AA$4:AA$123, TRUE, 'Audit Form Data'!A$4:A$123, "&gt;=10/1", 'Audit Form Data'!A$4:A$123, "&lt;=10/31", 'Audit Form Data'!B$4:B$123, 'Dropdown Lists'!A$3)</f>
        <v>0</v>
      </c>
      <c r="BA5" s="54">
        <f>COUNTIFS('Audit Form Data'!AA$4:AA$123, TRUE, 'Audit Form Data'!A$4:A$123, "&gt;=11/1", 'Audit Form Data'!A$4:A$123, "&lt;=11/30", 'Audit Form Data'!B$4:B$123, 'Dropdown Lists'!A$3)</f>
        <v>0</v>
      </c>
      <c r="BB5" s="54">
        <f>COUNTIFS('Audit Form Data'!AA$4:AA$123, TRUE, 'Audit Form Data'!A$4:A$123, "&gt;=12/1", 'Audit Form Data'!A$4:A$123, "&lt;=12/31", 'Audit Form Data'!B$4:B$123, 'Dropdown Lists'!A$3)</f>
        <v>0</v>
      </c>
    </row>
    <row r="6" spans="2:54" x14ac:dyDescent="0.3">
      <c r="B6" s="158"/>
      <c r="C6" s="56" t="s">
        <v>3</v>
      </c>
      <c r="D6" s="64">
        <f>COUNTIFS('Audit Form Data'!BD$4:BD$123, TRUE, 'Audit Form Data'!A$4:A$123, "&gt;=1/1", 'Audit Form Data'!A$4:A$123, "&lt;=1/31", 'Audit Form Data'!B$4:B$123, 'Dropdown Lists'!A$3) + COUNTIFS('Audit Form Data'!BM$4:BM$123, TRUE, 'Audit Form Data'!A$4:A$123, "&gt;=1/1", 'Audit Form Data'!A$4:A$123, "&lt;=1/31", 'Audit Form Data'!B$4:B$123, 'Dropdown Lists'!A$3)</f>
        <v>1</v>
      </c>
      <c r="E6" s="54">
        <f>COUNTIFS('Audit Form Data'!BE$4:BE$123, TRUE, 'Audit Form Data'!A$4:A$123, "&gt;=1/1", 'Audit Form Data'!A$4:A$123, "&lt;=1/31", 'Audit Form Data'!B$4:B$123, 'Dropdown Lists'!A$3) + COUNTIFS('Audit Form Data'!BN$4:BN$123, TRUE, 'Audit Form Data'!A$4:A$123, "&gt;=1/1", 'Audit Form Data'!A$4:A$123, "&lt;=1/31", 'Audit Form Data'!B$4:B$123, 'Dropdown Lists'!A$3)</f>
        <v>1</v>
      </c>
      <c r="F6" s="67">
        <f>IFERROR(D6/(D6+E6),"")</f>
        <v>0.5</v>
      </c>
      <c r="G6" s="64">
        <f>COUNTIFS('Audit Form Data'!BD$4:BD$123, TRUE, 'Audit Form Data'!A$4:A$123, "&gt;=2/1", 'Audit Form Data'!A$4:A$123, "&lt;3/1", 'Audit Form Data'!B$4:B$123, 'Dropdown Lists'!A$3) + COUNTIFS('Audit Form Data'!BM$4:BM$123, TRUE, 'Audit Form Data'!A$4:A$123, "&gt;=2/1", 'Audit Form Data'!A$4:A$123, "&lt;3/1", 'Audit Form Data'!B$4:B$123, 'Dropdown Lists'!A$3)</f>
        <v>0</v>
      </c>
      <c r="H6" s="54">
        <f>COUNTIFS('Audit Form Data'!BE$4:BE$123, TRUE, 'Audit Form Data'!A$4:A$123, "&gt;=2/1", 'Audit Form Data'!A$4:A$123, "&lt;3/1", 'Audit Form Data'!B$4:B$123, 'Dropdown Lists'!A$3) + COUNTIFS('Audit Form Data'!BN$4:BN$123, TRUE, 'Audit Form Data'!A$4:A$123, "&gt;=2/1", 'Audit Form Data'!A$4:A$123, "&lt;3/1", 'Audit Form Data'!B$4:B$123, 'Dropdown Lists'!A$3)</f>
        <v>2</v>
      </c>
      <c r="I6" s="67">
        <f>IFERROR(G6/(G6+H6),"")</f>
        <v>0</v>
      </c>
      <c r="J6" s="64">
        <f>COUNTIFS('Audit Form Data'!BD$4:BD$123, TRUE, 'Audit Form Data'!A$4:A$123, "&gt;=3/1", 'Audit Form Data'!A$4:A$123, "&lt;=3/31", 'Audit Form Data'!B$4:B$123, 'Dropdown Lists'!A$3) + COUNTIFS('Audit Form Data'!BM$4:BM$123, TRUE, 'Audit Form Data'!A$4:A$123, "&gt;=3/1", 'Audit Form Data'!A$4:A$123, "&lt;=3/31", 'Audit Form Data'!B$4:B$123, 'Dropdown Lists'!A$3)</f>
        <v>1</v>
      </c>
      <c r="K6" s="54">
        <f>COUNTIFS('Audit Form Data'!BE$4:BE$123, TRUE, 'Audit Form Data'!A$4:A$123, "&gt;=3/1", 'Audit Form Data'!A$4:A$123, "&lt;=3/31", 'Audit Form Data'!B$4:B$123, 'Dropdown Lists'!A$3) + COUNTIFS('Audit Form Data'!BN$4:BN$123, TRUE, 'Audit Form Data'!A$4:A$123, "&gt;=3/1", 'Audit Form Data'!A$4:A$123, "&lt;=3/31", 'Audit Form Data'!B$4:B$123, 'Dropdown Lists'!A$3)</f>
        <v>1</v>
      </c>
      <c r="L6" s="67">
        <f>IFERROR(J6/(J6+K6),"")</f>
        <v>0.5</v>
      </c>
      <c r="M6" s="64">
        <f>COUNTIFS('Audit Form Data'!BD$4:BD$123, TRUE, 'Audit Form Data'!A$4:A$123, "&gt;=4/1", 'Audit Form Data'!A$4:A$123, "&lt;=4/30", 'Audit Form Data'!B$4:B$123, 'Dropdown Lists'!A$3) + COUNTIFS('Audit Form Data'!BM$4:BM$123, TRUE, 'Audit Form Data'!A$4:A$123, "&gt;=4/1", 'Audit Form Data'!A$4:A$123, "&lt;=4/30", 'Audit Form Data'!B$4:B$123, 'Dropdown Lists'!A$3)</f>
        <v>0</v>
      </c>
      <c r="N6" s="54">
        <f>COUNTIFS('Audit Form Data'!BE$4:BE$123, TRUE, 'Audit Form Data'!A$4:A$123, "&gt;=4/1", 'Audit Form Data'!A$4:A$123, "&lt;=4/30", 'Audit Form Data'!B$4:B$123, 'Dropdown Lists'!A$3) + COUNTIFS('Audit Form Data'!BN$4:BN$123, TRUE, 'Audit Form Data'!A$4:A$123, "&gt;=4/1", 'Audit Form Data'!A$4:A$123, "&lt;=4/30", 'Audit Form Data'!B$4:B$123, 'Dropdown Lists'!A$3)</f>
        <v>0</v>
      </c>
      <c r="O6" s="67" t="str">
        <f>IFERROR(M6/(M6+N6),"")</f>
        <v/>
      </c>
      <c r="P6" s="64">
        <f>COUNTIFS('Audit Form Data'!BD$4:BD$123, TRUE, 'Audit Form Data'!A$4:A$123, "&gt;=5/1", 'Audit Form Data'!A$4:A$123, "&lt;=5/31", 'Audit Form Data'!B$4:B$123, 'Dropdown Lists'!A$3) + COUNTIFS('Audit Form Data'!BM$4:BM$123, TRUE, 'Audit Form Data'!A$4:A$123, "&gt;=5/1", 'Audit Form Data'!A$4:A$123, "&lt;=5/31", 'Audit Form Data'!B$4:B$123, 'Dropdown Lists'!A$3)</f>
        <v>0</v>
      </c>
      <c r="Q6" s="54">
        <f>COUNTIFS('Audit Form Data'!BE$4:BE$123, TRUE, 'Audit Form Data'!A$4:A$123, "&gt;=5/1", 'Audit Form Data'!A$4:A$123, "&lt;=5/31", 'Audit Form Data'!B$4:B$123, 'Dropdown Lists'!A$3) + COUNTIFS('Audit Form Data'!BN$4:BN$123, TRUE, 'Audit Form Data'!A$4:A$123, "&gt;=5/1", 'Audit Form Data'!A$4:A$123, "&lt;=5/31", 'Audit Form Data'!B$4:B$123, 'Dropdown Lists'!A$3)</f>
        <v>0</v>
      </c>
      <c r="R6" s="67" t="str">
        <f>IFERROR(P6/(P6+Q6),"")</f>
        <v/>
      </c>
      <c r="S6" s="64">
        <f>COUNTIFS('Audit Form Data'!BD$4:BD$123, TRUE, 'Audit Form Data'!A$4:A$123, "&gt;=6/1", 'Audit Form Data'!A$4:A$123, "&lt;=6/30", 'Audit Form Data'!B$4:B$123, 'Dropdown Lists'!A$3) + COUNTIFS('Audit Form Data'!BM$4:BM$123, TRUE, 'Audit Form Data'!A$4:A$123, "&gt;=6/1", 'Audit Form Data'!A$4:A$123, "&lt;=6/30", 'Audit Form Data'!B$4:B$123, 'Dropdown Lists'!A$3)</f>
        <v>0</v>
      </c>
      <c r="T6" s="54">
        <f>COUNTIFS('Audit Form Data'!BE$4:BE$123, TRUE, 'Audit Form Data'!A$4:A$123, "&gt;=6/1", 'Audit Form Data'!A$4:A$123, "&lt;=6/30", 'Audit Form Data'!B$4:B$123, 'Dropdown Lists'!A$3) + COUNTIFS('Audit Form Data'!BN$4:BN$123, TRUE, 'Audit Form Data'!A$4:A$123, "&gt;=6/1", 'Audit Form Data'!A$4:A$123, "&lt;=6/30", 'Audit Form Data'!B$4:B$123, 'Dropdown Lists'!A$3)</f>
        <v>0</v>
      </c>
      <c r="U6" s="67" t="str">
        <f>IFERROR(S6/(S6+T6),"")</f>
        <v/>
      </c>
      <c r="V6" s="64">
        <f>COUNTIFS('Audit Form Data'!BD$4:BD$123, TRUE, 'Audit Form Data'!A$4:A$123, "&gt;=7/1", 'Audit Form Data'!A$4:A$123, "&lt;=7/31", 'Audit Form Data'!B$4:B$123, 'Dropdown Lists'!A$3) + COUNTIFS('Audit Form Data'!BM$4:BM$123, TRUE, 'Audit Form Data'!A$4:A$123, "&gt;=7/1", 'Audit Form Data'!A$4:A$123, "&lt;=7/31", 'Audit Form Data'!B$4:B$123, 'Dropdown Lists'!A$3)</f>
        <v>0</v>
      </c>
      <c r="W6" s="54">
        <f>COUNTIFS('Audit Form Data'!BE$4:BE$123, TRUE, 'Audit Form Data'!A$4:A$123, "&gt;=7/1", 'Audit Form Data'!A$4:A$123, "&lt;=7/31", 'Audit Form Data'!B$4:B$123, 'Dropdown Lists'!A$3) + COUNTIFS('Audit Form Data'!BN$4:BN$123, TRUE, 'Audit Form Data'!A$4:A$123, "&gt;=7/1", 'Audit Form Data'!A$4:A$123, "&lt;=7/31", 'Audit Form Data'!B$4:B$123, 'Dropdown Lists'!A$3)</f>
        <v>0</v>
      </c>
      <c r="X6" s="67" t="str">
        <f>IFERROR(V6/(V6+W6),"")</f>
        <v/>
      </c>
      <c r="Y6" s="64">
        <f>COUNTIFS('Audit Form Data'!BD$4:BD$123, TRUE, 'Audit Form Data'!A$4:A$123, "&gt;=8/1", 'Audit Form Data'!A$4:A$123, "&lt;=8/31", 'Audit Form Data'!B$4:B$123, 'Dropdown Lists'!A$3) + COUNTIFS('Audit Form Data'!BM$4:BM$123, TRUE, 'Audit Form Data'!A$4:A$123, "&gt;=8/1", 'Audit Form Data'!A$4:A$123, "&lt;=8/31", 'Audit Form Data'!B$4:B$123, 'Dropdown Lists'!A$3)</f>
        <v>0</v>
      </c>
      <c r="Z6" s="54">
        <f>COUNTIFS('Audit Form Data'!BE$4:BE$123, TRUE, 'Audit Form Data'!A$4:A$123, "&gt;=8/1", 'Audit Form Data'!A$4:A$123, "&lt;=8/31", 'Audit Form Data'!B$4:B$123, 'Dropdown Lists'!A$3) + COUNTIFS('Audit Form Data'!BN$4:BN$123, TRUE, 'Audit Form Data'!A$4:A$123, "&gt;=8/1", 'Audit Form Data'!A$4:A$123, "&lt;=8/31", 'Audit Form Data'!B$4:B$123, 'Dropdown Lists'!A$3)</f>
        <v>0</v>
      </c>
      <c r="AA6" s="67" t="str">
        <f>IFERROR(Y6/(Y6+Z6),"")</f>
        <v/>
      </c>
      <c r="AB6" s="64">
        <f>COUNTIFS('Audit Form Data'!BD$4:BD$123, TRUE, 'Audit Form Data'!A$4:A$123, "&gt;=9/1", 'Audit Form Data'!A$4:A$123, "&lt;=9/30", 'Audit Form Data'!B$4:B$123, 'Dropdown Lists'!A$3) + COUNTIFS('Audit Form Data'!BM$4:BM$123, TRUE, 'Audit Form Data'!A$4:A$123, "&gt;=9/1", 'Audit Form Data'!A$4:A$123, "&lt;=9/30", 'Audit Form Data'!B$4:B$123, 'Dropdown Lists'!A$3)</f>
        <v>0</v>
      </c>
      <c r="AC6" s="54">
        <f>COUNTIFS('Audit Form Data'!BE$4:BE$123, TRUE, 'Audit Form Data'!A$4:A$123, "&gt;=9/1", 'Audit Form Data'!A$4:A$123, "&lt;=9/30", 'Audit Form Data'!B$4:B$123, 'Dropdown Lists'!A$3) + COUNTIFS('Audit Form Data'!BN$4:BN$123, TRUE, 'Audit Form Data'!A$4:A$123, "&gt;=9/1", 'Audit Form Data'!A$4:A$123, "&lt;=9/30", 'Audit Form Data'!B$4:B$123, 'Dropdown Lists'!A$3)</f>
        <v>0</v>
      </c>
      <c r="AD6" s="67" t="str">
        <f>IFERROR(AB6/(AB6+AC6),"")</f>
        <v/>
      </c>
      <c r="AE6" s="64">
        <f>COUNTIFS('Audit Form Data'!BD$4:BD$123, TRUE, 'Audit Form Data'!A$4:A$123, "&gt;=10/1", 'Audit Form Data'!A$4:A$123, "&lt;=10/31", 'Audit Form Data'!B$4:B$123, 'Dropdown Lists'!A$3) + COUNTIFS('Audit Form Data'!BM$4:BM$123, TRUE, 'Audit Form Data'!A$4:A$123, "&gt;=10/1", 'Audit Form Data'!A$4:A$123, "&lt;=10/31", 'Audit Form Data'!B$4:B$123, 'Dropdown Lists'!A$3)</f>
        <v>0</v>
      </c>
      <c r="AF6" s="54">
        <f>COUNTIFS('Audit Form Data'!BE$4:BE$123, TRUE, 'Audit Form Data'!A$4:A$123, "&gt;=10/1", 'Audit Form Data'!A$4:A$123, "&lt;=10/31", 'Audit Form Data'!B$4:B$123, 'Dropdown Lists'!A$3) + COUNTIFS('Audit Form Data'!BN$4:BN$123, TRUE, 'Audit Form Data'!A$4:A$123, "&gt;=10/1", 'Audit Form Data'!A$4:A$123, "&lt;=10/31", 'Audit Form Data'!B$4:B$123, 'Dropdown Lists'!A$3)</f>
        <v>0</v>
      </c>
      <c r="AG6" s="67" t="str">
        <f>IFERROR(AE6/(AE6+AF6),"")</f>
        <v/>
      </c>
      <c r="AH6" s="64">
        <f>COUNTIFS('Audit Form Data'!BD$4:BD$123, TRUE, 'Audit Form Data'!A$4:A$123, "&gt;=11/1", 'Audit Form Data'!A$4:A$123, "&lt;=11/30", 'Audit Form Data'!B$4:B$123, 'Dropdown Lists'!A$3) + COUNTIFS('Audit Form Data'!BM$4:BM$123, TRUE, 'Audit Form Data'!A$4:A$123, "&gt;=11/1", 'Audit Form Data'!A$4:A$123, "&lt;=11/30", 'Audit Form Data'!B$4:B$123, 'Dropdown Lists'!A$3)</f>
        <v>0</v>
      </c>
      <c r="AI6" s="54">
        <f>COUNTIFS('Audit Form Data'!BE$4:BE$123, TRUE, 'Audit Form Data'!A$4:A$123, "&gt;=11/1", 'Audit Form Data'!A$4:A$123, "&lt;=11/30", 'Audit Form Data'!B$4:B$123, 'Dropdown Lists'!A$3) + COUNTIFS('Audit Form Data'!BN$4:BN$123, TRUE, 'Audit Form Data'!A$4:A$123, "&gt;=11/1", 'Audit Form Data'!A$4:A$123, "&lt;=11/30", 'Audit Form Data'!B$4:B$123, 'Dropdown Lists'!A$3)</f>
        <v>0</v>
      </c>
      <c r="AJ6" s="67" t="str">
        <f>IFERROR(AH6/(AH6+AI6),"")</f>
        <v/>
      </c>
      <c r="AK6" s="64">
        <f>COUNTIFS('Audit Form Data'!BD$4:BD$123, TRUE, 'Audit Form Data'!A$4:A$123, "&gt;=12/1", 'Audit Form Data'!A$4:A$123, "&lt;=12/31", 'Audit Form Data'!B$4:B$123, 'Dropdown Lists'!A$3) + COUNTIFS('Audit Form Data'!BM$4:BM$123, TRUE, 'Audit Form Data'!A$4:A$123, "&gt;=12/1", 'Audit Form Data'!A$4:A$123, "&lt;=12/31", 'Audit Form Data'!B$4:B$123, 'Dropdown Lists'!A$3)</f>
        <v>0</v>
      </c>
      <c r="AL6" s="54">
        <f>COUNTIFS('Audit Form Data'!BE$4:BE$123, TRUE, 'Audit Form Data'!A$4:A$123, "&gt;=12/1", 'Audit Form Data'!A$4:A$123, "&lt;=12/31", 'Audit Form Data'!B$4:B$123, 'Dropdown Lists'!A$3) + COUNTIFS('Audit Form Data'!BN$4:BN$123, TRUE, 'Audit Form Data'!A$4:A$123, "&gt;=12/1", 'Audit Form Data'!A$4:A$123, "&lt;=12/31", 'Audit Form Data'!B$4:B$123, 'Dropdown Lists'!A$3)</f>
        <v>0</v>
      </c>
      <c r="AM6" s="67" t="str">
        <f>IFERROR(AK6/(AK6+AL6),"")</f>
        <v/>
      </c>
      <c r="AO6" s="159"/>
      <c r="AP6" s="46" t="s">
        <v>3</v>
      </c>
      <c r="AQ6" s="54">
        <f>COUNTIFS('Audit Form Data'!BE$4:BE$123, TRUE, 'Audit Form Data'!A$4:A$123, "&gt;=1/1", 'Audit Form Data'!A$4:A$123, "&lt;=1/31", 'Audit Form Data'!B$4:B$123, 'Dropdown Lists'!A$3) + COUNTIFS('Audit Form Data'!BN$4:BN$123, TRUE, 'Audit Form Data'!A$4:A$123, "&gt;=1/1", 'Audit Form Data'!A$4:A$123, "&lt;=1/31", 'Audit Form Data'!B$4:B$123, 'Dropdown Lists'!A$3)</f>
        <v>1</v>
      </c>
      <c r="AR6" s="54">
        <f>COUNTIFS('Audit Form Data'!BE$4:BE$123, TRUE, 'Audit Form Data'!A$4:A$123, "&gt;=2/1", 'Audit Form Data'!A$4:A$123, "&lt;3/1", 'Audit Form Data'!B$4:B$123, 'Dropdown Lists'!A$3) + COUNTIFS('Audit Form Data'!BN$4:BN$123, TRUE, 'Audit Form Data'!A$4:A$123, "&gt;=2/1", 'Audit Form Data'!A$4:A$123, "&lt;3/1", 'Audit Form Data'!B$4:B$123, 'Dropdown Lists'!A$3)</f>
        <v>2</v>
      </c>
      <c r="AS6" s="54">
        <f>COUNTIFS('Audit Form Data'!BE$4:BE$123, TRUE, 'Audit Form Data'!A$4:A$123, "&gt;=3/1", 'Audit Form Data'!A$4:A$123, "&lt;=3/31", 'Audit Form Data'!B$4:B$123, 'Dropdown Lists'!A$3) + COUNTIFS('Audit Form Data'!BN$4:BN$123, TRUE, 'Audit Form Data'!A$4:A$123, "&gt;=3/1", 'Audit Form Data'!A$4:A$123, "&lt;=3/31", 'Audit Form Data'!B$4:B$123, 'Dropdown Lists'!A$3)</f>
        <v>1</v>
      </c>
      <c r="AT6" s="54">
        <f>COUNTIFS('Audit Form Data'!BE$4:BE$123, TRUE, 'Audit Form Data'!A$4:A$123, "&gt;=4/1", 'Audit Form Data'!A$4:A$123, "&lt;=4/30", 'Audit Form Data'!B$4:B$123, 'Dropdown Lists'!A$3) + COUNTIFS('Audit Form Data'!BN$4:BN$123, TRUE, 'Audit Form Data'!A$4:A$123, "&gt;=4/1", 'Audit Form Data'!A$4:A$123, "&lt;=4/30", 'Audit Form Data'!B$4:B$123, 'Dropdown Lists'!A$3)</f>
        <v>0</v>
      </c>
      <c r="AU6" s="54">
        <f>COUNTIFS('Audit Form Data'!BE$4:BE$123, TRUE, 'Audit Form Data'!A$4:A$123, "&gt;=5/1", 'Audit Form Data'!A$4:A$123, "&lt;=5/31", 'Audit Form Data'!B$4:B$123, 'Dropdown Lists'!A$3) + COUNTIFS('Audit Form Data'!BN$4:BN$123, TRUE, 'Audit Form Data'!A$4:A$123, "&gt;=5/1", 'Audit Form Data'!A$4:A$123, "&lt;=5/31", 'Audit Form Data'!B$4:B$123, 'Dropdown Lists'!A$3)</f>
        <v>0</v>
      </c>
      <c r="AV6" s="54">
        <f>COUNTIFS('Audit Form Data'!BE$4:BE$123, TRUE, 'Audit Form Data'!A$4:A$123, "&gt;=6/1", 'Audit Form Data'!A$4:A$123, "&lt;=6/30", 'Audit Form Data'!B$4:B$123, 'Dropdown Lists'!A$3) + COUNTIFS('Audit Form Data'!BN$4:BN$123, TRUE, 'Audit Form Data'!A$4:A$123, "&gt;=6/1", 'Audit Form Data'!A$4:A$123, "&lt;=6/30", 'Audit Form Data'!B$4:B$123, 'Dropdown Lists'!A$3)</f>
        <v>0</v>
      </c>
      <c r="AW6" s="54">
        <f>COUNTIFS('Audit Form Data'!BE$4:BE$123, TRUE, 'Audit Form Data'!A$4:A$123, "&gt;=7/1", 'Audit Form Data'!A$4:A$123, "&lt;=7/31", 'Audit Form Data'!B$4:B$123, 'Dropdown Lists'!A$3) + COUNTIFS('Audit Form Data'!BN$4:BN$123, TRUE, 'Audit Form Data'!A$4:A$123, "&gt;=7/1", 'Audit Form Data'!A$4:A$123, "&lt;=7/31", 'Audit Form Data'!B$4:B$123, 'Dropdown Lists'!A$3)</f>
        <v>0</v>
      </c>
      <c r="AX6" s="54">
        <f>COUNTIFS('Audit Form Data'!BE$4:BE$123, TRUE, 'Audit Form Data'!A$4:A$123, "&gt;=8/1", 'Audit Form Data'!A$4:A$123, "&lt;=8/31", 'Audit Form Data'!B$4:B$123, 'Dropdown Lists'!A$3) + COUNTIFS('Audit Form Data'!BN$4:BN$123, TRUE, 'Audit Form Data'!A$4:A$123, "&gt;=8/1", 'Audit Form Data'!A$4:A$123, "&lt;=8/31", 'Audit Form Data'!B$4:B$123, 'Dropdown Lists'!A$3)</f>
        <v>0</v>
      </c>
      <c r="AY6" s="54">
        <f>COUNTIFS('Audit Form Data'!BE$4:BE$123, TRUE, 'Audit Form Data'!A$4:A$123, "&gt;=9/1", 'Audit Form Data'!A$4:A$123, "&lt;=9/30", 'Audit Form Data'!B$4:B$123, 'Dropdown Lists'!A$3) + COUNTIFS('Audit Form Data'!BN$4:BN$123, TRUE, 'Audit Form Data'!A$4:A$123, "&gt;=9/1", 'Audit Form Data'!A$4:A$123, "&lt;=9/30", 'Audit Form Data'!B$4:B$123, 'Dropdown Lists'!A$3)</f>
        <v>0</v>
      </c>
      <c r="AZ6" s="54">
        <f>COUNTIFS('Audit Form Data'!BE$4:BE$123, TRUE, 'Audit Form Data'!A$4:A$123, "&gt;=10/1", 'Audit Form Data'!A$4:A$123, "&lt;=10/31", 'Audit Form Data'!B$4:B$123, 'Dropdown Lists'!A$3) + COUNTIFS('Audit Form Data'!BN$4:BN$123, TRUE, 'Audit Form Data'!A$4:A$123, "&gt;=10/1", 'Audit Form Data'!A$4:A$123, "&lt;=10/31", 'Audit Form Data'!B$4:B$123, 'Dropdown Lists'!A$3)</f>
        <v>0</v>
      </c>
      <c r="BA6" s="54">
        <f>COUNTIFS('Audit Form Data'!BE$4:BE$123, TRUE, 'Audit Form Data'!A$4:A$123, "&gt;=11/1", 'Audit Form Data'!A$4:A$123, "&lt;=11/30", 'Audit Form Data'!B$4:B$123, 'Dropdown Lists'!A$3) + COUNTIFS('Audit Form Data'!BN$4:BN$123, TRUE, 'Audit Form Data'!A$4:A$123, "&gt;=11/1", 'Audit Form Data'!A$4:A$123, "&lt;=11/30", 'Audit Form Data'!B$4:B$123, 'Dropdown Lists'!A$3)</f>
        <v>0</v>
      </c>
      <c r="BB6" s="54">
        <f>COUNTIFS('Audit Form Data'!BE$4:BE$123, TRUE, 'Audit Form Data'!A$4:A$123, "&gt;=12/1", 'Audit Form Data'!A$4:A$123, "&lt;=12/31", 'Audit Form Data'!B$4:B$123, 'Dropdown Lists'!A$3) + COUNTIFS('Audit Form Data'!BN$4:BN$123, TRUE, 'Audit Form Data'!A$4:A$123, "&gt;=12/1", 'Audit Form Data'!A$4:A$123, "&lt;=12/31", 'Audit Form Data'!B$4:B$123, 'Dropdown Lists'!A$3)</f>
        <v>0</v>
      </c>
    </row>
    <row r="7" spans="2:54" ht="13.95" customHeight="1" x14ac:dyDescent="0.3">
      <c r="B7" s="159"/>
      <c r="C7" s="85" t="s">
        <v>118</v>
      </c>
      <c r="D7" s="86">
        <f>SUM(D4:D6)</f>
        <v>2</v>
      </c>
      <c r="E7" s="86">
        <f>SUM(E4:E6)</f>
        <v>2</v>
      </c>
      <c r="F7" s="96">
        <f>IFERROR(D7/(D7+E7), NA())</f>
        <v>0.5</v>
      </c>
      <c r="G7" s="86">
        <f>SUM(G4:G6)</f>
        <v>1</v>
      </c>
      <c r="H7" s="86">
        <f>SUM(H4:H6)</f>
        <v>3</v>
      </c>
      <c r="I7" s="96">
        <f>IFERROR(G7/(G7+H7), NA())</f>
        <v>0.25</v>
      </c>
      <c r="J7" s="86">
        <f>SUM(J4:J6)</f>
        <v>2</v>
      </c>
      <c r="K7" s="86">
        <f>SUM(K4:K6)</f>
        <v>2</v>
      </c>
      <c r="L7" s="96">
        <f>IFERROR(J7/(J7+K7), NA())</f>
        <v>0.5</v>
      </c>
      <c r="M7" s="86">
        <f>SUM(M4:M6)</f>
        <v>0</v>
      </c>
      <c r="N7" s="86">
        <f>SUM(N4:N6)</f>
        <v>0</v>
      </c>
      <c r="O7" s="96" t="e">
        <f>IFERROR(M7/(M7+N7), NA())</f>
        <v>#N/A</v>
      </c>
      <c r="P7" s="86">
        <f>SUM(P4:P6)</f>
        <v>0</v>
      </c>
      <c r="Q7" s="86">
        <f>SUM(Q4:Q6)</f>
        <v>0</v>
      </c>
      <c r="R7" s="96" t="e">
        <f>IFERROR(P7/(P7+Q7), NA())</f>
        <v>#N/A</v>
      </c>
      <c r="S7" s="86">
        <f>SUM(S4:S6)</f>
        <v>0</v>
      </c>
      <c r="T7" s="86">
        <f>SUM(T4:T6)</f>
        <v>0</v>
      </c>
      <c r="U7" s="96" t="e">
        <f>IFERROR(S7/(S7+T7), NA())</f>
        <v>#N/A</v>
      </c>
      <c r="V7" s="86">
        <f>SUM(V4:V6)</f>
        <v>0</v>
      </c>
      <c r="W7" s="86">
        <f>SUM(W4:W6)</f>
        <v>0</v>
      </c>
      <c r="X7" s="96" t="e">
        <f>IFERROR(V7/(V7+W7), NA())</f>
        <v>#N/A</v>
      </c>
      <c r="Y7" s="86">
        <f>SUM(Y4:Y6)</f>
        <v>0</v>
      </c>
      <c r="Z7" s="86">
        <f>SUM(Z4:Z6)</f>
        <v>0</v>
      </c>
      <c r="AA7" s="96" t="e">
        <f>IFERROR(Y7/(Y7+Z7), NA())</f>
        <v>#N/A</v>
      </c>
      <c r="AB7" s="86">
        <f>SUM(AB4:AB6)</f>
        <v>0</v>
      </c>
      <c r="AC7" s="86">
        <f>SUM(AC4:AC6)</f>
        <v>0</v>
      </c>
      <c r="AD7" s="96" t="e">
        <f>IFERROR(AB7/(AB7+AC7), NA())</f>
        <v>#N/A</v>
      </c>
      <c r="AE7" s="86">
        <f>SUM(AE4:AE6)</f>
        <v>0</v>
      </c>
      <c r="AF7" s="86">
        <f>SUM(AF4:AF6)</f>
        <v>0</v>
      </c>
      <c r="AG7" s="96" t="e">
        <f>IFERROR(AE7/(AE7+AF7), NA())</f>
        <v>#N/A</v>
      </c>
      <c r="AH7" s="86">
        <f>SUM(AH4:AH6)</f>
        <v>0</v>
      </c>
      <c r="AI7" s="86">
        <f>SUM(AI4:AI6)</f>
        <v>0</v>
      </c>
      <c r="AJ7" s="96" t="e">
        <f>IFERROR(AH7/(AH7+AI7), NA())</f>
        <v>#N/A</v>
      </c>
      <c r="AK7" s="86">
        <f>SUM(AK4:AK6)</f>
        <v>0</v>
      </c>
      <c r="AL7" s="86">
        <f>SUM(AL4:AL6)</f>
        <v>0</v>
      </c>
      <c r="AM7" s="96" t="e">
        <f>IFERROR(AK7/(AK7+AL7), NA())</f>
        <v>#N/A</v>
      </c>
      <c r="AO7" s="154" t="s">
        <v>4</v>
      </c>
      <c r="AP7" s="47" t="s">
        <v>5</v>
      </c>
      <c r="AQ7" s="72">
        <f>COUNTIFS('Audit Form Data'!L$4:L$123, TRUE, 'Audit Form Data'!A$4:A$123, "&gt;=1/1", 'Audit Form Data'!A$4:A$123, "&lt;=1/31", 'Audit Form Data'!B$4:B$123, 'Dropdown Lists'!A$3)</f>
        <v>0</v>
      </c>
      <c r="AR7" s="72">
        <f>COUNTIFS('Audit Form Data'!L$4:L$123, TRUE, 'Audit Form Data'!A$4:A$123, "&gt;=2/1", 'Audit Form Data'!A$4:A$123, "&lt;3/1", 'Audit Form Data'!B$4:B$123, 'Dropdown Lists'!A$3)</f>
        <v>0</v>
      </c>
      <c r="AS7" s="72">
        <f>COUNTIFS('Audit Form Data'!L$4:L$123, TRUE, 'Audit Form Data'!A$4:A$123, "&gt;=3/1", 'Audit Form Data'!A$4:A$123, "&lt;=3/31", 'Audit Form Data'!B$4:B$123, 'Dropdown Lists'!A$3)</f>
        <v>1</v>
      </c>
      <c r="AT7" s="72">
        <f>COUNTIFS('Audit Form Data'!L$4:L$123, TRUE, 'Audit Form Data'!A$4:A$123, "&gt;=4/1", 'Audit Form Data'!A$4:A$123, "&lt;=4/30", 'Audit Form Data'!B$4:B$123, 'Dropdown Lists'!A$3)</f>
        <v>0</v>
      </c>
      <c r="AU7" s="72">
        <f>COUNTIFS('Audit Form Data'!L$4:L$123, TRUE, 'Audit Form Data'!A$4:A$123, "&gt;=5/1", 'Audit Form Data'!A$4:A$123, "&lt;=5/31", 'Audit Form Data'!B$4:B$123, 'Dropdown Lists'!A$3)</f>
        <v>0</v>
      </c>
      <c r="AV7" s="72">
        <f>COUNTIFS('Audit Form Data'!L$4:L$123, TRUE, 'Audit Form Data'!A$4:A$123, "&gt;=6/1", 'Audit Form Data'!A$4:A$123, "&lt;=6/30", 'Audit Form Data'!B$4:B$123, 'Dropdown Lists'!A$3)</f>
        <v>0</v>
      </c>
      <c r="AW7" s="72">
        <f>COUNTIFS('Audit Form Data'!L$4:L$123, TRUE, 'Audit Form Data'!A$4:A$123, "&gt;=7/1", 'Audit Form Data'!A$4:A$123, "&lt;=7/31", 'Audit Form Data'!B$4:B$123, 'Dropdown Lists'!A$3)</f>
        <v>0</v>
      </c>
      <c r="AX7" s="72">
        <f>COUNTIFS('Audit Form Data'!L$4:L$123, TRUE, 'Audit Form Data'!A$4:A$123, "&gt;=8/1", 'Audit Form Data'!A$4:A$123, "&lt;=8/31", 'Audit Form Data'!B$4:B$123, 'Dropdown Lists'!A$3)</f>
        <v>0</v>
      </c>
      <c r="AY7" s="72">
        <f>COUNTIFS('Audit Form Data'!L$4:L$123, TRUE, 'Audit Form Data'!A$4:A$123, "&gt;=9/1", 'Audit Form Data'!A$4:A$123, "&lt;=9/30", 'Audit Form Data'!B$4:B$123, 'Dropdown Lists'!A$3)</f>
        <v>0</v>
      </c>
      <c r="AZ7" s="72">
        <f>COUNTIFS('Audit Form Data'!L$4:L$123, TRUE, 'Audit Form Data'!A$4:A$123, "&gt;=10/1", 'Audit Form Data'!A$4:A$123, "&lt;=10/31", 'Audit Form Data'!B$4:B$123, 'Dropdown Lists'!A$3)</f>
        <v>0</v>
      </c>
      <c r="BA7" s="72">
        <f>COUNTIFS('Audit Form Data'!L$4:L$123, TRUE, 'Audit Form Data'!A$4:A$123, "&gt;=11/1", 'Audit Form Data'!A$4:A$123, "&lt;=11/30", 'Audit Form Data'!B$4:B$123, 'Dropdown Lists'!A$3)</f>
        <v>0</v>
      </c>
      <c r="BB7" s="72">
        <f>COUNTIFS('Audit Form Data'!L$4:L$123, TRUE, 'Audit Form Data'!A$4:A$123, "&gt;=12/1", 'Audit Form Data'!A$4:A$123, "&lt;=12/31", 'Audit Form Data'!B$4:B$123, 'Dropdown Lists'!A$3)</f>
        <v>0</v>
      </c>
    </row>
    <row r="8" spans="2:54" ht="24.6" x14ac:dyDescent="0.3">
      <c r="B8" s="154" t="s">
        <v>4</v>
      </c>
      <c r="C8" s="57" t="s">
        <v>5</v>
      </c>
      <c r="D8" s="71">
        <f>COUNTIFS('Audit Form Data'!K$4:K$123, TRUE, 'Audit Form Data'!A$4:A$123, "&gt;=1/1", 'Audit Form Data'!A$4:A$123, "&lt;=1/31", 'Audit Form Data'!B$4:B$123, 'Dropdown Lists'!A$3)</f>
        <v>1</v>
      </c>
      <c r="E8" s="72">
        <f>COUNTIFS('Audit Form Data'!L$4:L$123, TRUE, 'Audit Form Data'!A$4:A$123, "&gt;=1/1", 'Audit Form Data'!A$4:A$123, "&lt;=1/31", 'Audit Form Data'!B$4:B$123, 'Dropdown Lists'!A$3)</f>
        <v>0</v>
      </c>
      <c r="F8" s="97">
        <f>IFERROR(D8/(D8+E8),"")</f>
        <v>1</v>
      </c>
      <c r="G8" s="71">
        <f>COUNTIFS('Audit Form Data'!K$4:K$123, TRUE, 'Audit Form Data'!A$4:A$123, "&gt;=2/1", 'Audit Form Data'!A$4:A$123, "&lt;3/1", 'Audit Form Data'!B$4:B$123, 'Dropdown Lists'!A$3)</f>
        <v>1</v>
      </c>
      <c r="H8" s="72">
        <f>COUNTIFS('Audit Form Data'!L$4:L$123, TRUE, 'Audit Form Data'!A$4:A$123, "&gt;=2/1", 'Audit Form Data'!A$4:A$123, "&lt;3/1", 'Audit Form Data'!B$4:B$123, 'Dropdown Lists'!A$3)</f>
        <v>0</v>
      </c>
      <c r="I8" s="97">
        <f>IFERROR(G8/(G8+H8),"")</f>
        <v>1</v>
      </c>
      <c r="J8" s="71">
        <f>COUNTIFS('Audit Form Data'!K$4:K$123, TRUE, 'Audit Form Data'!A$4:A$123, "&gt;=3/1", 'Audit Form Data'!A$4:A$123, "&lt;=3/31", 'Audit Form Data'!B$4:B$123, 'Dropdown Lists'!A$3)</f>
        <v>0</v>
      </c>
      <c r="K8" s="72">
        <f>COUNTIFS('Audit Form Data'!L$4:L$123, TRUE, 'Audit Form Data'!A$4:A$123, "&gt;=3/1", 'Audit Form Data'!A$4:A$123, "&lt;=3/31", 'Audit Form Data'!B$4:B$123, 'Dropdown Lists'!A$3)</f>
        <v>1</v>
      </c>
      <c r="L8" s="97">
        <f>IFERROR(J8/(J8+K8),"")</f>
        <v>0</v>
      </c>
      <c r="M8" s="71">
        <f>COUNTIFS('Audit Form Data'!K$4:K$123, TRUE, 'Audit Form Data'!A$4:A$123, "&gt;=4/1", 'Audit Form Data'!A$4:A$123, "&lt;=4/30", 'Audit Form Data'!B$4:B$123, 'Dropdown Lists'!A$3)</f>
        <v>0</v>
      </c>
      <c r="N8" s="72">
        <f>COUNTIFS('Audit Form Data'!L$4:L$123, TRUE, 'Audit Form Data'!A$4:A$123, "&gt;=4/1", 'Audit Form Data'!A$4:A$123, "&lt;=4/30", 'Audit Form Data'!B$4:B$123, 'Dropdown Lists'!A$3)</f>
        <v>0</v>
      </c>
      <c r="O8" s="97" t="str">
        <f>IFERROR(M8/(M8+N8),"")</f>
        <v/>
      </c>
      <c r="P8" s="71">
        <f>COUNTIFS('Audit Form Data'!K$4:K$123, TRUE, 'Audit Form Data'!A$4:A$123, "&gt;=5/1", 'Audit Form Data'!A$4:A$123, "&lt;=5/31", 'Audit Form Data'!B$4:B$123, 'Dropdown Lists'!A$3)</f>
        <v>0</v>
      </c>
      <c r="Q8" s="72">
        <f>COUNTIFS('Audit Form Data'!L$4:L$123, TRUE, 'Audit Form Data'!A$4:A$123, "&gt;=5/1", 'Audit Form Data'!A$4:A$123, "&lt;=5/31", 'Audit Form Data'!B$4:B$123, 'Dropdown Lists'!A$3)</f>
        <v>0</v>
      </c>
      <c r="R8" s="97" t="str">
        <f>IFERROR(P8/(P8+Q8),"")</f>
        <v/>
      </c>
      <c r="S8" s="71">
        <f>COUNTIFS('Audit Form Data'!K$4:K$123, TRUE, 'Audit Form Data'!A$4:A$123, "&gt;=6/1", 'Audit Form Data'!A$4:A$123, "&lt;=6/30", 'Audit Form Data'!B$4:B$123, 'Dropdown Lists'!A$3)</f>
        <v>0</v>
      </c>
      <c r="T8" s="72">
        <f>COUNTIFS('Audit Form Data'!L$4:L$123, TRUE, 'Audit Form Data'!A$4:A$123, "&gt;=6/1", 'Audit Form Data'!A$4:A$123, "&lt;=6/30", 'Audit Form Data'!B$4:B$123, 'Dropdown Lists'!A$3)</f>
        <v>0</v>
      </c>
      <c r="U8" s="97" t="str">
        <f>IFERROR(S8/(S8+T8),"")</f>
        <v/>
      </c>
      <c r="V8" s="71">
        <f>COUNTIFS('Audit Form Data'!K$4:K$123, TRUE, 'Audit Form Data'!A$4:A$123, "&gt;=7/1", 'Audit Form Data'!A$4:A$123, "&lt;=7/31", 'Audit Form Data'!B$4:B$123, 'Dropdown Lists'!A$3)</f>
        <v>0</v>
      </c>
      <c r="W8" s="72">
        <f>COUNTIFS('Audit Form Data'!L$4:L$123, TRUE, 'Audit Form Data'!A$4:A$123, "&gt;=7/1", 'Audit Form Data'!A$4:A$123, "&lt;=7/31", 'Audit Form Data'!B$4:B$123, 'Dropdown Lists'!A$3)</f>
        <v>0</v>
      </c>
      <c r="X8" s="97" t="str">
        <f>IFERROR(V8/(V8+W8),"")</f>
        <v/>
      </c>
      <c r="Y8" s="71">
        <f>COUNTIFS('Audit Form Data'!K$4:K$123, TRUE, 'Audit Form Data'!A$4:A$123, "&gt;=8/1", 'Audit Form Data'!A$4:A$123, "&lt;=8/31", 'Audit Form Data'!B$4:B$123, 'Dropdown Lists'!A$3)</f>
        <v>0</v>
      </c>
      <c r="Z8" s="72">
        <f>COUNTIFS('Audit Form Data'!L$4:L$123, TRUE, 'Audit Form Data'!A$4:A$123, "&gt;=8/1", 'Audit Form Data'!A$4:A$123, "&lt;=8/31", 'Audit Form Data'!B$4:B$123, 'Dropdown Lists'!A$3)</f>
        <v>0</v>
      </c>
      <c r="AA8" s="97" t="str">
        <f>IFERROR(Y8/(Y8+Z8),"")</f>
        <v/>
      </c>
      <c r="AB8" s="71">
        <f>COUNTIFS('Audit Form Data'!K$4:K$123, TRUE, 'Audit Form Data'!A$4:A$123, "&gt;=9/1", 'Audit Form Data'!A$4:A$123, "&lt;=9/30", 'Audit Form Data'!B$4:B$123, 'Dropdown Lists'!A$3)</f>
        <v>0</v>
      </c>
      <c r="AC8" s="72">
        <f>COUNTIFS('Audit Form Data'!L$4:L$123, TRUE, 'Audit Form Data'!A$4:A$123, "&gt;=9/1", 'Audit Form Data'!A$4:A$123, "&lt;=9/30", 'Audit Form Data'!B$4:B$123, 'Dropdown Lists'!A$3)</f>
        <v>0</v>
      </c>
      <c r="AD8" s="97" t="str">
        <f>IFERROR(AB8/(AB8+AC8),"")</f>
        <v/>
      </c>
      <c r="AE8" s="71">
        <f>COUNTIFS('Audit Form Data'!K$4:K$123, TRUE, 'Audit Form Data'!A$4:A$123, "&gt;=10/1", 'Audit Form Data'!A$4:A$123, "&lt;=10/31", 'Audit Form Data'!B$4:B$123, 'Dropdown Lists'!A$3)</f>
        <v>0</v>
      </c>
      <c r="AF8" s="72">
        <f>COUNTIFS('Audit Form Data'!L$4:L$123, TRUE, 'Audit Form Data'!A$4:A$123, "&gt;=10/1", 'Audit Form Data'!A$4:A$123, "&lt;=10/31", 'Audit Form Data'!B$4:B$123, 'Dropdown Lists'!A$3)</f>
        <v>0</v>
      </c>
      <c r="AG8" s="97" t="str">
        <f>IFERROR(AE8/(AE8+AF8),"")</f>
        <v/>
      </c>
      <c r="AH8" s="71">
        <f>COUNTIFS('Audit Form Data'!K$4:K$123, TRUE, 'Audit Form Data'!A$4:A$123, "&gt;=11/1", 'Audit Form Data'!A$4:A$123, "&lt;=11/30", 'Audit Form Data'!B$4:B$123, 'Dropdown Lists'!A$3)</f>
        <v>0</v>
      </c>
      <c r="AI8" s="72">
        <f>COUNTIFS('Audit Form Data'!L$4:L$123, TRUE, 'Audit Form Data'!A$4:A$123, "&gt;=11/1", 'Audit Form Data'!A$4:A$123, "&lt;=11/30", 'Audit Form Data'!B$4:B$123, 'Dropdown Lists'!A$3)</f>
        <v>0</v>
      </c>
      <c r="AJ8" s="97" t="str">
        <f>IFERROR(AH8/(AH8+AI8),"")</f>
        <v/>
      </c>
      <c r="AK8" s="71">
        <f>COUNTIFS('Audit Form Data'!K$4:K$123, TRUE, 'Audit Form Data'!A$4:A$123, "&gt;=12/1", 'Audit Form Data'!A$4:A$123, "&lt;=12/31", 'Audit Form Data'!B$4:B$123, 'Dropdown Lists'!A$3)</f>
        <v>0</v>
      </c>
      <c r="AL8" s="72">
        <f>COUNTIFS('Audit Form Data'!L$4:L$123, TRUE, 'Audit Form Data'!A$4:A$123, "&gt;=12/1", 'Audit Form Data'!A$4:A$123, "&lt;=12/31", 'Audit Form Data'!B$4:B$123, 'Dropdown Lists'!A$3)</f>
        <v>0</v>
      </c>
      <c r="AM8" s="97" t="str">
        <f>IFERROR(AK8/(AK8+AL8),"")</f>
        <v/>
      </c>
      <c r="AO8" s="155"/>
      <c r="AP8" s="47" t="s">
        <v>6</v>
      </c>
      <c r="AQ8" s="72">
        <f>COUNTIFS('Audit Form Data'!U$4:U$123, TRUE, 'Audit Form Data'!A$4:A$123, "&gt;=1/1", 'Audit Form Data'!A$4:A$123, "&lt;=1/31", 'Audit Form Data'!B$4:B$123, 'Dropdown Lists'!A$3)</f>
        <v>0</v>
      </c>
      <c r="AR8" s="72">
        <f>COUNTIFS('Audit Form Data'!U$4:U$123, TRUE, 'Audit Form Data'!A$4:A$123, "&gt;=2/1", 'Audit Form Data'!A$4:A$123, "&lt;3/1", 'Audit Form Data'!B$4:B$123, 'Dropdown Lists'!A$3)</f>
        <v>1</v>
      </c>
      <c r="AS8" s="72">
        <f>COUNTIFS('Audit Form Data'!U$4:U$123, TRUE, 'Audit Form Data'!A$4:A$123, "&gt;=3/1", 'Audit Form Data'!A$4:A$123, "&lt;=3/31", 'Audit Form Data'!B$4:B$123, 'Dropdown Lists'!A$3)</f>
        <v>0</v>
      </c>
      <c r="AT8" s="72">
        <f>COUNTIFS('Audit Form Data'!U$4:U$123, TRUE, 'Audit Form Data'!A$4:A$123, "&gt;=4/1", 'Audit Form Data'!A$4:A$123, "&lt;=4/30", 'Audit Form Data'!B$4:B$123, 'Dropdown Lists'!A$3)</f>
        <v>0</v>
      </c>
      <c r="AU8" s="72">
        <f>COUNTIFS('Audit Form Data'!U$4:U$123, TRUE, 'Audit Form Data'!A$4:A$123, "&gt;=5/1", 'Audit Form Data'!A$4:A$123, "&lt;=5/31", 'Audit Form Data'!B$4:B$123, 'Dropdown Lists'!A$3)</f>
        <v>0</v>
      </c>
      <c r="AV8" s="72">
        <f>COUNTIFS('Audit Form Data'!U$4:U$123, TRUE, 'Audit Form Data'!A$4:A$123, "&gt;=6/1", 'Audit Form Data'!A$4:A$123, "&lt;=6/30", 'Audit Form Data'!B$4:B$123, 'Dropdown Lists'!A$3)</f>
        <v>0</v>
      </c>
      <c r="AW8" s="72">
        <f>COUNTIFS('Audit Form Data'!U$4:U$123, TRUE, 'Audit Form Data'!A$4:A$123, "&gt;=7/1", 'Audit Form Data'!A$4:A$123, "&lt;=7/31", 'Audit Form Data'!B$4:B$123, 'Dropdown Lists'!A$3)</f>
        <v>0</v>
      </c>
      <c r="AX8" s="72">
        <f>COUNTIFS('Audit Form Data'!U$4:U$123, TRUE, 'Audit Form Data'!A$4:A$123, "&gt;=8/1", 'Audit Form Data'!A$4:A$123, "&lt;=8/31", 'Audit Form Data'!B$4:B$123, 'Dropdown Lists'!A$3)</f>
        <v>0</v>
      </c>
      <c r="AY8" s="72">
        <f>COUNTIFS('Audit Form Data'!U$4:U$123, TRUE, 'Audit Form Data'!A$4:A$123, "&gt;=9/1", 'Audit Form Data'!A$4:A$123, "&lt;=9/30", 'Audit Form Data'!B$4:B$123, 'Dropdown Lists'!A$3)</f>
        <v>0</v>
      </c>
      <c r="AZ8" s="72">
        <f>COUNTIFS('Audit Form Data'!U$4:U$123, TRUE, 'Audit Form Data'!A$4:A$123, "&gt;=10/1", 'Audit Form Data'!A$4:A$123, "&lt;=10/31", 'Audit Form Data'!B$4:B$123, 'Dropdown Lists'!A$3)</f>
        <v>0</v>
      </c>
      <c r="BA8" s="72">
        <f>COUNTIFS('Audit Form Data'!U$4:U$123, TRUE, 'Audit Form Data'!A$4:A$123, "&gt;=11/1", 'Audit Form Data'!A$4:A$123, "&lt;=11/30", 'Audit Form Data'!B$4:B$123, 'Dropdown Lists'!A$3)</f>
        <v>0</v>
      </c>
      <c r="BB8" s="72">
        <f>COUNTIFS('Audit Form Data'!U$4:U$123, TRUE, 'Audit Form Data'!A$4:A$123, "&gt;=12/1", 'Audit Form Data'!A$4:A$123, "&lt;=12/31", 'Audit Form Data'!B$4:B$123, 'Dropdown Lists'!A$3)</f>
        <v>0</v>
      </c>
    </row>
    <row r="9" spans="2:54" ht="24.6" x14ac:dyDescent="0.3">
      <c r="B9" s="155"/>
      <c r="C9" s="57" t="s">
        <v>6</v>
      </c>
      <c r="D9" s="71">
        <f>COUNTIFS('Audit Form Data'!T$4:T$123, TRUE, 'Audit Form Data'!A$4:A$123, "&gt;=1/1", 'Audit Form Data'!A$4:A$123, "&lt;=1/31", 'Audit Form Data'!B$4:B$123, 'Dropdown Lists'!A$3)</f>
        <v>1</v>
      </c>
      <c r="E9" s="72">
        <f>COUNTIFS('Audit Form Data'!U$4:U$123, TRUE, 'Audit Form Data'!A$4:A$123, "&gt;=1/1", 'Audit Form Data'!A$4:A$123, "&lt;=1/31", 'Audit Form Data'!B$4:B$123, 'Dropdown Lists'!A$3)</f>
        <v>0</v>
      </c>
      <c r="F9" s="97">
        <f>IFERROR(D9/(D9+E9),"")</f>
        <v>1</v>
      </c>
      <c r="G9" s="71">
        <f>COUNTIFS('Audit Form Data'!T$4:T$123, TRUE, 'Audit Form Data'!A$4:A$123, "&gt;=2/1", 'Audit Form Data'!A$4:A$123, "&lt;3/1", 'Audit Form Data'!B$4:B$123, 'Dropdown Lists'!A$3)</f>
        <v>0</v>
      </c>
      <c r="H9" s="72">
        <f>COUNTIFS('Audit Form Data'!U$4:U$123, TRUE, 'Audit Form Data'!A$4:A$123, "&gt;=2/1", 'Audit Form Data'!A$4:A$123, "&lt;3/1", 'Audit Form Data'!B$4:B$123, 'Dropdown Lists'!A$3)</f>
        <v>1</v>
      </c>
      <c r="I9" s="97">
        <f>IFERROR(G9/(G9+H9),"")</f>
        <v>0</v>
      </c>
      <c r="J9" s="71">
        <f>COUNTIFS('Audit Form Data'!T$4:T$123, TRUE, 'Audit Form Data'!A$4:A$123, "&gt;=3/1", 'Audit Form Data'!A$4:A$123, "&lt;=3/31", 'Audit Form Data'!B$4:B$123, 'Dropdown Lists'!A$3)</f>
        <v>1</v>
      </c>
      <c r="K9" s="72">
        <f>COUNTIFS('Audit Form Data'!U$4:U$123, TRUE, 'Audit Form Data'!A$4:A$123, "&gt;=3/1", 'Audit Form Data'!A$4:A$123, "&lt;=3/31", 'Audit Form Data'!B$4:B$123, 'Dropdown Lists'!A$3)</f>
        <v>0</v>
      </c>
      <c r="L9" s="97">
        <f>IFERROR(J9/(J9+K9),"")</f>
        <v>1</v>
      </c>
      <c r="M9" s="71">
        <f>COUNTIFS('Audit Form Data'!T$4:T$123, TRUE, 'Audit Form Data'!A$4:A$123, "&gt;=4/1", 'Audit Form Data'!A$4:A$123, "&lt;=4/30", 'Audit Form Data'!B$4:B$123, 'Dropdown Lists'!A$3)</f>
        <v>0</v>
      </c>
      <c r="N9" s="72">
        <f>COUNTIFS('Audit Form Data'!U$4:U$123, TRUE, 'Audit Form Data'!A$4:A$123, "&gt;=4/1", 'Audit Form Data'!A$4:A$123, "&lt;=4/30", 'Audit Form Data'!B$4:B$123, 'Dropdown Lists'!A$3)</f>
        <v>0</v>
      </c>
      <c r="O9" s="97" t="str">
        <f>IFERROR(M9/(M9+N9),"")</f>
        <v/>
      </c>
      <c r="P9" s="71">
        <f>COUNTIFS('Audit Form Data'!T$4:T$123, TRUE, 'Audit Form Data'!A$4:A$123, "&gt;=5/1", 'Audit Form Data'!A$4:A$123, "&lt;=5/31", 'Audit Form Data'!B$4:B$123, 'Dropdown Lists'!A$3)</f>
        <v>0</v>
      </c>
      <c r="Q9" s="72">
        <f>COUNTIFS('Audit Form Data'!U$4:U$123, TRUE, 'Audit Form Data'!A$4:A$123, "&gt;=5/1", 'Audit Form Data'!A$4:A$123, "&lt;=5/31", 'Audit Form Data'!B$4:B$123, 'Dropdown Lists'!A$3)</f>
        <v>0</v>
      </c>
      <c r="R9" s="97" t="str">
        <f>IFERROR(P9/(P9+Q9),"")</f>
        <v/>
      </c>
      <c r="S9" s="71">
        <f>COUNTIFS('Audit Form Data'!T$4:T$123, TRUE, 'Audit Form Data'!A$4:A$123, "&gt;=6/1", 'Audit Form Data'!A$4:A$123, "&lt;=6/30", 'Audit Form Data'!B$4:B$123, 'Dropdown Lists'!A$3)</f>
        <v>0</v>
      </c>
      <c r="T9" s="72">
        <f>COUNTIFS('Audit Form Data'!U$4:U$123, TRUE, 'Audit Form Data'!A$4:A$123, "&gt;=6/1", 'Audit Form Data'!A$4:A$123, "&lt;=6/30", 'Audit Form Data'!B$4:B$123, 'Dropdown Lists'!A$3)</f>
        <v>0</v>
      </c>
      <c r="U9" s="97" t="str">
        <f>IFERROR(S9/(S9+T9),"")</f>
        <v/>
      </c>
      <c r="V9" s="71">
        <f>COUNTIFS('Audit Form Data'!T$4:T$123, TRUE, 'Audit Form Data'!A$4:A$123, "&gt;=7/1", 'Audit Form Data'!A$4:A$123, "&lt;=7/31", 'Audit Form Data'!B$4:B$123, 'Dropdown Lists'!A$3)</f>
        <v>0</v>
      </c>
      <c r="W9" s="72">
        <f>COUNTIFS('Audit Form Data'!U$4:U$123, TRUE, 'Audit Form Data'!A$4:A$123, "&gt;=7/1", 'Audit Form Data'!A$4:A$123, "&lt;=7/31", 'Audit Form Data'!B$4:B$123, 'Dropdown Lists'!A$3)</f>
        <v>0</v>
      </c>
      <c r="X9" s="97" t="str">
        <f>IFERROR(V9/(V9+W9),"")</f>
        <v/>
      </c>
      <c r="Y9" s="71">
        <f>COUNTIFS('Audit Form Data'!T$4:T$123, TRUE, 'Audit Form Data'!A$4:A$123, "&gt;=8/1", 'Audit Form Data'!A$4:A$123, "&lt;=8/31", 'Audit Form Data'!B$4:B$123, 'Dropdown Lists'!A$3)</f>
        <v>0</v>
      </c>
      <c r="Z9" s="72">
        <f>COUNTIFS('Audit Form Data'!U$4:U$123, TRUE, 'Audit Form Data'!A$4:A$123, "&gt;=8/1", 'Audit Form Data'!A$4:A$123, "&lt;=8/31", 'Audit Form Data'!B$4:B$123, 'Dropdown Lists'!A$3)</f>
        <v>0</v>
      </c>
      <c r="AA9" s="97" t="str">
        <f>IFERROR(Y9/(Y9+Z9),"")</f>
        <v/>
      </c>
      <c r="AB9" s="71">
        <f>COUNTIFS('Audit Form Data'!T$4:T$123, TRUE, 'Audit Form Data'!A$4:A$123, "&gt;=9/1", 'Audit Form Data'!A$4:A$123, "&lt;=9/30", 'Audit Form Data'!B$4:B$123, 'Dropdown Lists'!A$3)</f>
        <v>0</v>
      </c>
      <c r="AC9" s="72">
        <f>COUNTIFS('Audit Form Data'!U$4:U$123, TRUE, 'Audit Form Data'!A$4:A$123, "&gt;=9/1", 'Audit Form Data'!A$4:A$123, "&lt;=9/30", 'Audit Form Data'!B$4:B$123, 'Dropdown Lists'!A$3)</f>
        <v>0</v>
      </c>
      <c r="AD9" s="97" t="str">
        <f>IFERROR(AB9/(AB9+AC9),"")</f>
        <v/>
      </c>
      <c r="AE9" s="71">
        <f>COUNTIFS('Audit Form Data'!T$4:T$123, TRUE, 'Audit Form Data'!A$4:A$123, "&gt;=10/1", 'Audit Form Data'!A$4:A$123, "&lt;=10/31", 'Audit Form Data'!B$4:B$123, 'Dropdown Lists'!A$3)</f>
        <v>0</v>
      </c>
      <c r="AF9" s="72">
        <f>COUNTIFS('Audit Form Data'!U$4:U$123, TRUE, 'Audit Form Data'!A$4:A$123, "&gt;=10/1", 'Audit Form Data'!A$4:A$123, "&lt;=10/31", 'Audit Form Data'!B$4:B$123, 'Dropdown Lists'!A$3)</f>
        <v>0</v>
      </c>
      <c r="AG9" s="97" t="str">
        <f>IFERROR(AE9/(AE9+AF9),"")</f>
        <v/>
      </c>
      <c r="AH9" s="71">
        <f>COUNTIFS('Audit Form Data'!T$4:T$123, TRUE, 'Audit Form Data'!A$4:A$123, "&gt;=11/1", 'Audit Form Data'!A$4:A$123, "&lt;=11/30", 'Audit Form Data'!B$4:B$123, 'Dropdown Lists'!A$3)</f>
        <v>0</v>
      </c>
      <c r="AI9" s="72">
        <f>COUNTIFS('Audit Form Data'!U$4:U$123, TRUE, 'Audit Form Data'!A$4:A$123, "&gt;=11/1", 'Audit Form Data'!A$4:A$123, "&lt;=11/30", 'Audit Form Data'!B$4:B$123, 'Dropdown Lists'!A$3)</f>
        <v>0</v>
      </c>
      <c r="AJ9" s="97" t="str">
        <f>IFERROR(AH9/(AH9+AI9),"")</f>
        <v/>
      </c>
      <c r="AK9" s="71">
        <f>COUNTIFS('Audit Form Data'!T$4:T$123, TRUE, 'Audit Form Data'!A$4:A$123, "&gt;=12/1", 'Audit Form Data'!A$4:A$123, "&lt;=12/31", 'Audit Form Data'!B$4:B$123, 'Dropdown Lists'!A$3)</f>
        <v>0</v>
      </c>
      <c r="AL9" s="72">
        <f>COUNTIFS('Audit Form Data'!U$4:U$123, TRUE, 'Audit Form Data'!A$4:A$123, "&gt;=12/1", 'Audit Form Data'!A$4:A$123, "&lt;=12/31", 'Audit Form Data'!B$4:B$123, 'Dropdown Lists'!A$3)</f>
        <v>0</v>
      </c>
      <c r="AM9" s="97" t="str">
        <f>IFERROR(AK9/(AK9+AL9),"")</f>
        <v/>
      </c>
      <c r="AO9" s="156"/>
      <c r="AP9" s="47" t="s">
        <v>7</v>
      </c>
      <c r="AQ9" s="72">
        <f>COUNTIFS('Audit Form Data'!X$4:X$123, TRUE, 'Audit Form Data'!A$4:A$123, "&gt;=1/1", 'Audit Form Data'!A$4:A$123, "&lt;=1/31", 'Audit Form Data'!B$4:B$123, 'Dropdown Lists'!A$3)</f>
        <v>1</v>
      </c>
      <c r="AR9" s="72">
        <f>COUNTIFS('Audit Form Data'!X$4:X$123, TRUE, 'Audit Form Data'!A$4:A$123, "&gt;=2/1", 'Audit Form Data'!A$4:A$123, "&lt;3/1", 'Audit Form Data'!B$4:B$123, 'Dropdown Lists'!A$3)</f>
        <v>1</v>
      </c>
      <c r="AS9" s="72">
        <f>COUNTIFS('Audit Form Data'!X$4:X$123, TRUE, 'Audit Form Data'!A$4:A$123, "&gt;=3/1", 'Audit Form Data'!A$4:A$123, "&lt;=3/31", 'Audit Form Data'!B$4:B$123, 'Dropdown Lists'!A$3)</f>
        <v>1</v>
      </c>
      <c r="AT9" s="72">
        <f>COUNTIFS('Audit Form Data'!X$4:X$123, TRUE, 'Audit Form Data'!A$4:A$123, "&gt;=4/1", 'Audit Form Data'!A$4:A$123, "&lt;=4/30", 'Audit Form Data'!B$4:B$123, 'Dropdown Lists'!A$3)</f>
        <v>0</v>
      </c>
      <c r="AU9" s="72">
        <f>COUNTIFS('Audit Form Data'!X$4:X$123, TRUE, 'Audit Form Data'!A$4:A$123, "&gt;=5/1", 'Audit Form Data'!A$4:A$123, "&lt;=5/31", 'Audit Form Data'!B$4:B$123, 'Dropdown Lists'!A$3)</f>
        <v>0</v>
      </c>
      <c r="AV9" s="72">
        <f>COUNTIFS('Audit Form Data'!X$4:X$123, TRUE, 'Audit Form Data'!A$4:A$123, "&gt;=6/1", 'Audit Form Data'!A$4:A$123, "&lt;=6/30", 'Audit Form Data'!B$4:B$123, 'Dropdown Lists'!A$3)</f>
        <v>0</v>
      </c>
      <c r="AW9" s="72">
        <f>COUNTIFS('Audit Form Data'!X$4:X$123, TRUE, 'Audit Form Data'!A$4:A$123, "&gt;=7/1", 'Audit Form Data'!A$4:A$123, "&lt;=7/31", 'Audit Form Data'!B$4:B$123, 'Dropdown Lists'!A$3)</f>
        <v>0</v>
      </c>
      <c r="AX9" s="72">
        <f>COUNTIFS('Audit Form Data'!X$4:X$123, TRUE, 'Audit Form Data'!A$4:A$123, "&gt;=8/1", 'Audit Form Data'!A$4:A$123, "&lt;=8/31", 'Audit Form Data'!B$4:B$123, 'Dropdown Lists'!A$3)</f>
        <v>0</v>
      </c>
      <c r="AY9" s="72">
        <f>COUNTIFS('Audit Form Data'!X$4:X$123, TRUE, 'Audit Form Data'!A$4:A$123, "&gt;=9/1", 'Audit Form Data'!A$4:A$123, "&lt;=9/30", 'Audit Form Data'!B$4:B$123, 'Dropdown Lists'!A$3)</f>
        <v>0</v>
      </c>
      <c r="AZ9" s="72">
        <f>COUNTIFS('Audit Form Data'!X$4:X$123, TRUE, 'Audit Form Data'!A$4:A$123, "&gt;=10/1", 'Audit Form Data'!A$4:A$123, "&lt;=10/31", 'Audit Form Data'!B$4:B$123, 'Dropdown Lists'!A$3)</f>
        <v>0</v>
      </c>
      <c r="BA9" s="72">
        <f>COUNTIFS('Audit Form Data'!X$4:X$123, TRUE, 'Audit Form Data'!A$4:A$123, "&gt;=11/1", 'Audit Form Data'!A$4:A$123, "&lt;=11/30", 'Audit Form Data'!B$4:B$123, 'Dropdown Lists'!A$3)</f>
        <v>0</v>
      </c>
      <c r="BB9" s="72">
        <f>COUNTIFS('Audit Form Data'!X$4:X$123, TRUE, 'Audit Form Data'!A$4:A$123, "&gt;=12/1", 'Audit Form Data'!A$4:A$123, "&lt;=12/31", 'Audit Form Data'!B$4:B$123, 'Dropdown Lists'!A$3)</f>
        <v>0</v>
      </c>
    </row>
    <row r="10" spans="2:54" ht="24.6" x14ac:dyDescent="0.3">
      <c r="B10" s="155"/>
      <c r="C10" s="57" t="s">
        <v>7</v>
      </c>
      <c r="D10" s="71">
        <f>COUNTIFS('Audit Form Data'!W$4:W$123, TRUE, 'Audit Form Data'!A$4:A$123, "&gt;=1/1", 'Audit Form Data'!A$4:A$123, "&lt;=1/31", 'Audit Form Data'!B$4:B$123, 'Dropdown Lists'!A$3)</f>
        <v>0</v>
      </c>
      <c r="E10" s="72">
        <f>COUNTIFS('Audit Form Data'!X$4:X$123, TRUE, 'Audit Form Data'!A$4:A$123, "&gt;=1/1", 'Audit Form Data'!A$4:A$123, "&lt;=1/31", 'Audit Form Data'!B$4:B$123, 'Dropdown Lists'!A$3)</f>
        <v>1</v>
      </c>
      <c r="F10" s="97">
        <f>IFERROR(D10/(D10+E10),"")</f>
        <v>0</v>
      </c>
      <c r="G10" s="71">
        <f>COUNTIFS('Audit Form Data'!W$4:W$123, TRUE, 'Audit Form Data'!A$4:A$123, "&gt;=2/1", 'Audit Form Data'!A$4:A$123, "&lt;3/1", 'Audit Form Data'!B$4:B$123, 'Dropdown Lists'!A$3)</f>
        <v>0</v>
      </c>
      <c r="H10" s="72">
        <f>COUNTIFS('Audit Form Data'!X$4:X$123, TRUE, 'Audit Form Data'!A$4:A$123, "&gt;=2/1", 'Audit Form Data'!A$4:A$123, "&lt;3/1", 'Audit Form Data'!B$4:B$123, 'Dropdown Lists'!A$3)</f>
        <v>1</v>
      </c>
      <c r="I10" s="97">
        <f>IFERROR(G10/(G10+H10),"")</f>
        <v>0</v>
      </c>
      <c r="J10" s="71">
        <f>COUNTIFS('Audit Form Data'!W$4:W$123, TRUE, 'Audit Form Data'!A$4:A$123, "&gt;=3/1", 'Audit Form Data'!A$4:A$123, "&lt;=3/31", 'Audit Form Data'!B$4:B$123, 'Dropdown Lists'!A$3)</f>
        <v>0</v>
      </c>
      <c r="K10" s="72">
        <f>COUNTIFS('Audit Form Data'!X$4:X$123, TRUE, 'Audit Form Data'!A$4:A$123, "&gt;=3/1", 'Audit Form Data'!A$4:A$123, "&lt;=3/31", 'Audit Form Data'!B$4:B$123, 'Dropdown Lists'!A$3)</f>
        <v>1</v>
      </c>
      <c r="L10" s="97">
        <f>IFERROR(J10/(J10+K10),"")</f>
        <v>0</v>
      </c>
      <c r="M10" s="71">
        <f>COUNTIFS('Audit Form Data'!W$4:W$123, TRUE, 'Audit Form Data'!A$4:A$123, "&gt;=4/1", 'Audit Form Data'!A$4:A$123, "&lt;=4/30", 'Audit Form Data'!B$4:B$123, 'Dropdown Lists'!A$3)</f>
        <v>0</v>
      </c>
      <c r="N10" s="72">
        <f>COUNTIFS('Audit Form Data'!X$4:X$123, TRUE, 'Audit Form Data'!A$4:A$123, "&gt;=4/1", 'Audit Form Data'!A$4:A$123, "&lt;=4/30", 'Audit Form Data'!B$4:B$123, 'Dropdown Lists'!A$3)</f>
        <v>0</v>
      </c>
      <c r="O10" s="97" t="str">
        <f>IFERROR(M10/(M10+N10),"")</f>
        <v/>
      </c>
      <c r="P10" s="71">
        <f>COUNTIFS('Audit Form Data'!W$4:W$123, TRUE, 'Audit Form Data'!A$4:A$123, "&gt;=5/1", 'Audit Form Data'!A$4:A$123, "&lt;=5/31", 'Audit Form Data'!B$4:B$123, 'Dropdown Lists'!A$3)</f>
        <v>0</v>
      </c>
      <c r="Q10" s="72">
        <f>COUNTIFS('Audit Form Data'!X$4:X$123, TRUE, 'Audit Form Data'!A$4:A$123, "&gt;=5/1", 'Audit Form Data'!A$4:A$123, "&lt;=5/31", 'Audit Form Data'!B$4:B$123, 'Dropdown Lists'!A$3)</f>
        <v>0</v>
      </c>
      <c r="R10" s="97" t="str">
        <f>IFERROR(P10/(P10+Q10),"")</f>
        <v/>
      </c>
      <c r="S10" s="71">
        <f>COUNTIFS('Audit Form Data'!W$4:W$123, TRUE, 'Audit Form Data'!A$4:A$123, "&gt;=6/1", 'Audit Form Data'!A$4:A$123, "&lt;=6/30", 'Audit Form Data'!B$4:B$123, 'Dropdown Lists'!A$3)</f>
        <v>0</v>
      </c>
      <c r="T10" s="72">
        <f>COUNTIFS('Audit Form Data'!X$4:X$123, TRUE, 'Audit Form Data'!A$4:A$123, "&gt;=6/1", 'Audit Form Data'!A$4:A$123, "&lt;=6/30", 'Audit Form Data'!B$4:B$123, 'Dropdown Lists'!A$3)</f>
        <v>0</v>
      </c>
      <c r="U10" s="97" t="str">
        <f>IFERROR(S10/(S10+T10),"")</f>
        <v/>
      </c>
      <c r="V10" s="71">
        <f>COUNTIFS('Audit Form Data'!W$4:W$123, TRUE, 'Audit Form Data'!A$4:A$123, "&gt;=7/1", 'Audit Form Data'!A$4:A$123, "&lt;=7/31", 'Audit Form Data'!B$4:B$123, 'Dropdown Lists'!A$3)</f>
        <v>0</v>
      </c>
      <c r="W10" s="72">
        <f>COUNTIFS('Audit Form Data'!X$4:X$123, TRUE, 'Audit Form Data'!A$4:A$123, "&gt;=7/1", 'Audit Form Data'!A$4:A$123, "&lt;=7/31", 'Audit Form Data'!B$4:B$123, 'Dropdown Lists'!A$3)</f>
        <v>0</v>
      </c>
      <c r="X10" s="97" t="str">
        <f>IFERROR(V10/(V10+W10),"")</f>
        <v/>
      </c>
      <c r="Y10" s="71">
        <f>COUNTIFS('Audit Form Data'!W$4:W$123, TRUE, 'Audit Form Data'!A$4:A$123, "&gt;=8/1", 'Audit Form Data'!A$4:A$123, "&lt;=8/31", 'Audit Form Data'!B$4:B$123, 'Dropdown Lists'!A$3)</f>
        <v>0</v>
      </c>
      <c r="Z10" s="72">
        <f>COUNTIFS('Audit Form Data'!X$4:X$123, TRUE, 'Audit Form Data'!A$4:A$123, "&gt;=8/1", 'Audit Form Data'!A$4:A$123, "&lt;=8/31", 'Audit Form Data'!B$4:B$123, 'Dropdown Lists'!A$3)</f>
        <v>0</v>
      </c>
      <c r="AA10" s="97" t="str">
        <f>IFERROR(Y10/(Y10+Z10),"")</f>
        <v/>
      </c>
      <c r="AB10" s="71">
        <f>COUNTIFS('Audit Form Data'!W$4:W$123, TRUE, 'Audit Form Data'!A$4:A$123, "&gt;=9/1", 'Audit Form Data'!A$4:A$123, "&lt;=9/30", 'Audit Form Data'!B$4:B$123, 'Dropdown Lists'!A$3)</f>
        <v>0</v>
      </c>
      <c r="AC10" s="72">
        <f>COUNTIFS('Audit Form Data'!X$4:X$123, TRUE, 'Audit Form Data'!A$4:A$123, "&gt;=9/1", 'Audit Form Data'!A$4:A$123, "&lt;=9/30", 'Audit Form Data'!B$4:B$123, 'Dropdown Lists'!A$3)</f>
        <v>0</v>
      </c>
      <c r="AD10" s="97" t="str">
        <f>IFERROR(AB10/(AB10+AC10),"")</f>
        <v/>
      </c>
      <c r="AE10" s="71">
        <f>COUNTIFS('Audit Form Data'!W$4:W$123, TRUE, 'Audit Form Data'!A$4:A$123, "&gt;=10/1", 'Audit Form Data'!A$4:A$123, "&lt;=10/31", 'Audit Form Data'!B$4:B$123, 'Dropdown Lists'!A$3)</f>
        <v>0</v>
      </c>
      <c r="AF10" s="72">
        <f>COUNTIFS('Audit Form Data'!X$4:X$123, TRUE, 'Audit Form Data'!A$4:A$123, "&gt;=10/1", 'Audit Form Data'!A$4:A$123, "&lt;=10/31", 'Audit Form Data'!B$4:B$123, 'Dropdown Lists'!A$3)</f>
        <v>0</v>
      </c>
      <c r="AG10" s="97" t="str">
        <f>IFERROR(AE10/(AE10+AF10),"")</f>
        <v/>
      </c>
      <c r="AH10" s="71">
        <f>COUNTIFS('Audit Form Data'!W$4:W$123, TRUE, 'Audit Form Data'!A$4:A$123, "&gt;=11/1", 'Audit Form Data'!A$4:A$123, "&lt;=11/30", 'Audit Form Data'!B$4:B$123, 'Dropdown Lists'!A$3)</f>
        <v>0</v>
      </c>
      <c r="AI10" s="72">
        <f>COUNTIFS('Audit Form Data'!X$4:X$123, TRUE, 'Audit Form Data'!A$4:A$123, "&gt;=11/1", 'Audit Form Data'!A$4:A$123, "&lt;=11/30", 'Audit Form Data'!B$4:B$123, 'Dropdown Lists'!A$3)</f>
        <v>0</v>
      </c>
      <c r="AJ10" s="97" t="str">
        <f>IFERROR(AH10/(AH10+AI10),"")</f>
        <v/>
      </c>
      <c r="AK10" s="71">
        <f>COUNTIFS('Audit Form Data'!W$4:W$123, TRUE, 'Audit Form Data'!A$4:A$123, "&gt;=12/1", 'Audit Form Data'!A$4:A$123, "&lt;=12/31", 'Audit Form Data'!B$4:B$123, 'Dropdown Lists'!A$3)</f>
        <v>0</v>
      </c>
      <c r="AL10" s="72">
        <f>COUNTIFS('Audit Form Data'!X$4:X$123, TRUE, 'Audit Form Data'!A$4:A$123, "&gt;=12/1", 'Audit Form Data'!A$4:A$123, "&lt;=12/31", 'Audit Form Data'!B$4:B$123, 'Dropdown Lists'!A$3)</f>
        <v>0</v>
      </c>
      <c r="AM10" s="97" t="str">
        <f>IFERROR(AK10/(AK10+AL10),"")</f>
        <v/>
      </c>
      <c r="AO10" s="117" t="s">
        <v>8</v>
      </c>
      <c r="AP10" s="48" t="s">
        <v>9</v>
      </c>
      <c r="AQ10" s="74">
        <f>COUNTIFS('Audit Form Data'!I$4:I$123, TRUE, 'Audit Form Data'!A$4:A$123, "&gt;=1/1", 'Audit Form Data'!A$4:A$123, "&lt;=1/31", 'Audit Form Data'!B$4:B$123, 'Dropdown Lists'!A$3)</f>
        <v>1</v>
      </c>
      <c r="AR10" s="74">
        <f>COUNTIFS('Audit Form Data'!I$4:I$123, TRUE, 'Audit Form Data'!A$4:A$123, "&gt;=2/1", 'Audit Form Data'!A$4:A$123, "&lt;3/1", 'Audit Form Data'!B$4:B$123, 'Dropdown Lists'!A$3)</f>
        <v>0</v>
      </c>
      <c r="AS10" s="74">
        <f>COUNTIFS('Audit Form Data'!I$4:I$123, TRUE, 'Audit Form Data'!A$4:A$123, "&gt;=3/1", 'Audit Form Data'!A$4:A$123, "&lt;=3/31", 'Audit Form Data'!B$4:B$123, 'Dropdown Lists'!A$3)</f>
        <v>1</v>
      </c>
      <c r="AT10" s="74">
        <f>COUNTIFS('Audit Form Data'!I$4:I$123, TRUE, 'Audit Form Data'!A$4:A$123, "&gt;=4/1", 'Audit Form Data'!A$4:A$123, "&lt;=4/30", 'Audit Form Data'!B$4:B$123, 'Dropdown Lists'!A$3)</f>
        <v>0</v>
      </c>
      <c r="AU10" s="74">
        <f>COUNTIFS('Audit Form Data'!I$4:I$123, TRUE, 'Audit Form Data'!A$4:A$123, "&gt;=5/1", 'Audit Form Data'!A$4:A$123, "&lt;=5/31", 'Audit Form Data'!B$4:B$123, 'Dropdown Lists'!A$3)</f>
        <v>0</v>
      </c>
      <c r="AV10" s="74">
        <f>COUNTIFS('Audit Form Data'!I$4:I$123, TRUE, 'Audit Form Data'!A$4:A$123, "&gt;=6/1", 'Audit Form Data'!A$4:A$123, "&lt;=6/30", 'Audit Form Data'!B$4:B$123, 'Dropdown Lists'!A$3)</f>
        <v>0</v>
      </c>
      <c r="AW10" s="74">
        <f>COUNTIFS('Audit Form Data'!I$4:I$123, TRUE, 'Audit Form Data'!A$4:A$123, "&gt;=7/1", 'Audit Form Data'!A$4:A$123, "&lt;=7/31", 'Audit Form Data'!B$4:B$123, 'Dropdown Lists'!A$3)</f>
        <v>0</v>
      </c>
      <c r="AX10" s="74">
        <f>COUNTIFS('Audit Form Data'!I$4:I$123, TRUE, 'Audit Form Data'!A$4:A$123, "&gt;=8/1", 'Audit Form Data'!A$4:A$123, "&lt;=8/31", 'Audit Form Data'!B$4:B$123, 'Dropdown Lists'!A$3)</f>
        <v>0</v>
      </c>
      <c r="AY10" s="74">
        <f>COUNTIFS('Audit Form Data'!I$4:I$123, TRUE, 'Audit Form Data'!A$4:A$123, "&gt;=9/1", 'Audit Form Data'!A$4:A$123, "&lt;=9/30", 'Audit Form Data'!B$4:B$123, 'Dropdown Lists'!A$3)</f>
        <v>0</v>
      </c>
      <c r="AZ10" s="74">
        <f>COUNTIFS('Audit Form Data'!I$4:I$123, TRUE, 'Audit Form Data'!A$4:A$123, "&gt;=10/1", 'Audit Form Data'!A$4:A$123, "&lt;=10/31", 'Audit Form Data'!B$4:B$123, 'Dropdown Lists'!A$3)</f>
        <v>0</v>
      </c>
      <c r="BA10" s="74">
        <f>COUNTIFS('Audit Form Data'!I$4:I$123, TRUE, 'Audit Form Data'!A$4:A$123, "&gt;=11/1", 'Audit Form Data'!A$4:A$123, "&lt;=11/30", 'Audit Form Data'!B$4:B$123, 'Dropdown Lists'!A$3)</f>
        <v>0</v>
      </c>
      <c r="BB10" s="74">
        <f>COUNTIFS('Audit Form Data'!I$4:I$123, TRUE, 'Audit Form Data'!A$4:A$123, "&gt;=12/1", 'Audit Form Data'!A$4:A$123, "&lt;=12/31", 'Audit Form Data'!B$4:B$123, 'Dropdown Lists'!A$3)</f>
        <v>0</v>
      </c>
    </row>
    <row r="11" spans="2:54" x14ac:dyDescent="0.3">
      <c r="B11" s="156"/>
      <c r="C11" s="87" t="s">
        <v>118</v>
      </c>
      <c r="D11" s="88">
        <f>SUM(D8:D10)</f>
        <v>2</v>
      </c>
      <c r="E11" s="88">
        <f>SUM(E8:E10)</f>
        <v>1</v>
      </c>
      <c r="F11" s="98">
        <f>IFERROR(D11/(D11+E11), NA())</f>
        <v>0.66666666666666663</v>
      </c>
      <c r="G11" s="88">
        <f>SUM(G8:G10)</f>
        <v>1</v>
      </c>
      <c r="H11" s="88">
        <f>SUM(H8:H10)</f>
        <v>2</v>
      </c>
      <c r="I11" s="98">
        <f>IFERROR(G11/(G11+H11), NA())</f>
        <v>0.33333333333333331</v>
      </c>
      <c r="J11" s="88">
        <f>SUM(J8:J10)</f>
        <v>1</v>
      </c>
      <c r="K11" s="88">
        <f>SUM(K8:K10)</f>
        <v>2</v>
      </c>
      <c r="L11" s="98">
        <f>IFERROR(J11/(J11+K11), NA())</f>
        <v>0.33333333333333331</v>
      </c>
      <c r="M11" s="88">
        <f>SUM(M8:M10)</f>
        <v>0</v>
      </c>
      <c r="N11" s="88">
        <f>SUM(N8:N10)</f>
        <v>0</v>
      </c>
      <c r="O11" s="98" t="e">
        <f>IFERROR(M11/(M11+N11), NA())</f>
        <v>#N/A</v>
      </c>
      <c r="P11" s="88">
        <f>SUM(P8:P10)</f>
        <v>0</v>
      </c>
      <c r="Q11" s="88">
        <f>SUM(Q8:Q10)</f>
        <v>0</v>
      </c>
      <c r="R11" s="98" t="e">
        <f>IFERROR(P11/(P11+Q11), NA())</f>
        <v>#N/A</v>
      </c>
      <c r="S11" s="88">
        <f>SUM(S8:S10)</f>
        <v>0</v>
      </c>
      <c r="T11" s="88">
        <f>SUM(T8:T10)</f>
        <v>0</v>
      </c>
      <c r="U11" s="98" t="e">
        <f>IFERROR(S11/(S11+T11), NA())</f>
        <v>#N/A</v>
      </c>
      <c r="V11" s="88">
        <f>SUM(V8:V10)</f>
        <v>0</v>
      </c>
      <c r="W11" s="88">
        <f>SUM(W8:W10)</f>
        <v>0</v>
      </c>
      <c r="X11" s="98" t="e">
        <f>IFERROR(V11/(V11+W11), NA())</f>
        <v>#N/A</v>
      </c>
      <c r="Y11" s="88">
        <f>SUM(Y8:Y10)</f>
        <v>0</v>
      </c>
      <c r="Z11" s="88">
        <f>SUM(Z8:Z10)</f>
        <v>0</v>
      </c>
      <c r="AA11" s="98" t="e">
        <f>IFERROR(Y11/(Y11+Z11), NA())</f>
        <v>#N/A</v>
      </c>
      <c r="AB11" s="88">
        <f>SUM(AB8:AB10)</f>
        <v>0</v>
      </c>
      <c r="AC11" s="88">
        <f>SUM(AC8:AC10)</f>
        <v>0</v>
      </c>
      <c r="AD11" s="98" t="e">
        <f>IFERROR(AB11/(AB11+AC11), NA())</f>
        <v>#N/A</v>
      </c>
      <c r="AE11" s="88">
        <f>SUM(AE8:AE10)</f>
        <v>0</v>
      </c>
      <c r="AF11" s="88">
        <f>SUM(AF8:AF10)</f>
        <v>0</v>
      </c>
      <c r="AG11" s="98" t="e">
        <f>IFERROR(AE11/(AE11+AF11), NA())</f>
        <v>#N/A</v>
      </c>
      <c r="AH11" s="88">
        <f>SUM(AH8:AH10)</f>
        <v>0</v>
      </c>
      <c r="AI11" s="88">
        <f>SUM(AI8:AI10)</f>
        <v>0</v>
      </c>
      <c r="AJ11" s="98" t="e">
        <f>IFERROR(AH11/(AH11+AI11), NA())</f>
        <v>#N/A</v>
      </c>
      <c r="AK11" s="88">
        <f>SUM(AK8:AK10)</f>
        <v>0</v>
      </c>
      <c r="AL11" s="88">
        <f>SUM(AL8:AL10)</f>
        <v>0</v>
      </c>
      <c r="AM11" s="98" t="e">
        <f>IFERROR(AK11/(AK11+AL11), NA())</f>
        <v>#N/A</v>
      </c>
      <c r="AO11" s="146" t="s">
        <v>10</v>
      </c>
      <c r="AP11" s="50" t="s">
        <v>11</v>
      </c>
      <c r="AQ11" s="76">
        <f>COUNTIFS('Audit Form Data'!AG$4:AG$123, TRUE, 'Audit Form Data'!A$4:A$123, "&gt;=1/1", 'Audit Form Data'!A$4:A$123, "&lt;=1/31", 'Audit Form Data'!B$4:B$123, 'Dropdown Lists'!A$3)</f>
        <v>0</v>
      </c>
      <c r="AR11" s="76">
        <f>COUNTIFS('Audit Form Data'!AG$4:AG$123, TRUE, 'Audit Form Data'!A$4:A$123, "&gt;=2/1", 'Audit Form Data'!A$4:A$123, "&lt;3/1", 'Audit Form Data'!B$4:B$123, 'Dropdown Lists'!A$3)</f>
        <v>1</v>
      </c>
      <c r="AS11" s="76">
        <f>COUNTIFS('Audit Form Data'!AG$4:AG$123, TRUE, 'Audit Form Data'!A$4:A$123, "&gt;=3/1", 'Audit Form Data'!A$4:A$123, "&lt;=3/31", 'Audit Form Data'!B$4:B$123, 'Dropdown Lists'!A$3)</f>
        <v>1</v>
      </c>
      <c r="AT11" s="76">
        <f>COUNTIFS('Audit Form Data'!AG$4:AG$123, TRUE, 'Audit Form Data'!A$4:A$123, "&gt;=4/1", 'Audit Form Data'!A$4:A$123, "&lt;=4/30", 'Audit Form Data'!B$4:B$123, 'Dropdown Lists'!A$3)</f>
        <v>0</v>
      </c>
      <c r="AU11" s="76">
        <f>COUNTIFS('Audit Form Data'!AG$4:AG$123, TRUE, 'Audit Form Data'!A$4:A$123, "&gt;=5/1", 'Audit Form Data'!A$4:A$123, "&lt;=5/31", 'Audit Form Data'!B$4:B$123, 'Dropdown Lists'!A$3)</f>
        <v>0</v>
      </c>
      <c r="AV11" s="76">
        <f>COUNTIFS('Audit Form Data'!AG$4:AG$123, TRUE, 'Audit Form Data'!A$4:A$123, "&gt;=6/1", 'Audit Form Data'!A$4:A$123, "&lt;=6/30", 'Audit Form Data'!B$4:B$123, 'Dropdown Lists'!A$3)</f>
        <v>0</v>
      </c>
      <c r="AW11" s="76">
        <f>COUNTIFS('Audit Form Data'!AG$4:AG$123, TRUE, 'Audit Form Data'!A$4:A$123, "&gt;=7/1", 'Audit Form Data'!A$4:A$123, "&lt;=7/31", 'Audit Form Data'!B$4:B$123, 'Dropdown Lists'!A$3)</f>
        <v>0</v>
      </c>
      <c r="AX11" s="76">
        <f>COUNTIFS('Audit Form Data'!AG$4:AG$123, TRUE, 'Audit Form Data'!A$4:A$123, "&gt;=8/1", 'Audit Form Data'!A$4:A$123, "&lt;=8/31", 'Audit Form Data'!B$4:B$123, 'Dropdown Lists'!A$3)</f>
        <v>0</v>
      </c>
      <c r="AY11" s="76">
        <f>COUNTIFS('Audit Form Data'!AG$4:AG$123, TRUE, 'Audit Form Data'!A$4:A$123, "&gt;=9/1", 'Audit Form Data'!A$4:A$123, "&lt;=9/30", 'Audit Form Data'!B$4:B$123, 'Dropdown Lists'!A$3)</f>
        <v>0</v>
      </c>
      <c r="AZ11" s="76">
        <f>COUNTIFS('Audit Form Data'!AG$4:AG$123, TRUE, 'Audit Form Data'!A$4:A$123, "&gt;=10/1", 'Audit Form Data'!A$4:A$123, "&lt;=10/31", 'Audit Form Data'!B$4:B$123, 'Dropdown Lists'!A$3)</f>
        <v>0</v>
      </c>
      <c r="BA11" s="76">
        <f>COUNTIFS('Audit Form Data'!AG$4:AG$123, TRUE, 'Audit Form Data'!A$4:A$123, "&gt;=11/1", 'Audit Form Data'!A$4:A$123, "&lt;=11/30", 'Audit Form Data'!B$4:B$123, 'Dropdown Lists'!A$3)</f>
        <v>0</v>
      </c>
      <c r="BB11" s="76">
        <f>COUNTIFS('Audit Form Data'!AG$4:AG$123, TRUE, 'Audit Form Data'!A$4:A$123, "&gt;=12/1", 'Audit Form Data'!A$4:A$123, "&lt;=12/31", 'Audit Form Data'!B$4:B$123, 'Dropdown Lists'!A$3)</f>
        <v>0</v>
      </c>
    </row>
    <row r="12" spans="2:54" ht="36.6" x14ac:dyDescent="0.3">
      <c r="B12" s="161" t="s">
        <v>8</v>
      </c>
      <c r="C12" s="58" t="s">
        <v>9</v>
      </c>
      <c r="D12" s="73">
        <f>COUNTIFS('Audit Form Data'!H$4:H$123, TRUE, 'Audit Form Data'!A$4:A$123, "&gt;=1/1", 'Audit Form Data'!A$4:A$123, "&lt;=1/31", 'Audit Form Data'!B$4:B$123, 'Dropdown Lists'!A$3)</f>
        <v>0</v>
      </c>
      <c r="E12" s="74">
        <f>COUNTIFS('Audit Form Data'!I$4:I$123, TRUE, 'Audit Form Data'!A$4:A$123, "&gt;=1/1", 'Audit Form Data'!A$4:A$123, "&lt;=1/31", 'Audit Form Data'!B$4:B$123, 'Dropdown Lists'!A$3)</f>
        <v>1</v>
      </c>
      <c r="F12" s="99">
        <f>IFERROR(D12/(D12+E12),"")</f>
        <v>0</v>
      </c>
      <c r="G12" s="73">
        <f>COUNTIFS('Audit Form Data'!H$4:H$123, TRUE, 'Audit Form Data'!A$4:A$123, "&gt;=2/1", 'Audit Form Data'!A$4:A$123, "&lt;3/1", 'Audit Form Data'!B$4:B$123, 'Dropdown Lists'!A$3)</f>
        <v>1</v>
      </c>
      <c r="H12" s="74">
        <f>COUNTIFS('Audit Form Data'!I$4:I$123, TRUE, 'Audit Form Data'!A$4:A$123, "&gt;=2/1", 'Audit Form Data'!A$4:A$123, "&lt;3/1", 'Audit Form Data'!B$4:B$123, 'Dropdown Lists'!A$3)</f>
        <v>0</v>
      </c>
      <c r="I12" s="99">
        <f>IFERROR(G12/(G12+H12),"")</f>
        <v>1</v>
      </c>
      <c r="J12" s="73">
        <f>COUNTIFS('Audit Form Data'!H$4:H$123, TRUE, 'Audit Form Data'!A$4:A$123, "&gt;=3/1", 'Audit Form Data'!A$4:A$123, "&lt;=3/31", 'Audit Form Data'!B$4:B$123, 'Dropdown Lists'!A$3)</f>
        <v>0</v>
      </c>
      <c r="K12" s="74">
        <f>COUNTIFS('Audit Form Data'!I$4:I$123, TRUE, 'Audit Form Data'!A$4:A$123, "&gt;=3/1", 'Audit Form Data'!A$4:A$123, "&lt;=3/31", 'Audit Form Data'!B$4:B$123, 'Dropdown Lists'!A$3)</f>
        <v>1</v>
      </c>
      <c r="L12" s="99">
        <f>IFERROR(J12/(J12+K12),"")</f>
        <v>0</v>
      </c>
      <c r="M12" s="73">
        <f>COUNTIFS('Audit Form Data'!H$4:H$123, TRUE, 'Audit Form Data'!A$4:A$123, "&gt;=4/1", 'Audit Form Data'!A$4:A$123, "&lt;=4/30", 'Audit Form Data'!B$4:B$123, 'Dropdown Lists'!A$3)</f>
        <v>0</v>
      </c>
      <c r="N12" s="74">
        <f>COUNTIFS('Audit Form Data'!I$4:I$123, TRUE, 'Audit Form Data'!A$4:A$123, "&gt;=4/1", 'Audit Form Data'!A$4:A$123, "&lt;=4/30", 'Audit Form Data'!B$4:B$123, 'Dropdown Lists'!A$3)</f>
        <v>0</v>
      </c>
      <c r="O12" s="99" t="str">
        <f>IFERROR(M12/(M12+N12),"")</f>
        <v/>
      </c>
      <c r="P12" s="73">
        <f>COUNTIFS('Audit Form Data'!H$4:H$123, TRUE, 'Audit Form Data'!A$4:A$123, "&gt;=5/1", 'Audit Form Data'!A$4:A$123, "&lt;=5/31", 'Audit Form Data'!B$4:B$123, 'Dropdown Lists'!A$3)</f>
        <v>0</v>
      </c>
      <c r="Q12" s="74">
        <f>COUNTIFS('Audit Form Data'!I$4:I$123, TRUE, 'Audit Form Data'!A$4:A$123, "&gt;=5/1", 'Audit Form Data'!A$4:A$123, "&lt;=5/31", 'Audit Form Data'!B$4:B$123, 'Dropdown Lists'!A$3)</f>
        <v>0</v>
      </c>
      <c r="R12" s="99" t="str">
        <f>IFERROR(P12/(P12+Q12)," ")</f>
        <v xml:space="preserve"> </v>
      </c>
      <c r="S12" s="73">
        <f>COUNTIFS('Audit Form Data'!H$4:H$123, TRUE, 'Audit Form Data'!A$4:A$123, "&gt;=6/1", 'Audit Form Data'!A$4:A$123, "&lt;=6/30", 'Audit Form Data'!B$4:B$123, 'Dropdown Lists'!A$3)</f>
        <v>0</v>
      </c>
      <c r="T12" s="74">
        <f>COUNTIFS('Audit Form Data'!I$4:I$123, TRUE, 'Audit Form Data'!A$4:A$123, "&gt;=6/1", 'Audit Form Data'!A$4:A$123, "&lt;=6/30", 'Audit Form Data'!B$4:B$123, 'Dropdown Lists'!A$3)</f>
        <v>0</v>
      </c>
      <c r="U12" s="99" t="str">
        <f>IFERROR(S12/(S12+T12),"")</f>
        <v/>
      </c>
      <c r="V12" s="73">
        <f>COUNTIFS('Audit Form Data'!H$4:H$123, TRUE, 'Audit Form Data'!A$4:A$123, "&gt;=7/1", 'Audit Form Data'!A$4:A$123, "&lt;=7/31", 'Audit Form Data'!B$4:B$123, 'Dropdown Lists'!A$3)</f>
        <v>0</v>
      </c>
      <c r="W12" s="74">
        <f>COUNTIFS('Audit Form Data'!I$4:I$123, TRUE, 'Audit Form Data'!A$4:A$123, "&gt;=7/1", 'Audit Form Data'!A$4:A$123, "&lt;=7/31", 'Audit Form Data'!B$4:B$123, 'Dropdown Lists'!A$3)</f>
        <v>0</v>
      </c>
      <c r="X12" s="99" t="str">
        <f>IFERROR(V12/(V12+W12),"")</f>
        <v/>
      </c>
      <c r="Y12" s="73">
        <f>COUNTIFS('Audit Form Data'!H$4:H$123, TRUE, 'Audit Form Data'!A$4:A$123, "&gt;=8/1", 'Audit Form Data'!A$4:A$123, "&lt;=8/31", 'Audit Form Data'!B$4:B$123, 'Dropdown Lists'!A$3)</f>
        <v>0</v>
      </c>
      <c r="Z12" s="74">
        <f>COUNTIFS('Audit Form Data'!I$4:I$123, TRUE, 'Audit Form Data'!A$4:A$123, "&gt;=8/1", 'Audit Form Data'!A$4:A$123, "&lt;=8/31", 'Audit Form Data'!B$4:B$123, 'Dropdown Lists'!A$3)</f>
        <v>0</v>
      </c>
      <c r="AA12" s="99" t="str">
        <f>IFERROR(Y12/(Y12+Z12),"")</f>
        <v/>
      </c>
      <c r="AB12" s="73">
        <f>COUNTIFS('Audit Form Data'!H$4:H$123, TRUE, 'Audit Form Data'!A$4:A$123, "&gt;=9/1", 'Audit Form Data'!A$4:A$123, "&lt;=9/30", 'Audit Form Data'!B$4:B$123, 'Dropdown Lists'!A$3)</f>
        <v>0</v>
      </c>
      <c r="AC12" s="74">
        <f>COUNTIFS('Audit Form Data'!I$4:I$123, TRUE, 'Audit Form Data'!A$4:A$123, "&gt;=9/1", 'Audit Form Data'!A$4:A$123, "&lt;=9/30", 'Audit Form Data'!B$4:B$123, 'Dropdown Lists'!A$3)</f>
        <v>0</v>
      </c>
      <c r="AD12" s="99" t="str">
        <f>IFERROR(AB12/(AB12+AC12),"")</f>
        <v/>
      </c>
      <c r="AE12" s="73">
        <f>COUNTIFS('Audit Form Data'!H$4:H$123, TRUE, 'Audit Form Data'!A$4:A$123, "&gt;=10/1", 'Audit Form Data'!A$4:A$123, "&lt;=10/31", 'Audit Form Data'!B$4:B$123, 'Dropdown Lists'!A$3)</f>
        <v>0</v>
      </c>
      <c r="AF12" s="74">
        <f>COUNTIFS('Audit Form Data'!I$4:I$123, TRUE, 'Audit Form Data'!A$4:A$123, "&gt;=10/1", 'Audit Form Data'!A$4:A$123, "&lt;=10/31", 'Audit Form Data'!B$4:B$123, 'Dropdown Lists'!A$3)</f>
        <v>0</v>
      </c>
      <c r="AG12" s="99" t="str">
        <f>IFERROR(AE12/(AE12+AF12),"")</f>
        <v/>
      </c>
      <c r="AH12" s="73">
        <f>COUNTIFS('Audit Form Data'!H$4:H$123, TRUE, 'Audit Form Data'!A$4:A$123, "&gt;=11/1", 'Audit Form Data'!A$4:A$123, "&lt;=11/30", 'Audit Form Data'!B$4:B$123, 'Dropdown Lists'!A$3)</f>
        <v>0</v>
      </c>
      <c r="AI12" s="74">
        <f>COUNTIFS('Audit Form Data'!I$4:I$123, TRUE, 'Audit Form Data'!A$4:A$123, "&gt;=11/1", 'Audit Form Data'!A$4:A$123, "&lt;=11/30", 'Audit Form Data'!B$4:B$123, 'Dropdown Lists'!A$3)</f>
        <v>0</v>
      </c>
      <c r="AJ12" s="99" t="str">
        <f>IFERROR(AH12/(AH12+AI12),"")</f>
        <v/>
      </c>
      <c r="AK12" s="73">
        <f>COUNTIFS('Audit Form Data'!H$4:H$123, TRUE, 'Audit Form Data'!A$4:A$123, "&gt;=12/1", 'Audit Form Data'!A$4:A$123, "&lt;=12/31", 'Audit Form Data'!B$4:B$123, 'Dropdown Lists'!A$3)</f>
        <v>0</v>
      </c>
      <c r="AL12" s="74">
        <f>COUNTIFS('Audit Form Data'!I$4:I$123, TRUE, 'Audit Form Data'!A$4:A$123, "&gt;=12/1", 'Audit Form Data'!A$4:A$123, "&lt;=12/31", 'Audit Form Data'!B$4:B$123, 'Dropdown Lists'!A$3)</f>
        <v>0</v>
      </c>
      <c r="AM12" s="99" t="str">
        <f>IFERROR(AK12/(AK12+AL12),"")</f>
        <v/>
      </c>
      <c r="AO12" s="147"/>
      <c r="AP12" s="49" t="s">
        <v>12</v>
      </c>
      <c r="AQ12" s="76">
        <f>COUNTIFS('Audit Form Data'!AJ$4:AJ$123, TRUE, 'Audit Form Data'!A$4:A$123, "&gt;=1/1", 'Audit Form Data'!A$4:A$123, "&lt;=1/31", 'Audit Form Data'!B$4:B$123, 'Dropdown Lists'!A$3)</f>
        <v>1</v>
      </c>
      <c r="AR12" s="76">
        <f>COUNTIFS('Audit Form Data'!AJ$4:AJ$123, TRUE, 'Audit Form Data'!A$4:A$123, "&gt;=2/1", 'Audit Form Data'!A$4:A$123, "&lt;3/1", 'Audit Form Data'!B$4:B$123, 'Dropdown Lists'!A$3)</f>
        <v>0</v>
      </c>
      <c r="AS12" s="76">
        <f>COUNTIFS('Audit Form Data'!AJ$4:AJ$123, TRUE, 'Audit Form Data'!A$4:A$123, "&gt;=3/1", 'Audit Form Data'!A$4:A$123, "&lt;=3/31", 'Audit Form Data'!B$4:B$123, 'Dropdown Lists'!A$3)</f>
        <v>1</v>
      </c>
      <c r="AT12" s="76">
        <f>COUNTIFS('Audit Form Data'!AJ$4:AJ$123, TRUE, 'Audit Form Data'!A$4:A$123, "&gt;=4/1", 'Audit Form Data'!A$4:A$123, "&lt;=4/30", 'Audit Form Data'!B$4:B$123, 'Dropdown Lists'!A$3)</f>
        <v>0</v>
      </c>
      <c r="AU12" s="76">
        <f>COUNTIFS('Audit Form Data'!AJ$4:AJ$123, TRUE, 'Audit Form Data'!A$4:A$123, "&gt;=5/1", 'Audit Form Data'!A$4:A$123, "&lt;=5/31", 'Audit Form Data'!B$4:B$123, 'Dropdown Lists'!A$3)</f>
        <v>0</v>
      </c>
      <c r="AV12" s="76">
        <f>COUNTIFS('Audit Form Data'!AJ$4:AJ$123, TRUE, 'Audit Form Data'!A$4:A$123, "&gt;=6/1", 'Audit Form Data'!A$4:A$123, "&lt;=6/30", 'Audit Form Data'!B$4:B$123, 'Dropdown Lists'!A$3)</f>
        <v>0</v>
      </c>
      <c r="AW12" s="76">
        <f>COUNTIFS('Audit Form Data'!AJ$4:AJ$123, TRUE, 'Audit Form Data'!A$4:A$123, "&gt;=7/1", 'Audit Form Data'!A$4:A$123, "&lt;=7/31", 'Audit Form Data'!B$4:B$123, 'Dropdown Lists'!A$3)</f>
        <v>0</v>
      </c>
      <c r="AX12" s="76">
        <f>COUNTIFS('Audit Form Data'!AJ$4:AJ$123, TRUE, 'Audit Form Data'!A$4:A$123, "&gt;=8/1", 'Audit Form Data'!A$4:A$123, "&lt;=8/31", 'Audit Form Data'!B$4:B$123, 'Dropdown Lists'!A$3)</f>
        <v>0</v>
      </c>
      <c r="AY12" s="76">
        <f>COUNTIFS('Audit Form Data'!AJ$4:AJ$123, TRUE, 'Audit Form Data'!A$4:A$123, "&gt;=9/1", 'Audit Form Data'!A$4:A$123, "&lt;=9/30", 'Audit Form Data'!B$4:B$123, 'Dropdown Lists'!A$3)</f>
        <v>0</v>
      </c>
      <c r="AZ12" s="76">
        <f>COUNTIFS('Audit Form Data'!AJ$4:AJ$123, TRUE, 'Audit Form Data'!A$4:A$123, "&gt;=10/1", 'Audit Form Data'!A$4:A$123, "&lt;=10/31", 'Audit Form Data'!B$4:B$123, 'Dropdown Lists'!A$3)</f>
        <v>0</v>
      </c>
      <c r="BA12" s="76">
        <f>COUNTIFS('Audit Form Data'!AJ$4:AJ$123, TRUE, 'Audit Form Data'!A$4:A$123, "&gt;=11/1", 'Audit Form Data'!A$4:A$123, "&lt;=11/30", 'Audit Form Data'!B$4:B$123, 'Dropdown Lists'!A$3)</f>
        <v>0</v>
      </c>
      <c r="BB12" s="76">
        <f>COUNTIFS('Audit Form Data'!AJ$4:AJ$123, TRUE, 'Audit Form Data'!A$4:A$123, "&gt;=12/1", 'Audit Form Data'!A$4:A$123, "&lt;=12/31", 'Audit Form Data'!B$4:B$123, 'Dropdown Lists'!A$3)</f>
        <v>0</v>
      </c>
    </row>
    <row r="13" spans="2:54" ht="24.6" x14ac:dyDescent="0.3">
      <c r="B13" s="162"/>
      <c r="C13" s="89" t="s">
        <v>118</v>
      </c>
      <c r="D13" s="90">
        <f>D12</f>
        <v>0</v>
      </c>
      <c r="E13" s="90">
        <f>E12</f>
        <v>1</v>
      </c>
      <c r="F13" s="100">
        <f>IFERROR(D13/(D13+E13), NA())</f>
        <v>0</v>
      </c>
      <c r="G13" s="90">
        <f>G12</f>
        <v>1</v>
      </c>
      <c r="H13" s="90">
        <f>H12</f>
        <v>0</v>
      </c>
      <c r="I13" s="100">
        <f>IFERROR(G13/(G13+H13), NA())</f>
        <v>1</v>
      </c>
      <c r="J13" s="90">
        <f>J12</f>
        <v>0</v>
      </c>
      <c r="K13" s="90">
        <f>K12</f>
        <v>1</v>
      </c>
      <c r="L13" s="100">
        <f>IFERROR(J13/(J13+K13), NA())</f>
        <v>0</v>
      </c>
      <c r="M13" s="90">
        <f>M12</f>
        <v>0</v>
      </c>
      <c r="N13" s="90">
        <f>N12</f>
        <v>0</v>
      </c>
      <c r="O13" s="100" t="e">
        <f>IFERROR(M13/(M13+N13), NA())</f>
        <v>#N/A</v>
      </c>
      <c r="P13" s="90">
        <f>P12</f>
        <v>0</v>
      </c>
      <c r="Q13" s="90">
        <f>Q12</f>
        <v>0</v>
      </c>
      <c r="R13" s="100" t="e">
        <f>IFERROR(P13/(P13+Q13), NA())</f>
        <v>#N/A</v>
      </c>
      <c r="S13" s="90">
        <f>S12</f>
        <v>0</v>
      </c>
      <c r="T13" s="90">
        <f>T12</f>
        <v>0</v>
      </c>
      <c r="U13" s="100" t="e">
        <f>IFERROR(S13/(S13+T13), NA())</f>
        <v>#N/A</v>
      </c>
      <c r="V13" s="90">
        <f>V12</f>
        <v>0</v>
      </c>
      <c r="W13" s="90">
        <f>W12</f>
        <v>0</v>
      </c>
      <c r="X13" s="100" t="e">
        <f>IFERROR(V13/(V13+W13), NA())</f>
        <v>#N/A</v>
      </c>
      <c r="Y13" s="90">
        <f>Y12</f>
        <v>0</v>
      </c>
      <c r="Z13" s="90">
        <f>Z12</f>
        <v>0</v>
      </c>
      <c r="AA13" s="100" t="e">
        <f>IFERROR(Y13/(Y13+Z13), NA())</f>
        <v>#N/A</v>
      </c>
      <c r="AB13" s="90">
        <f>AB12</f>
        <v>0</v>
      </c>
      <c r="AC13" s="90">
        <f>AC12</f>
        <v>0</v>
      </c>
      <c r="AD13" s="100" t="e">
        <f>IFERROR(AB13/(AB13+AC13), NA())</f>
        <v>#N/A</v>
      </c>
      <c r="AE13" s="90">
        <f>AE12</f>
        <v>0</v>
      </c>
      <c r="AF13" s="90">
        <f>AF12</f>
        <v>0</v>
      </c>
      <c r="AG13" s="100" t="e">
        <f>IFERROR(AE13/(AE13+AF13), NA())</f>
        <v>#N/A</v>
      </c>
      <c r="AH13" s="90">
        <f>AH12</f>
        <v>0</v>
      </c>
      <c r="AI13" s="90">
        <f>AI12</f>
        <v>0</v>
      </c>
      <c r="AJ13" s="100" t="e">
        <f>IFERROR(AH13/(AH13+AI13), NA())</f>
        <v>#N/A</v>
      </c>
      <c r="AK13" s="90">
        <f>AK12</f>
        <v>0</v>
      </c>
      <c r="AL13" s="90">
        <f>AL12</f>
        <v>0</v>
      </c>
      <c r="AM13" s="100" t="e">
        <f>IFERROR(AK13/(AK13+AL13), NA())</f>
        <v>#N/A</v>
      </c>
      <c r="AO13" s="147"/>
      <c r="AP13" s="50" t="s">
        <v>13</v>
      </c>
      <c r="AQ13" s="76">
        <f>COUNTIFS('Audit Form Data'!AM$4:AM$123, TRUE, 'Audit Form Data'!A$4:A$123, "&gt;=1/1", 'Audit Form Data'!A$4:A$123, "&lt;=1/31", 'Audit Form Data'!B$4:B$123, 'Dropdown Lists'!A$3)</f>
        <v>1</v>
      </c>
      <c r="AR13" s="76">
        <f>COUNTIFS('Audit Form Data'!AM$4:AM$123, TRUE, 'Audit Form Data'!A$4:A$123, "&gt;=2/1", 'Audit Form Data'!A$4:A$123, "&lt;3/1", 'Audit Form Data'!B$4:B$123, 'Dropdown Lists'!A$3)</f>
        <v>1</v>
      </c>
      <c r="AS13" s="76">
        <f>COUNTIFS('Audit Form Data'!AM$4:AM$123, TRUE, 'Audit Form Data'!A$4:A$123, "&gt;=3/1", 'Audit Form Data'!A$4:A$123, "&lt;=3/31", 'Audit Form Data'!B$4:B$123, 'Dropdown Lists'!A$3)</f>
        <v>1</v>
      </c>
      <c r="AT13" s="76">
        <f>COUNTIFS('Audit Form Data'!AM$4:AM$123, TRUE, 'Audit Form Data'!A$4:A$123, "&gt;=4/1", 'Audit Form Data'!A$4:A$123, "&lt;=4/30", 'Audit Form Data'!B$4:B$123, 'Dropdown Lists'!A$3)</f>
        <v>0</v>
      </c>
      <c r="AU13" s="76">
        <f>COUNTIFS('Audit Form Data'!AM$4:AM$123, TRUE, 'Audit Form Data'!A$4:A$123, "&gt;=5/1", 'Audit Form Data'!A$4:A$123, "&lt;=5/31", 'Audit Form Data'!B$4:B$123, 'Dropdown Lists'!A$3)</f>
        <v>0</v>
      </c>
      <c r="AV13" s="76">
        <f>COUNTIFS('Audit Form Data'!AM$4:AM$123, TRUE, 'Audit Form Data'!A$4:A$123, "&gt;=6/1", 'Audit Form Data'!A$4:A$123, "&lt;=6/30", 'Audit Form Data'!B$4:B$123, 'Dropdown Lists'!A$3)</f>
        <v>0</v>
      </c>
      <c r="AW13" s="76">
        <f>COUNTIFS('Audit Form Data'!AM$4:AM$123, TRUE, 'Audit Form Data'!A$4:A$123, "&gt;=7/1", 'Audit Form Data'!A$4:A$123, "&lt;=7/31", 'Audit Form Data'!B$4:B$123, 'Dropdown Lists'!A$3)</f>
        <v>0</v>
      </c>
      <c r="AX13" s="76">
        <f>COUNTIFS('Audit Form Data'!AM$4:AM$123, TRUE, 'Audit Form Data'!A$4:A$123, "&gt;=8/1", 'Audit Form Data'!A$4:A$123, "&lt;=8/31", 'Audit Form Data'!B$4:B$123, 'Dropdown Lists'!A$3)</f>
        <v>0</v>
      </c>
      <c r="AY13" s="76">
        <f>COUNTIFS('Audit Form Data'!AM$4:AM$123, TRUE, 'Audit Form Data'!A$4:A$123, "&gt;=9/1", 'Audit Form Data'!A$4:A$123, "&lt;=9/30", 'Audit Form Data'!B$4:B$123, 'Dropdown Lists'!A$3)</f>
        <v>0</v>
      </c>
      <c r="AZ13" s="76">
        <f>COUNTIFS('Audit Form Data'!AM$4:AM$123, TRUE, 'Audit Form Data'!A$4:A$123, "&gt;=10/1", 'Audit Form Data'!A$4:A$123, "&lt;=10/31", 'Audit Form Data'!B$4:B$123, 'Dropdown Lists'!A$3)</f>
        <v>0</v>
      </c>
      <c r="BA13" s="76">
        <f>COUNTIFS('Audit Form Data'!AM$4:AM$123, TRUE, 'Audit Form Data'!A$4:A$123, "&gt;=11/1", 'Audit Form Data'!A$4:A$123, "&lt;=11/30", 'Audit Form Data'!B$4:B$123, 'Dropdown Lists'!A$3)</f>
        <v>0</v>
      </c>
      <c r="BB13" s="76">
        <f>COUNTIFS('Audit Form Data'!AM$4:AM$123, TRUE, 'Audit Form Data'!A$4:A$123, "&gt;=12/1", 'Audit Form Data'!A$4:A$123, "&lt;=12/31", 'Audit Form Data'!B$4:B$123, 'Dropdown Lists'!A$3)</f>
        <v>0</v>
      </c>
    </row>
    <row r="14" spans="2:54" ht="24.6" x14ac:dyDescent="0.3">
      <c r="B14" s="146" t="s">
        <v>10</v>
      </c>
      <c r="C14" s="59" t="s">
        <v>11</v>
      </c>
      <c r="D14" s="75">
        <f>COUNTIFS('Audit Form Data'!AF$4:AF$123, TRUE, 'Audit Form Data'!A$4:A$123, "&gt;=1/1", 'Audit Form Data'!A$4:A$123, "&lt;=1/31", 'Audit Form Data'!B$4:B$123, 'Dropdown Lists'!A$3)</f>
        <v>1</v>
      </c>
      <c r="E14" s="76">
        <f>COUNTIFS('Audit Form Data'!AG$4:AG$123, TRUE, 'Audit Form Data'!A$4:A$123, "&gt;=1/1", 'Audit Form Data'!A$4:A$123, "&lt;=1/31", 'Audit Form Data'!B$4:B$123, 'Dropdown Lists'!A$3)</f>
        <v>0</v>
      </c>
      <c r="F14" s="101">
        <f>IFERROR(D14/(D14+E14),"")</f>
        <v>1</v>
      </c>
      <c r="G14" s="75">
        <f>COUNTIFS('Audit Form Data'!AF$4:AF$123, TRUE, 'Audit Form Data'!A$4:A$123, "&gt;=2/1", 'Audit Form Data'!A$4:A$123, "&lt;3/1", 'Audit Form Data'!B$4:B$123, 'Dropdown Lists'!A$3)</f>
        <v>0</v>
      </c>
      <c r="H14" s="76">
        <f>COUNTIFS('Audit Form Data'!AG$4:AG$123, TRUE, 'Audit Form Data'!A$4:A$123, "&gt;=2/1", 'Audit Form Data'!A$4:A$123, "&lt;3/1", 'Audit Form Data'!B$4:B$123, 'Dropdown Lists'!A$3)</f>
        <v>1</v>
      </c>
      <c r="I14" s="101">
        <f>IFERROR(G14/(G14+H14),"")</f>
        <v>0</v>
      </c>
      <c r="J14" s="75">
        <f>COUNTIFS('Audit Form Data'!AF$4:AF$123, TRUE, 'Audit Form Data'!A$4:A$123, "&gt;=3/1", 'Audit Form Data'!A$4:A$123, "&lt;=3/31", 'Audit Form Data'!B$4:B$123, 'Dropdown Lists'!A$3)</f>
        <v>0</v>
      </c>
      <c r="K14" s="76">
        <f>COUNTIFS('Audit Form Data'!AG$4:AG$123, TRUE, 'Audit Form Data'!A$4:A$123, "&gt;=3/1", 'Audit Form Data'!A$4:A$123, "&lt;=3/31", 'Audit Form Data'!B$4:B$123, 'Dropdown Lists'!A$3)</f>
        <v>1</v>
      </c>
      <c r="L14" s="101">
        <f>IFERROR(J14/(J14+K14),"")</f>
        <v>0</v>
      </c>
      <c r="M14" s="75">
        <f>COUNTIFS('Audit Form Data'!AF$4:AF$123, TRUE, 'Audit Form Data'!A$4:A$123, "&gt;=4/1", 'Audit Form Data'!A$4:A$123, "&lt;=4/30", 'Audit Form Data'!B$4:B$123, 'Dropdown Lists'!A$3)</f>
        <v>0</v>
      </c>
      <c r="N14" s="76">
        <f>COUNTIFS('Audit Form Data'!AG$4:AG$123, TRUE, 'Audit Form Data'!A$4:A$123, "&gt;=4/1", 'Audit Form Data'!A$4:A$123, "&lt;=4/30", 'Audit Form Data'!B$4:B$123, 'Dropdown Lists'!A$3)</f>
        <v>0</v>
      </c>
      <c r="O14" s="101" t="str">
        <f>IFERROR(M14/(M14+N14),"")</f>
        <v/>
      </c>
      <c r="P14" s="75">
        <f>COUNTIFS('Audit Form Data'!AF$4:AF$123, TRUE, 'Audit Form Data'!A$4:A$123, "&gt;=5/1", 'Audit Form Data'!A$4:A$123, "&lt;=5/31", 'Audit Form Data'!B$4:B$123, 'Dropdown Lists'!A$3)</f>
        <v>0</v>
      </c>
      <c r="Q14" s="76">
        <f>COUNTIFS('Audit Form Data'!AG$4:AG$123, TRUE, 'Audit Form Data'!A$4:A$123, "&gt;=5/1", 'Audit Form Data'!A$4:A$123, "&lt;=5/31", 'Audit Form Data'!B$4:B$123, 'Dropdown Lists'!A$3)</f>
        <v>0</v>
      </c>
      <c r="R14" s="101" t="str">
        <f>IFERROR(P14/(P14+Q14),"")</f>
        <v/>
      </c>
      <c r="S14" s="75">
        <f>COUNTIFS('Audit Form Data'!AF$4:AF$123, TRUE, 'Audit Form Data'!A$4:A$123, "&gt;=6/1", 'Audit Form Data'!A$4:A$123, "&lt;=6/30", 'Audit Form Data'!B$4:B$123, 'Dropdown Lists'!A$3)</f>
        <v>0</v>
      </c>
      <c r="T14" s="76">
        <f>COUNTIFS('Audit Form Data'!AG$4:AG$123, TRUE, 'Audit Form Data'!A$4:A$123, "&gt;=6/1", 'Audit Form Data'!A$4:A$123, "&lt;=6/30", 'Audit Form Data'!B$4:B$123, 'Dropdown Lists'!A$3)</f>
        <v>0</v>
      </c>
      <c r="U14" s="101" t="str">
        <f>IFERROR(S14/(S14+T14),"")</f>
        <v/>
      </c>
      <c r="V14" s="75">
        <f>COUNTIFS('Audit Form Data'!AF$4:AF$123, TRUE, 'Audit Form Data'!A$4:A$123, "&gt;=7/1", 'Audit Form Data'!A$4:A$123, "&lt;=7/31", 'Audit Form Data'!B$4:B$123, 'Dropdown Lists'!A$3)</f>
        <v>0</v>
      </c>
      <c r="W14" s="76">
        <f>COUNTIFS('Audit Form Data'!AG$4:AG$123, TRUE, 'Audit Form Data'!A$4:A$123, "&gt;=7/1", 'Audit Form Data'!A$4:A$123, "&lt;=7/31", 'Audit Form Data'!B$4:B$123, 'Dropdown Lists'!A$3)</f>
        <v>0</v>
      </c>
      <c r="X14" s="101" t="str">
        <f>IFERROR(V14/(V14+W14),"")</f>
        <v/>
      </c>
      <c r="Y14" s="75">
        <f>COUNTIFS('Audit Form Data'!AF$4:AF$123, TRUE, 'Audit Form Data'!A$4:A$123, "&gt;=8/1", 'Audit Form Data'!A$4:A$123, "&lt;=8/31", 'Audit Form Data'!B$4:B$123, 'Dropdown Lists'!A$3)</f>
        <v>0</v>
      </c>
      <c r="Z14" s="76">
        <f>COUNTIFS('Audit Form Data'!AG$4:AG$123, TRUE, 'Audit Form Data'!A$4:A$123, "&gt;=8/1", 'Audit Form Data'!A$4:A$123, "&lt;=8/31", 'Audit Form Data'!B$4:B$123, 'Dropdown Lists'!A$3)</f>
        <v>0</v>
      </c>
      <c r="AA14" s="101" t="str">
        <f>IFERROR(Y14/(Y14+Z14),"")</f>
        <v/>
      </c>
      <c r="AB14" s="75">
        <f>COUNTIFS('Audit Form Data'!AF$4:AF$123, TRUE, 'Audit Form Data'!A$4:A$123, "&gt;=9/1", 'Audit Form Data'!A$4:A$123, "&lt;=9/30", 'Audit Form Data'!B$4:B$123, 'Dropdown Lists'!A$3)</f>
        <v>0</v>
      </c>
      <c r="AC14" s="76">
        <f>COUNTIFS('Audit Form Data'!AG$4:AG$123, TRUE, 'Audit Form Data'!A$4:A$123, "&gt;=9/1", 'Audit Form Data'!A$4:A$123, "&lt;=9/30", 'Audit Form Data'!B$4:B$123, 'Dropdown Lists'!A$3)</f>
        <v>0</v>
      </c>
      <c r="AD14" s="101" t="str">
        <f>IFERROR(AB14/(AB14+AC14),"")</f>
        <v/>
      </c>
      <c r="AE14" s="75">
        <f>COUNTIFS('Audit Form Data'!AF$4:AF$123, TRUE, 'Audit Form Data'!A$4:A$123, "&gt;=10/1", 'Audit Form Data'!A$4:A$123, "&lt;=10/31", 'Audit Form Data'!B$4:B$123, 'Dropdown Lists'!A$3)</f>
        <v>0</v>
      </c>
      <c r="AF14" s="76">
        <f>COUNTIFS('Audit Form Data'!AG$4:AG$123, TRUE, 'Audit Form Data'!A$4:A$123, "&gt;=10/1", 'Audit Form Data'!A$4:A$123, "&lt;=10/31", 'Audit Form Data'!B$4:B$123, 'Dropdown Lists'!A$3)</f>
        <v>0</v>
      </c>
      <c r="AG14" s="101" t="str">
        <f>IFERROR(AE14/(AE14+AF14),"")</f>
        <v/>
      </c>
      <c r="AH14" s="75">
        <f>COUNTIFS('Audit Form Data'!AF$4:AF$123, TRUE, 'Audit Form Data'!A$4:A$123, "&gt;=11/1", 'Audit Form Data'!A$4:A$123, "&lt;=11/30", 'Audit Form Data'!B$4:B$123, 'Dropdown Lists'!A$3)</f>
        <v>0</v>
      </c>
      <c r="AI14" s="76">
        <f>COUNTIFS('Audit Form Data'!AG$4:AG$123, TRUE, 'Audit Form Data'!A$4:A$123, "&gt;=11/1", 'Audit Form Data'!A$4:A$123, "&lt;=11/30", 'Audit Form Data'!B$4:B$123, 'Dropdown Lists'!A$3)</f>
        <v>0</v>
      </c>
      <c r="AJ14" s="101" t="str">
        <f>IFERROR(AH14/(AH14+AI14),"")</f>
        <v/>
      </c>
      <c r="AK14" s="75">
        <f>COUNTIFS('Audit Form Data'!AF$4:AF$123, TRUE, 'Audit Form Data'!A$4:A$123, "&gt;=12/1", 'Audit Form Data'!A$4:A$123, "&lt;=12/31", 'Audit Form Data'!B$4:B$123, 'Dropdown Lists'!A$3)</f>
        <v>0</v>
      </c>
      <c r="AL14" s="76">
        <f>COUNTIFS('Audit Form Data'!AG$4:AG$123, TRUE, 'Audit Form Data'!A$4:A$123, "&gt;=12/1", 'Audit Form Data'!A$4:A$123, "&lt;=12/31", 'Audit Form Data'!B$4:B$123, 'Dropdown Lists'!A$3)</f>
        <v>0</v>
      </c>
      <c r="AM14" s="101" t="str">
        <f>IFERROR(AK14/(AK14+AL14),"")</f>
        <v/>
      </c>
      <c r="AO14" s="147"/>
      <c r="AP14" s="50" t="s">
        <v>14</v>
      </c>
      <c r="AQ14" s="76">
        <f>COUNTIFS('Audit Form Data'!AP$4:AP$123, TRUE, 'Audit Form Data'!A$4:A$123, "&gt;=1/1", 'Audit Form Data'!A$4:A$123, "&lt;=1/31", 'Audit Form Data'!B$4:B$123, 'Dropdown Lists'!A$3)</f>
        <v>1</v>
      </c>
      <c r="AR14" s="76">
        <f>COUNTIFS('Audit Form Data'!AP$4:AP$123, TRUE, 'Audit Form Data'!A$4:A$123, "&gt;=2/1", 'Audit Form Data'!A$4:A$123, "&lt;3/1", 'Audit Form Data'!B$4:B$123, 'Dropdown Lists'!A$3)</f>
        <v>0</v>
      </c>
      <c r="AS14" s="76">
        <f>COUNTIFS('Audit Form Data'!AP$4:AP$123, TRUE, 'Audit Form Data'!A$4:A$123, "&gt;=3/1", 'Audit Form Data'!A$4:A$123, "&lt;=3/31", 'Audit Form Data'!B$4:B$123, 'Dropdown Lists'!A$3)</f>
        <v>0</v>
      </c>
      <c r="AT14" s="76">
        <f>COUNTIFS('Audit Form Data'!AP$4:AP$123, TRUE, 'Audit Form Data'!A$4:A$123, "&gt;=4/1", 'Audit Form Data'!A$4:A$123, "&lt;=4/30", 'Audit Form Data'!B$4:B$123, 'Dropdown Lists'!A$3)</f>
        <v>0</v>
      </c>
      <c r="AU14" s="76">
        <f>COUNTIFS('Audit Form Data'!AP$4:AP$123, TRUE, 'Audit Form Data'!A$4:A$123, "&gt;=5/1", 'Audit Form Data'!A$4:A$123, "&lt;=5/31", 'Audit Form Data'!B$4:B$123, 'Dropdown Lists'!A$3)</f>
        <v>0</v>
      </c>
      <c r="AV14" s="76">
        <f>COUNTIFS('Audit Form Data'!AP$4:AP$123, TRUE, 'Audit Form Data'!A$4:A$123, "&gt;=6/1", 'Audit Form Data'!A$4:A$123, "&lt;=6/30", 'Audit Form Data'!B$4:B$123, 'Dropdown Lists'!A$3)</f>
        <v>0</v>
      </c>
      <c r="AW14" s="76">
        <f>COUNTIFS('Audit Form Data'!AP$4:AP$123, TRUE, 'Audit Form Data'!A$4:A$123, "&gt;=7/1", 'Audit Form Data'!A$4:A$123, "&lt;=7/31", 'Audit Form Data'!B$4:B$123, 'Dropdown Lists'!A$3)</f>
        <v>0</v>
      </c>
      <c r="AX14" s="76">
        <f>COUNTIFS('Audit Form Data'!AP$4:AP$123, TRUE, 'Audit Form Data'!A$4:A$123, "&gt;=8/1", 'Audit Form Data'!A$4:A$123, "&lt;=8/31", 'Audit Form Data'!B$4:B$123, 'Dropdown Lists'!A$3)</f>
        <v>0</v>
      </c>
      <c r="AY14" s="76">
        <f>COUNTIFS('Audit Form Data'!AP$4:AP$123, TRUE, 'Audit Form Data'!A$4:A$123, "&gt;=9/1", 'Audit Form Data'!A$4:A$123, "&lt;=9/30", 'Audit Form Data'!B$4:B$123, 'Dropdown Lists'!A$3)</f>
        <v>0</v>
      </c>
      <c r="AZ14" s="76">
        <f>COUNTIFS('Audit Form Data'!AP$4:AP$123, TRUE, 'Audit Form Data'!A$4:A$123, "&gt;=10/1", 'Audit Form Data'!A$4:A$123, "&lt;=10/31", 'Audit Form Data'!B$4:B$123, 'Dropdown Lists'!A$3)</f>
        <v>0</v>
      </c>
      <c r="BA14" s="76">
        <f>COUNTIFS('Audit Form Data'!AP$4:AP$123, TRUE, 'Audit Form Data'!A$4:A$123, "&gt;=11/1", 'Audit Form Data'!A$4:A$123, "&lt;=11/30", 'Audit Form Data'!B$4:B$123, 'Dropdown Lists'!A$3)</f>
        <v>0</v>
      </c>
      <c r="BB14" s="76">
        <f>COUNTIFS('Audit Form Data'!AP$4:AP$123, TRUE, 'Audit Form Data'!A$4:A$123, "&gt;=12/1", 'Audit Form Data'!A$4:A$123, "&lt;=12/31", 'Audit Form Data'!B$4:B$123, 'Dropdown Lists'!A$3)</f>
        <v>0</v>
      </c>
    </row>
    <row r="15" spans="2:54" ht="24.6" x14ac:dyDescent="0.3">
      <c r="B15" s="147"/>
      <c r="C15" s="60" t="s">
        <v>12</v>
      </c>
      <c r="D15" s="75">
        <f>COUNTIFS('Audit Form Data'!AI$4:AI$123, TRUE, 'Audit Form Data'!A$4:A$123, "&gt;=1/1", 'Audit Form Data'!A$4:A$123, "&lt;=1/31", 'Audit Form Data'!B$4:B$123, 'Dropdown Lists'!A$3)</f>
        <v>0</v>
      </c>
      <c r="E15" s="76">
        <f>COUNTIFS('Audit Form Data'!AJ$4:AJ$123, TRUE, 'Audit Form Data'!A$4:A$123, "&gt;=1/1", 'Audit Form Data'!A$4:A$123, "&lt;=1/31", 'Audit Form Data'!B$4:B$123, 'Dropdown Lists'!A$3)</f>
        <v>1</v>
      </c>
      <c r="F15" s="101">
        <f t="shared" ref="F15:F27" si="0">IFERROR(D15/(D15+E15),"")</f>
        <v>0</v>
      </c>
      <c r="G15" s="75">
        <f>COUNTIFS('Audit Form Data'!AI$4:AI$123, TRUE, 'Audit Form Data'!A$4:A$123, "&gt;=2/1", 'Audit Form Data'!A$4:A$123, "&lt;3/1", 'Audit Form Data'!B$4:B$123, 'Dropdown Lists'!A$3)</f>
        <v>1</v>
      </c>
      <c r="H15" s="76">
        <f>COUNTIFS('Audit Form Data'!AJ$4:AJ$123, TRUE, 'Audit Form Data'!A$4:A$123, "&gt;=2/1", 'Audit Form Data'!A$4:A$123, "&lt;3/1", 'Audit Form Data'!B$4:B$123, 'Dropdown Lists'!A$3)</f>
        <v>0</v>
      </c>
      <c r="I15" s="101">
        <f t="shared" ref="I15:I20" si="1">IFERROR(G15/(G15+H15),"")</f>
        <v>1</v>
      </c>
      <c r="J15" s="75">
        <f>COUNTIFS('Audit Form Data'!AI$4:AI$123, TRUE, 'Audit Form Data'!A$4:A$123, "&gt;=3/1", 'Audit Form Data'!A$4:A$123, "&lt;=3/31", 'Audit Form Data'!B$4:B$123, 'Dropdown Lists'!A$3)</f>
        <v>0</v>
      </c>
      <c r="K15" s="76">
        <f>COUNTIFS('Audit Form Data'!AJ$4:AJ$123, TRUE, 'Audit Form Data'!A$4:A$123, "&gt;=3/1", 'Audit Form Data'!A$4:A$123, "&lt;=3/31", 'Audit Form Data'!B$4:B$123, 'Dropdown Lists'!A$3)</f>
        <v>1</v>
      </c>
      <c r="L15" s="101">
        <f t="shared" ref="L15:L20" si="2">IFERROR(J15/(J15+K15),"")</f>
        <v>0</v>
      </c>
      <c r="M15" s="75">
        <f>COUNTIFS('Audit Form Data'!AI$4:AI$123, TRUE, 'Audit Form Data'!A$4:A$123, "&gt;=4/1", 'Audit Form Data'!A$4:A$123, "&lt;=4/30", 'Audit Form Data'!B$4:B$123, 'Dropdown Lists'!A$3)</f>
        <v>0</v>
      </c>
      <c r="N15" s="76">
        <f>COUNTIFS('Audit Form Data'!AJ$4:AJ$123, TRUE, 'Audit Form Data'!A$4:A$123, "&gt;=4/1", 'Audit Form Data'!A$4:A$123, "&lt;=4/30", 'Audit Form Data'!B$4:B$123, 'Dropdown Lists'!A$3)</f>
        <v>0</v>
      </c>
      <c r="O15" s="101" t="str">
        <f t="shared" ref="O15:O20" si="3">IFERROR(M15/(M15+N15),"")</f>
        <v/>
      </c>
      <c r="P15" s="75">
        <f>COUNTIFS('Audit Form Data'!AI$4:AI$123, TRUE, 'Audit Form Data'!A$4:A$123, "&gt;=5/1", 'Audit Form Data'!A$4:A$123, "&lt;=5/31", 'Audit Form Data'!B$4:B$123, 'Dropdown Lists'!A$3)</f>
        <v>0</v>
      </c>
      <c r="Q15" s="76">
        <f>COUNTIFS('Audit Form Data'!AJ$4:AJ$123, TRUE, 'Audit Form Data'!A$4:A$123, "&gt;=5/1", 'Audit Form Data'!A$4:A$123, "&lt;=5/31", 'Audit Form Data'!B$4:B$123, 'Dropdown Lists'!A$3)</f>
        <v>0</v>
      </c>
      <c r="R15" s="101" t="str">
        <f t="shared" ref="R15:R20" si="4">IFERROR(P15/(P15+Q15),"")</f>
        <v/>
      </c>
      <c r="S15" s="75">
        <f>COUNTIFS('Audit Form Data'!AI$4:AI$123, TRUE, 'Audit Form Data'!A$4:A$123, "&gt;=6/1", 'Audit Form Data'!A$4:A$123, "&lt;=6/30", 'Audit Form Data'!B$4:B$123, 'Dropdown Lists'!A$3)</f>
        <v>0</v>
      </c>
      <c r="T15" s="76">
        <f>COUNTIFS('Audit Form Data'!AJ$4:AJ$123, TRUE, 'Audit Form Data'!A$4:A$123, "&gt;=6/1", 'Audit Form Data'!A$4:A$123, "&lt;=6/30", 'Audit Form Data'!B$4:B$123, 'Dropdown Lists'!A$3)</f>
        <v>0</v>
      </c>
      <c r="U15" s="101" t="str">
        <f t="shared" ref="U15:U20" si="5">IFERROR(S15/(S15+T15),"")</f>
        <v/>
      </c>
      <c r="V15" s="75">
        <f>COUNTIFS('Audit Form Data'!AI$4:AI$123, TRUE, 'Audit Form Data'!A$4:A$123, "&gt;=7/1", 'Audit Form Data'!A$4:A$123, "&lt;=7/31", 'Audit Form Data'!B$4:B$123, 'Dropdown Lists'!A$3)</f>
        <v>0</v>
      </c>
      <c r="W15" s="76">
        <f>COUNTIFS('Audit Form Data'!AJ$4:AJ$123, TRUE, 'Audit Form Data'!A$4:A$123, "&gt;=7/1", 'Audit Form Data'!A$4:A$123, "&lt;=7/31", 'Audit Form Data'!B$4:B$123, 'Dropdown Lists'!A$3)</f>
        <v>0</v>
      </c>
      <c r="X15" s="101" t="str">
        <f t="shared" ref="X15:X20" si="6">IFERROR(V15/(V15+W15),"")</f>
        <v/>
      </c>
      <c r="Y15" s="75">
        <f>COUNTIFS('Audit Form Data'!AI$4:AI$123, TRUE, 'Audit Form Data'!A$4:A$123, "&gt;=8/1", 'Audit Form Data'!A$4:A$123, "&lt;=8/31", 'Audit Form Data'!B$4:B$123, 'Dropdown Lists'!A$3)</f>
        <v>0</v>
      </c>
      <c r="Z15" s="76">
        <f>COUNTIFS('Audit Form Data'!AJ$4:AJ$123, TRUE, 'Audit Form Data'!A$4:A$123, "&gt;=8/1", 'Audit Form Data'!A$4:A$123, "&lt;=8/31", 'Audit Form Data'!B$4:B$123, 'Dropdown Lists'!A$3)</f>
        <v>0</v>
      </c>
      <c r="AA15" s="101" t="str">
        <f t="shared" ref="AA15:AA20" si="7">IFERROR(Y15/(Y15+Z15),"")</f>
        <v/>
      </c>
      <c r="AB15" s="75">
        <f>COUNTIFS('Audit Form Data'!AI$4:AI$123, TRUE, 'Audit Form Data'!A$4:A$123, "&gt;=9/1", 'Audit Form Data'!A$4:A$123, "&lt;=9/30", 'Audit Form Data'!B$4:B$123, 'Dropdown Lists'!A$3)</f>
        <v>0</v>
      </c>
      <c r="AC15" s="76">
        <f>COUNTIFS('Audit Form Data'!AJ$4:AJ$123, TRUE, 'Audit Form Data'!A$4:A$123, "&gt;=9/1", 'Audit Form Data'!A$4:A$123, "&lt;=9/30", 'Audit Form Data'!B$4:B$123, 'Dropdown Lists'!A$3)</f>
        <v>0</v>
      </c>
      <c r="AD15" s="101" t="str">
        <f t="shared" ref="AD15:AD20" si="8">IFERROR(AB15/(AB15+AC15),"")</f>
        <v/>
      </c>
      <c r="AE15" s="75">
        <f>COUNTIFS('Audit Form Data'!AI$4:AI$123, TRUE, 'Audit Form Data'!A$4:A$123, "&gt;=10/1", 'Audit Form Data'!A$4:A$123, "&lt;=10/31", 'Audit Form Data'!B$4:B$123, 'Dropdown Lists'!A$3)</f>
        <v>0</v>
      </c>
      <c r="AF15" s="76">
        <f>COUNTIFS('Audit Form Data'!AJ$4:AJ$123, TRUE, 'Audit Form Data'!A$4:A$123, "&gt;=10/1", 'Audit Form Data'!A$4:A$123, "&lt;=10/31", 'Audit Form Data'!B$4:B$123, 'Dropdown Lists'!A$3)</f>
        <v>0</v>
      </c>
      <c r="AG15" s="101" t="str">
        <f t="shared" ref="AG15:AG20" si="9">IFERROR(AE15/(AE15+AF15),"")</f>
        <v/>
      </c>
      <c r="AH15" s="75">
        <f>COUNTIFS('Audit Form Data'!AI$4:AI$123, TRUE, 'Audit Form Data'!A$4:A$123, "&gt;=11/1", 'Audit Form Data'!A$4:A$123, "&lt;=11/30", 'Audit Form Data'!B$4:B$123, 'Dropdown Lists'!A$3)</f>
        <v>0</v>
      </c>
      <c r="AI15" s="76">
        <f>COUNTIFS('Audit Form Data'!AJ$4:AJ$123, TRUE, 'Audit Form Data'!A$4:A$123, "&gt;=11/1", 'Audit Form Data'!A$4:A$123, "&lt;=11/30", 'Audit Form Data'!B$4:B$123, 'Dropdown Lists'!A$3)</f>
        <v>0</v>
      </c>
      <c r="AJ15" s="101" t="str">
        <f t="shared" ref="AJ15:AJ20" si="10">IFERROR(AH15/(AH15+AI15),"")</f>
        <v/>
      </c>
      <c r="AK15" s="75">
        <f>COUNTIFS('Audit Form Data'!AI$4:AI$123, TRUE, 'Audit Form Data'!A$4:A$123, "&gt;=12/1", 'Audit Form Data'!A$4:A$123, "&lt;=12/31", 'Audit Form Data'!B$4:B$123, 'Dropdown Lists'!A$3)</f>
        <v>0</v>
      </c>
      <c r="AL15" s="76">
        <f>COUNTIFS('Audit Form Data'!AJ$4:AJ$123, TRUE, 'Audit Form Data'!A$4:A$123, "&gt;=12/1", 'Audit Form Data'!A$4:A$123, "&lt;=12/31", 'Audit Form Data'!B$4:B$123, 'Dropdown Lists'!A$3)</f>
        <v>0</v>
      </c>
      <c r="AM15" s="101" t="str">
        <f t="shared" ref="AM15:AM20" si="11">IFERROR(AK15/(AK15+AL15),"")</f>
        <v/>
      </c>
      <c r="AO15" s="147"/>
      <c r="AP15" s="50" t="s">
        <v>15</v>
      </c>
      <c r="AQ15" s="76">
        <f>COUNTIFS('Audit Form Data'!AS$4:AS$123, TRUE, 'Audit Form Data'!A$4:A$123, "&gt;=1/1", 'Audit Form Data'!A$4:A$123, "&lt;=1/31", 'Audit Form Data'!B$4:B$123, 'Dropdown Lists'!A$3)</f>
        <v>1</v>
      </c>
      <c r="AR15" s="76">
        <f>COUNTIFS('Audit Form Data'!AS$4:AS$123, TRUE, 'Audit Form Data'!A$4:A$123, "&gt;=2/1", 'Audit Form Data'!A$4:A$123, "&lt;3/1", 'Audit Form Data'!B$4:B$123, 'Dropdown Lists'!A$3)</f>
        <v>1</v>
      </c>
      <c r="AS15" s="76">
        <f>COUNTIFS('Audit Form Data'!AS$4:AS$123, TRUE, 'Audit Form Data'!A$4:A$123, "&gt;=3/1", 'Audit Form Data'!A$4:A$123, "&lt;=3/31", 'Audit Form Data'!B$4:B$123, 'Dropdown Lists'!A$3)</f>
        <v>1</v>
      </c>
      <c r="AT15" s="76">
        <f>COUNTIFS('Audit Form Data'!AS$4:AS$123, TRUE, 'Audit Form Data'!A$4:A$123, "&gt;=4/1", 'Audit Form Data'!A$4:A$123, "&lt;=4/30", 'Audit Form Data'!B$4:B$123, 'Dropdown Lists'!A$3)</f>
        <v>0</v>
      </c>
      <c r="AU15" s="76">
        <f>COUNTIFS('Audit Form Data'!AS$4:AS$123, TRUE, 'Audit Form Data'!A$4:A$123, "&gt;=5/1", 'Audit Form Data'!A$4:A$123, "&lt;=5/31", 'Audit Form Data'!B$4:B$123, 'Dropdown Lists'!A$3)</f>
        <v>0</v>
      </c>
      <c r="AV15" s="76">
        <f>COUNTIFS('Audit Form Data'!AS$4:AS$123, TRUE, 'Audit Form Data'!A$4:A$123, "&gt;=6/1", 'Audit Form Data'!A$4:A$123, "&lt;=6/30", 'Audit Form Data'!B$4:B$123, 'Dropdown Lists'!A$3)</f>
        <v>0</v>
      </c>
      <c r="AW15" s="76">
        <f>COUNTIFS('Audit Form Data'!AS$4:AS$123, TRUE, 'Audit Form Data'!A$4:A$123, "&gt;=7/1", 'Audit Form Data'!A$4:A$123, "&lt;=7/31", 'Audit Form Data'!B$4:B$123, 'Dropdown Lists'!A$3)</f>
        <v>0</v>
      </c>
      <c r="AX15" s="76">
        <f>COUNTIFS('Audit Form Data'!AS$4:AS$123, TRUE, 'Audit Form Data'!A$4:A$123, "&gt;=8/1", 'Audit Form Data'!A$4:A$123, "&lt;=8/31", 'Audit Form Data'!B$4:B$123, 'Dropdown Lists'!A$3)</f>
        <v>0</v>
      </c>
      <c r="AY15" s="76">
        <f>COUNTIFS('Audit Form Data'!AS$4:AS$123, TRUE, 'Audit Form Data'!A$4:A$123, "&gt;=9/1", 'Audit Form Data'!A$4:A$123, "&lt;=9/30", 'Audit Form Data'!B$4:B$123, 'Dropdown Lists'!A$3)</f>
        <v>0</v>
      </c>
      <c r="AZ15" s="76">
        <f>COUNTIFS('Audit Form Data'!AS$4:AS$123, TRUE, 'Audit Form Data'!A$4:A$123, "&gt;=10/1", 'Audit Form Data'!A$4:A$123, "&lt;=10/31", 'Audit Form Data'!B$4:B$123, 'Dropdown Lists'!A$3)</f>
        <v>0</v>
      </c>
      <c r="BA15" s="76">
        <f>COUNTIFS('Audit Form Data'!AS$4:AS$123, TRUE, 'Audit Form Data'!A$4:A$123, "&gt;=11/1", 'Audit Form Data'!A$4:A$123, "&lt;=11/30", 'Audit Form Data'!B$4:B$123, 'Dropdown Lists'!A$3)</f>
        <v>0</v>
      </c>
      <c r="BB15" s="76">
        <f>COUNTIFS('Audit Form Data'!AS$4:AS$123, TRUE, 'Audit Form Data'!A$4:A$123, "&gt;=12/1", 'Audit Form Data'!A$4:A$123, "&lt;=12/31", 'Audit Form Data'!B$4:B$123, 'Dropdown Lists'!A$3)</f>
        <v>0</v>
      </c>
    </row>
    <row r="16" spans="2:54" ht="36.6" x14ac:dyDescent="0.3">
      <c r="B16" s="147"/>
      <c r="C16" s="59" t="s">
        <v>13</v>
      </c>
      <c r="D16" s="75">
        <f>COUNTIFS('Audit Form Data'!AL$4:AL$123, TRUE, 'Audit Form Data'!A$4:A$123, "&gt;=1/1", 'Audit Form Data'!A$4:A$123, "&lt;=1/31", 'Audit Form Data'!B$4:B$123, 'Dropdown Lists'!A$3)</f>
        <v>0</v>
      </c>
      <c r="E16" s="76">
        <f>COUNTIFS('Audit Form Data'!AM$4:AM$123, TRUE, 'Audit Form Data'!A$4:A$123, "&gt;=1/1", 'Audit Form Data'!A$4:A$123, "&lt;=1/31", 'Audit Form Data'!B$4:B$123, 'Dropdown Lists'!A$3)</f>
        <v>1</v>
      </c>
      <c r="F16" s="101">
        <f t="shared" si="0"/>
        <v>0</v>
      </c>
      <c r="G16" s="75">
        <f>COUNTIFS('Audit Form Data'!AL$4:AL$123, TRUE, 'Audit Form Data'!A$4:A$123, "&gt;=2/1", 'Audit Form Data'!A$4:A$123, "&lt;3/1", 'Audit Form Data'!B$4:B$123, 'Dropdown Lists'!A$3)</f>
        <v>0</v>
      </c>
      <c r="H16" s="76">
        <f>COUNTIFS('Audit Form Data'!AM$4:AM$123, TRUE, 'Audit Form Data'!A$4:A$123, "&gt;=2/1", 'Audit Form Data'!A$4:A$123, "&lt;3/1", 'Audit Form Data'!B$4:B$123, 'Dropdown Lists'!A$3)</f>
        <v>1</v>
      </c>
      <c r="I16" s="101">
        <f t="shared" si="1"/>
        <v>0</v>
      </c>
      <c r="J16" s="75">
        <f>COUNTIFS('Audit Form Data'!AL$4:AL$123, TRUE, 'Audit Form Data'!A$4:A$123, "&gt;=3/1", 'Audit Form Data'!A$4:A$123, "&lt;=3/31", 'Audit Form Data'!B$4:B$123, 'Dropdown Lists'!A$3)</f>
        <v>0</v>
      </c>
      <c r="K16" s="76">
        <f>COUNTIFS('Audit Form Data'!AM$4:AM$123, TRUE, 'Audit Form Data'!A$4:A$123, "&gt;=3/1", 'Audit Form Data'!A$4:A$123, "&lt;=3/31", 'Audit Form Data'!B$4:B$123, 'Dropdown Lists'!A$3)</f>
        <v>1</v>
      </c>
      <c r="L16" s="101">
        <f t="shared" si="2"/>
        <v>0</v>
      </c>
      <c r="M16" s="75">
        <f>COUNTIFS('Audit Form Data'!AL$4:AL$123, TRUE, 'Audit Form Data'!A$4:A$123, "&gt;=4/1", 'Audit Form Data'!A$4:A$123, "&lt;=4/30", 'Audit Form Data'!B$4:B$123, 'Dropdown Lists'!A$3)</f>
        <v>0</v>
      </c>
      <c r="N16" s="76">
        <f>COUNTIFS('Audit Form Data'!AM$4:AM$123, TRUE, 'Audit Form Data'!A$4:A$123, "&gt;=4/1", 'Audit Form Data'!A$4:A$123, "&lt;=4/30", 'Audit Form Data'!B$4:B$123, 'Dropdown Lists'!A$3)</f>
        <v>0</v>
      </c>
      <c r="O16" s="101" t="str">
        <f t="shared" si="3"/>
        <v/>
      </c>
      <c r="P16" s="75">
        <f>COUNTIFS('Audit Form Data'!AL$4:AL$123, TRUE, 'Audit Form Data'!A$4:A$123, "&gt;=5/1", 'Audit Form Data'!A$4:A$123, "&lt;=5/31", 'Audit Form Data'!B$4:B$123, 'Dropdown Lists'!A$3)</f>
        <v>0</v>
      </c>
      <c r="Q16" s="76">
        <f>COUNTIFS('Audit Form Data'!AM$4:AM$123, TRUE, 'Audit Form Data'!A$4:A$123, "&gt;=5/1", 'Audit Form Data'!A$4:A$123, "&lt;=5/31", 'Audit Form Data'!B$4:B$123, 'Dropdown Lists'!A$3)</f>
        <v>0</v>
      </c>
      <c r="R16" s="101" t="str">
        <f t="shared" si="4"/>
        <v/>
      </c>
      <c r="S16" s="75">
        <f>COUNTIFS('Audit Form Data'!AL$4:AL$123, TRUE, 'Audit Form Data'!A$4:A$123, "&gt;=6/1", 'Audit Form Data'!A$4:A$123, "&lt;=6/30", 'Audit Form Data'!B$4:B$123, 'Dropdown Lists'!A$3)</f>
        <v>0</v>
      </c>
      <c r="T16" s="76">
        <f>COUNTIFS('Audit Form Data'!AM$4:AM$123, TRUE, 'Audit Form Data'!A$4:A$123, "&gt;=6/1", 'Audit Form Data'!A$4:A$123, "&lt;=6/30", 'Audit Form Data'!B$4:B$123, 'Dropdown Lists'!A$3)</f>
        <v>0</v>
      </c>
      <c r="U16" s="101" t="str">
        <f t="shared" si="5"/>
        <v/>
      </c>
      <c r="V16" s="75">
        <f>COUNTIFS('Audit Form Data'!AL$4:AL$123, TRUE, 'Audit Form Data'!A$4:A$123, "&gt;=7/1", 'Audit Form Data'!A$4:A$123, "&lt;=7/31", 'Audit Form Data'!B$4:B$123, 'Dropdown Lists'!A$3)</f>
        <v>0</v>
      </c>
      <c r="W16" s="76">
        <f>COUNTIFS('Audit Form Data'!AM$4:AM$123, TRUE, 'Audit Form Data'!A$4:A$123, "&gt;=7/1", 'Audit Form Data'!A$4:A$123, "&lt;=7/31", 'Audit Form Data'!B$4:B$123, 'Dropdown Lists'!A$3)</f>
        <v>0</v>
      </c>
      <c r="X16" s="101" t="str">
        <f t="shared" si="6"/>
        <v/>
      </c>
      <c r="Y16" s="75">
        <f>COUNTIFS('Audit Form Data'!AL$4:AL$123, TRUE, 'Audit Form Data'!A$4:A$123, "&gt;=8/1", 'Audit Form Data'!A$4:A$123, "&lt;=8/31", 'Audit Form Data'!B$4:B$123, 'Dropdown Lists'!A$3)</f>
        <v>0</v>
      </c>
      <c r="Z16" s="76">
        <f>COUNTIFS('Audit Form Data'!AM$4:AM$123, TRUE, 'Audit Form Data'!A$4:A$123, "&gt;=8/1", 'Audit Form Data'!A$4:A$123, "&lt;=8/31", 'Audit Form Data'!B$4:B$123, 'Dropdown Lists'!A$3)</f>
        <v>0</v>
      </c>
      <c r="AA16" s="101" t="str">
        <f t="shared" si="7"/>
        <v/>
      </c>
      <c r="AB16" s="75">
        <f>COUNTIFS('Audit Form Data'!AL$4:AL$123, TRUE, 'Audit Form Data'!A$4:A$123, "&gt;=9/1", 'Audit Form Data'!A$4:A$123, "&lt;=9/30", 'Audit Form Data'!B$4:B$123, 'Dropdown Lists'!A$3)</f>
        <v>0</v>
      </c>
      <c r="AC16" s="76">
        <f>COUNTIFS('Audit Form Data'!AM$4:AM$123, TRUE, 'Audit Form Data'!A$4:A$123, "&gt;=9/1", 'Audit Form Data'!A$4:A$123, "&lt;=9/30", 'Audit Form Data'!B$4:B$123, 'Dropdown Lists'!A$3)</f>
        <v>0</v>
      </c>
      <c r="AD16" s="101" t="str">
        <f t="shared" si="8"/>
        <v/>
      </c>
      <c r="AE16" s="75">
        <f>COUNTIFS('Audit Form Data'!AL$4:AL$123, TRUE, 'Audit Form Data'!A$4:A$123, "&gt;=10/1", 'Audit Form Data'!A$4:A$123, "&lt;=10/31", 'Audit Form Data'!B$4:B$123, 'Dropdown Lists'!A$3)</f>
        <v>0</v>
      </c>
      <c r="AF16" s="76">
        <f>COUNTIFS('Audit Form Data'!AM$4:AM$123, TRUE, 'Audit Form Data'!A$4:A$123, "&gt;=10/1", 'Audit Form Data'!A$4:A$123, "&lt;=10/31", 'Audit Form Data'!B$4:B$123, 'Dropdown Lists'!A$3)</f>
        <v>0</v>
      </c>
      <c r="AG16" s="101" t="str">
        <f t="shared" si="9"/>
        <v/>
      </c>
      <c r="AH16" s="75">
        <f>COUNTIFS('Audit Form Data'!AL$4:AL$123, TRUE, 'Audit Form Data'!A$4:A$123, "&gt;=11/1", 'Audit Form Data'!A$4:A$123, "&lt;=11/30", 'Audit Form Data'!B$4:B$123, 'Dropdown Lists'!A$3)</f>
        <v>0</v>
      </c>
      <c r="AI16" s="76">
        <f>COUNTIFS('Audit Form Data'!AM$4:AM$123, TRUE, 'Audit Form Data'!A$4:A$123, "&gt;=11/1", 'Audit Form Data'!A$4:A$123, "&lt;=11/30", 'Audit Form Data'!B$4:B$123, 'Dropdown Lists'!A$3)</f>
        <v>0</v>
      </c>
      <c r="AJ16" s="101" t="str">
        <f t="shared" si="10"/>
        <v/>
      </c>
      <c r="AK16" s="75">
        <f>COUNTIFS('Audit Form Data'!AL$4:AL$123, TRUE, 'Audit Form Data'!A$4:A$123, "&gt;=12/1", 'Audit Form Data'!A$4:A$123, "&lt;=12/31", 'Audit Form Data'!B$4:B$123, 'Dropdown Lists'!A$3)</f>
        <v>0</v>
      </c>
      <c r="AL16" s="76">
        <f>COUNTIFS('Audit Form Data'!AM$4:AM$123, TRUE, 'Audit Form Data'!A$4:A$123, "&gt;=12/1", 'Audit Form Data'!A$4:A$123, "&lt;=12/31", 'Audit Form Data'!B$4:B$123, 'Dropdown Lists'!A$3)</f>
        <v>0</v>
      </c>
      <c r="AM16" s="101" t="str">
        <f t="shared" si="11"/>
        <v/>
      </c>
      <c r="AO16" s="147"/>
      <c r="AP16" s="50" t="s">
        <v>16</v>
      </c>
      <c r="AQ16" s="76">
        <f>COUNTIFS('Audit Form Data'!AY$4:AY$123, TRUE, 'Audit Form Data'!A$4:A$123, "&gt;=1/1", 'Audit Form Data'!A$4:A$123, "&lt;=1/31", 'Audit Form Data'!B$4:B$123, 'Dropdown Lists'!A$3)</f>
        <v>0</v>
      </c>
      <c r="AR16" s="76">
        <f>COUNTIFS('Audit Form Data'!AY$4:AY$123, TRUE, 'Audit Form Data'!A$4:A$123, "&gt;=2/1", 'Audit Form Data'!A$4:A$123, "&lt;3/1", 'Audit Form Data'!B$4:B$123, 'Dropdown Lists'!A$3)</f>
        <v>0</v>
      </c>
      <c r="AS16" s="76">
        <f>COUNTIFS('Audit Form Data'!AY$4:AY$123, TRUE, 'Audit Form Data'!A$4:A$123, "&gt;=3/1", 'Audit Form Data'!A$4:A$123, "&lt;=3/31", 'Audit Form Data'!B$4:B$123, 'Dropdown Lists'!A$3)</f>
        <v>1</v>
      </c>
      <c r="AT16" s="76">
        <f>COUNTIFS('Audit Form Data'!AY$4:AY$123, TRUE, 'Audit Form Data'!A$4:A$123, "&gt;=4/1", 'Audit Form Data'!A$4:A$123, "&lt;=4/30", 'Audit Form Data'!B$4:B$123, 'Dropdown Lists'!A$3)</f>
        <v>0</v>
      </c>
      <c r="AU16" s="76">
        <f>COUNTIFS('Audit Form Data'!AY$4:AY$123, TRUE, 'Audit Form Data'!A$4:A$123, "&gt;=5/1", 'Audit Form Data'!A$4:A$123, "&lt;=5/31", 'Audit Form Data'!B$4:B$123, 'Dropdown Lists'!A$3)</f>
        <v>0</v>
      </c>
      <c r="AV16" s="76">
        <f>COUNTIFS('Audit Form Data'!AY$4:AY$123, TRUE, 'Audit Form Data'!A$4:A$123, "&gt;=6/1", 'Audit Form Data'!A$4:A$123, "&lt;=6/30", 'Audit Form Data'!B$4:B$123, 'Dropdown Lists'!A$3)</f>
        <v>0</v>
      </c>
      <c r="AW16" s="76">
        <f>COUNTIFS('Audit Form Data'!AY$4:AY$123, TRUE, 'Audit Form Data'!A$4:A$123, "&gt;=7/1", 'Audit Form Data'!A$4:A$123, "&lt;=7/31", 'Audit Form Data'!B$4:B$123, 'Dropdown Lists'!A$3)</f>
        <v>0</v>
      </c>
      <c r="AX16" s="76">
        <f>COUNTIFS('Audit Form Data'!AY$4:AY$123, TRUE, 'Audit Form Data'!A$4:A$123, "&gt;=8/1", 'Audit Form Data'!A$4:A$123, "&lt;=8/31", 'Audit Form Data'!B$4:B$123, 'Dropdown Lists'!A$3)</f>
        <v>0</v>
      </c>
      <c r="AY16" s="76">
        <f>COUNTIFS('Audit Form Data'!AY$4:AY$123, TRUE, 'Audit Form Data'!A$4:A$123, "&gt;=9/1", 'Audit Form Data'!A$4:A$123, "&lt;=9/30", 'Audit Form Data'!B$4:B$123, 'Dropdown Lists'!A$3)</f>
        <v>0</v>
      </c>
      <c r="AZ16" s="76">
        <f>COUNTIFS('Audit Form Data'!AY$4:AY$123, TRUE, 'Audit Form Data'!A$4:A$123, "&gt;=10/1", 'Audit Form Data'!A$4:A$123, "&lt;=10/31", 'Audit Form Data'!B$4:B$123, 'Dropdown Lists'!A$3)</f>
        <v>0</v>
      </c>
      <c r="BA16" s="76">
        <f>COUNTIFS('Audit Form Data'!AY$4:AY$123, TRUE, 'Audit Form Data'!A$4:A$123, "&gt;=11/1", 'Audit Form Data'!A$4:A$123, "&lt;=11/30", 'Audit Form Data'!B$4:B$123, 'Dropdown Lists'!A$3)</f>
        <v>0</v>
      </c>
      <c r="BB16" s="76">
        <f>COUNTIFS('Audit Form Data'!AY$4:AY$123, TRUE, 'Audit Form Data'!A$4:A$123, "&gt;=12/1", 'Audit Form Data'!A$4:A$123, "&lt;=12/31", 'Audit Form Data'!B$4:B$123, 'Dropdown Lists'!A$3)</f>
        <v>0</v>
      </c>
    </row>
    <row r="17" spans="2:54" ht="36.6" x14ac:dyDescent="0.3">
      <c r="B17" s="147"/>
      <c r="C17" s="59" t="s">
        <v>14</v>
      </c>
      <c r="D17" s="75">
        <f>COUNTIFS('Audit Form Data'!AO$4:AO$123, TRUE, 'Audit Form Data'!A$4:A$123, "&gt;=1/1", 'Audit Form Data'!A$4:A$123, "&lt;=1/31", 'Audit Form Data'!B$4:B$123, 'Dropdown Lists'!A$3)</f>
        <v>0</v>
      </c>
      <c r="E17" s="76">
        <f>COUNTIFS('Audit Form Data'!AP$4:AP$123, TRUE, 'Audit Form Data'!A$4:A$123, "&gt;=1/1", 'Audit Form Data'!A$4:A$123, "&lt;=1/31", 'Audit Form Data'!B$4:B$123, 'Dropdown Lists'!A$3)</f>
        <v>1</v>
      </c>
      <c r="F17" s="101">
        <f t="shared" si="0"/>
        <v>0</v>
      </c>
      <c r="G17" s="75">
        <f>COUNTIFS('Audit Form Data'!AO$4:AO$123, TRUE, 'Audit Form Data'!A$4:A$123, "&gt;=2/1", 'Audit Form Data'!A$4:A$123, "&lt;3/1", 'Audit Form Data'!B$4:B$123, 'Dropdown Lists'!A$3)</f>
        <v>1</v>
      </c>
      <c r="H17" s="76">
        <f>COUNTIFS('Audit Form Data'!AP$4:AP$123, TRUE, 'Audit Form Data'!A$4:A$123, "&gt;=2/1", 'Audit Form Data'!A$4:A$123, "&lt;3/1", 'Audit Form Data'!B$4:B$123, 'Dropdown Lists'!A$3)</f>
        <v>0</v>
      </c>
      <c r="I17" s="101">
        <f t="shared" si="1"/>
        <v>1</v>
      </c>
      <c r="J17" s="75">
        <f>COUNTIFS('Audit Form Data'!AO$4:AO$123, TRUE, 'Audit Form Data'!A$4:A$123, "&gt;=3/1", 'Audit Form Data'!A$4:A$123, "&lt;=3/31", 'Audit Form Data'!B$4:B$123, 'Dropdown Lists'!A$3)</f>
        <v>1</v>
      </c>
      <c r="K17" s="76">
        <f>COUNTIFS('Audit Form Data'!AP$4:AP$123, TRUE, 'Audit Form Data'!A$4:A$123, "&gt;=3/1", 'Audit Form Data'!A$4:A$123, "&lt;=3/31", 'Audit Form Data'!B$4:B$123, 'Dropdown Lists'!A$3)</f>
        <v>0</v>
      </c>
      <c r="L17" s="101">
        <f t="shared" si="2"/>
        <v>1</v>
      </c>
      <c r="M17" s="75">
        <f>COUNTIFS('Audit Form Data'!AO$4:AO$123, TRUE, 'Audit Form Data'!A$4:A$123, "&gt;=4/1", 'Audit Form Data'!A$4:A$123, "&lt;=4/30", 'Audit Form Data'!B$4:B$123, 'Dropdown Lists'!A$3)</f>
        <v>0</v>
      </c>
      <c r="N17" s="76">
        <f>COUNTIFS('Audit Form Data'!AP$4:AP$123, TRUE, 'Audit Form Data'!A$4:A$123, "&gt;=4/1", 'Audit Form Data'!A$4:A$123, "&lt;=4/30", 'Audit Form Data'!B$4:B$123, 'Dropdown Lists'!A$3)</f>
        <v>0</v>
      </c>
      <c r="O17" s="101" t="str">
        <f t="shared" si="3"/>
        <v/>
      </c>
      <c r="P17" s="75">
        <f>COUNTIFS('Audit Form Data'!AO$4:AO$123, TRUE, 'Audit Form Data'!A$4:A$123, "&gt;=5/1", 'Audit Form Data'!A$4:A$123, "&lt;=5/31", 'Audit Form Data'!B$4:B$123, 'Dropdown Lists'!A$3)</f>
        <v>0</v>
      </c>
      <c r="Q17" s="76">
        <f>COUNTIFS('Audit Form Data'!AP$4:AP$123, TRUE, 'Audit Form Data'!A$4:A$123, "&gt;=5/1", 'Audit Form Data'!A$4:A$123, "&lt;=5/31", 'Audit Form Data'!B$4:B$123, 'Dropdown Lists'!A$3)</f>
        <v>0</v>
      </c>
      <c r="R17" s="101" t="str">
        <f t="shared" si="4"/>
        <v/>
      </c>
      <c r="S17" s="75">
        <f>COUNTIFS('Audit Form Data'!AO$4:AO$123, TRUE, 'Audit Form Data'!A$4:A$123, "&gt;=6/1", 'Audit Form Data'!A$4:A$123, "&lt;=6/30", 'Audit Form Data'!B$4:B$123, 'Dropdown Lists'!A$3)</f>
        <v>0</v>
      </c>
      <c r="T17" s="76">
        <f>COUNTIFS('Audit Form Data'!AP$4:AP$123, TRUE, 'Audit Form Data'!A$4:A$123, "&gt;=6/1", 'Audit Form Data'!A$4:A$123, "&lt;=6/30", 'Audit Form Data'!B$4:B$123, 'Dropdown Lists'!A$3)</f>
        <v>0</v>
      </c>
      <c r="U17" s="101" t="str">
        <f t="shared" si="5"/>
        <v/>
      </c>
      <c r="V17" s="75">
        <f>COUNTIFS('Audit Form Data'!AO$4:AO$123, TRUE, 'Audit Form Data'!A$4:A$123, "&gt;=7/1", 'Audit Form Data'!A$4:A$123, "&lt;=7/31", 'Audit Form Data'!B$4:B$123, 'Dropdown Lists'!A$3)</f>
        <v>0</v>
      </c>
      <c r="W17" s="76">
        <f>COUNTIFS('Audit Form Data'!AP$4:AP$123, TRUE, 'Audit Form Data'!A$4:A$123, "&gt;=7/1", 'Audit Form Data'!A$4:A$123, "&lt;=7/31", 'Audit Form Data'!B$4:B$123, 'Dropdown Lists'!A$3)</f>
        <v>0</v>
      </c>
      <c r="X17" s="101" t="str">
        <f t="shared" si="6"/>
        <v/>
      </c>
      <c r="Y17" s="75">
        <f>COUNTIFS('Audit Form Data'!AO$4:AO$123, TRUE, 'Audit Form Data'!A$4:A$123, "&gt;=8/1", 'Audit Form Data'!A$4:A$123, "&lt;=8/31", 'Audit Form Data'!B$4:B$123, 'Dropdown Lists'!A$3)</f>
        <v>0</v>
      </c>
      <c r="Z17" s="76">
        <f>COUNTIFS('Audit Form Data'!AP$4:AP$123, TRUE, 'Audit Form Data'!A$4:A$123, "&gt;=8/1", 'Audit Form Data'!A$4:A$123, "&lt;=8/31", 'Audit Form Data'!B$4:B$123, 'Dropdown Lists'!A$3)</f>
        <v>0</v>
      </c>
      <c r="AA17" s="101" t="str">
        <f t="shared" si="7"/>
        <v/>
      </c>
      <c r="AB17" s="75">
        <f>COUNTIFS('Audit Form Data'!AO$4:AO$123, TRUE, 'Audit Form Data'!A$4:A$123, "&gt;=9/1", 'Audit Form Data'!A$4:A$123, "&lt;=9/30", 'Audit Form Data'!B$4:B$123, 'Dropdown Lists'!A$3)</f>
        <v>0</v>
      </c>
      <c r="AC17" s="76">
        <f>COUNTIFS('Audit Form Data'!AP$4:AP$123, TRUE, 'Audit Form Data'!A$4:A$123, "&gt;=9/1", 'Audit Form Data'!A$4:A$123, "&lt;=9/30", 'Audit Form Data'!B$4:B$123, 'Dropdown Lists'!A$3)</f>
        <v>0</v>
      </c>
      <c r="AD17" s="101" t="str">
        <f t="shared" si="8"/>
        <v/>
      </c>
      <c r="AE17" s="75">
        <f>COUNTIFS('Audit Form Data'!AO$4:AO$123, TRUE, 'Audit Form Data'!A$4:A$123, "&gt;=10/1", 'Audit Form Data'!A$4:A$123, "&lt;=10/31", 'Audit Form Data'!B$4:B$123, 'Dropdown Lists'!A$3)</f>
        <v>0</v>
      </c>
      <c r="AF17" s="76">
        <f>COUNTIFS('Audit Form Data'!AP$4:AP$123, TRUE, 'Audit Form Data'!A$4:A$123, "&gt;=10/1", 'Audit Form Data'!A$4:A$123, "&lt;=10/31", 'Audit Form Data'!B$4:B$123, 'Dropdown Lists'!A$3)</f>
        <v>0</v>
      </c>
      <c r="AG17" s="101" t="str">
        <f t="shared" si="9"/>
        <v/>
      </c>
      <c r="AH17" s="75">
        <f>COUNTIFS('Audit Form Data'!AO$4:AO$123, TRUE, 'Audit Form Data'!A$4:A$123, "&gt;=11/1", 'Audit Form Data'!A$4:A$123, "&lt;=11/30", 'Audit Form Data'!B$4:B$123, 'Dropdown Lists'!A$3)</f>
        <v>0</v>
      </c>
      <c r="AI17" s="76">
        <f>COUNTIFS('Audit Form Data'!AP$4:AP$123, TRUE, 'Audit Form Data'!A$4:A$123, "&gt;=11/1", 'Audit Form Data'!A$4:A$123, "&lt;=11/30", 'Audit Form Data'!B$4:B$123, 'Dropdown Lists'!A$3)</f>
        <v>0</v>
      </c>
      <c r="AJ17" s="101" t="str">
        <f t="shared" si="10"/>
        <v/>
      </c>
      <c r="AK17" s="75">
        <f>COUNTIFS('Audit Form Data'!AO$4:AO$123, TRUE, 'Audit Form Data'!A$4:A$123, "&gt;=12/1", 'Audit Form Data'!A$4:A$123, "&lt;=12/31", 'Audit Form Data'!B$4:B$123, 'Dropdown Lists'!A$3)</f>
        <v>0</v>
      </c>
      <c r="AL17" s="76">
        <f>COUNTIFS('Audit Form Data'!AP$4:AP$123, TRUE, 'Audit Form Data'!A$4:A$123, "&gt;=12/1", 'Audit Form Data'!A$4:A$123, "&lt;=12/31", 'Audit Form Data'!B$4:B$123, 'Dropdown Lists'!A$3)</f>
        <v>0</v>
      </c>
      <c r="AM17" s="101" t="str">
        <f t="shared" si="11"/>
        <v/>
      </c>
      <c r="AO17" s="148"/>
      <c r="AP17" s="50" t="s">
        <v>17</v>
      </c>
      <c r="AQ17" s="76">
        <f>COUNTIFS('Audit Form Data'!BK$4:BK$123, TRUE, 'Audit Form Data'!A$4:A$123, "&gt;=1/1", 'Audit Form Data'!A$4:A$123, "&lt;=1/31", 'Audit Form Data'!B$4:B$123, 'Dropdown Lists'!A$3)</f>
        <v>1</v>
      </c>
      <c r="AR17" s="76">
        <f>COUNTIFS('Audit Form Data'!BK$4:BK$123, TRUE, 'Audit Form Data'!A$4:A$123, "&gt;=2/1", 'Audit Form Data'!A$4:A$123, "&lt;3/1", 'Audit Form Data'!B$4:B$123, 'Dropdown Lists'!A$3)</f>
        <v>1</v>
      </c>
      <c r="AS17" s="76">
        <f>COUNTIFS('Audit Form Data'!BK$4:BK$123, TRUE, 'Audit Form Data'!A$4:A$123, "&gt;=3/1", 'Audit Form Data'!A$4:A$123, "&lt;=3/31", 'Audit Form Data'!B$4:B$123, 'Dropdown Lists'!A$3)</f>
        <v>1</v>
      </c>
      <c r="AT17" s="76">
        <f>COUNTIFS('Audit Form Data'!BK$4:BK$123, TRUE, 'Audit Form Data'!A$4:A$123, "&gt;=4/1", 'Audit Form Data'!A$4:A$123, "&lt;=4/30", 'Audit Form Data'!B$4:B$123, 'Dropdown Lists'!A$3)</f>
        <v>0</v>
      </c>
      <c r="AU17" s="76">
        <f>COUNTIFS('Audit Form Data'!BK$4:BK$123, TRUE, 'Audit Form Data'!A$4:A$123, "&gt;=5/1", 'Audit Form Data'!A$4:A$123, "&lt;=5/31", 'Audit Form Data'!B$4:B$123, 'Dropdown Lists'!A$3)</f>
        <v>0</v>
      </c>
      <c r="AV17" s="76">
        <f>COUNTIFS('Audit Form Data'!BK$4:BK$123, TRUE, 'Audit Form Data'!A$4:A$123, "&gt;=6/1", 'Audit Form Data'!A$4:A$123, "&lt;=6/30", 'Audit Form Data'!B$4:B$123, 'Dropdown Lists'!A$3)</f>
        <v>0</v>
      </c>
      <c r="AW17" s="76">
        <f>COUNTIFS('Audit Form Data'!BK$4:BK$123, TRUE, 'Audit Form Data'!A$4:A$123, "&gt;=7/1", 'Audit Form Data'!A$4:A$123, "&lt;=7/31", 'Audit Form Data'!B$4:B$123, 'Dropdown Lists'!A$3)</f>
        <v>0</v>
      </c>
      <c r="AX17" s="76">
        <f>COUNTIFS('Audit Form Data'!BK$4:BK$123, TRUE, 'Audit Form Data'!A$4:A$123, "&gt;=8/1", 'Audit Form Data'!A$4:A$123, "&lt;=8/31", 'Audit Form Data'!B$4:B$123, 'Dropdown Lists'!A$3)</f>
        <v>0</v>
      </c>
      <c r="AY17" s="76">
        <f>COUNTIFS('Audit Form Data'!BK$4:BK$123, TRUE, 'Audit Form Data'!A$4:A$123, "&gt;=9/1", 'Audit Form Data'!A$4:A$123, "&lt;=9/30", 'Audit Form Data'!B$4:B$123, 'Dropdown Lists'!A$3)</f>
        <v>0</v>
      </c>
      <c r="AZ17" s="76">
        <f>COUNTIFS('Audit Form Data'!BK$4:BK$123, TRUE, 'Audit Form Data'!A$4:A$123, "&gt;=10/1", 'Audit Form Data'!A$4:A$123, "&lt;=10/31", 'Audit Form Data'!B$4:B$123, 'Dropdown Lists'!A$3)</f>
        <v>0</v>
      </c>
      <c r="BA17" s="76">
        <f>COUNTIFS('Audit Form Data'!BK$4:BK$123, TRUE, 'Audit Form Data'!A$4:A$123, "&gt;=11/1", 'Audit Form Data'!A$4:A$123, "&lt;=11/30", 'Audit Form Data'!B$4:B$123, 'Dropdown Lists'!A$3)</f>
        <v>0</v>
      </c>
      <c r="BB17" s="76">
        <f>COUNTIFS('Audit Form Data'!BK$4:BK$123, TRUE, 'Audit Form Data'!A$4:A$123, "&gt;=12/1", 'Audit Form Data'!A$4:A$123, "&lt;=12/31", 'Audit Form Data'!B$4:B$123, 'Dropdown Lists'!A$3)</f>
        <v>0</v>
      </c>
    </row>
    <row r="18" spans="2:54" ht="36.6" x14ac:dyDescent="0.3">
      <c r="B18" s="147"/>
      <c r="C18" s="59" t="s">
        <v>15</v>
      </c>
      <c r="D18" s="75">
        <f>COUNTIFS('Audit Form Data'!AR$4:AR$123, TRUE, 'Audit Form Data'!A$4:A$123, "&gt;=1/1", 'Audit Form Data'!A$4:A$123, "&lt;=1/31", 'Audit Form Data'!B$4:B$123, 'Dropdown Lists'!A$3)</f>
        <v>0</v>
      </c>
      <c r="E18" s="76">
        <f>COUNTIFS('Audit Form Data'!AS$4:AS$123, TRUE, 'Audit Form Data'!A$4:A$123, "&gt;=1/1", 'Audit Form Data'!A$4:A$123, "&lt;=1/31", 'Audit Form Data'!B$4:B$123, 'Dropdown Lists'!A$3)</f>
        <v>1</v>
      </c>
      <c r="F18" s="101">
        <f t="shared" si="0"/>
        <v>0</v>
      </c>
      <c r="G18" s="75">
        <f>COUNTIFS('Audit Form Data'!AR$4:AR$123, TRUE, 'Audit Form Data'!A$4:A$123, "&gt;=2/1", 'Audit Form Data'!A$4:A$123, "&lt;3/1", 'Audit Form Data'!B$4:B$123, 'Dropdown Lists'!A$3)</f>
        <v>0</v>
      </c>
      <c r="H18" s="76">
        <f>COUNTIFS('Audit Form Data'!AS$4:AS$123, TRUE, 'Audit Form Data'!A$4:A$123, "&gt;=2/1", 'Audit Form Data'!A$4:A$123, "&lt;3/1", 'Audit Form Data'!B$4:B$123, 'Dropdown Lists'!A$3)</f>
        <v>1</v>
      </c>
      <c r="I18" s="101">
        <f t="shared" si="1"/>
        <v>0</v>
      </c>
      <c r="J18" s="75">
        <f>COUNTIFS('Audit Form Data'!AR$4:AR$123, TRUE, 'Audit Form Data'!A$4:A$123, "&gt;=3/1", 'Audit Form Data'!A$4:A$123, "&lt;=3/31", 'Audit Form Data'!B$4:B$123, 'Dropdown Lists'!A$3)</f>
        <v>0</v>
      </c>
      <c r="K18" s="76">
        <f>COUNTIFS('Audit Form Data'!AS$4:AS$123, TRUE, 'Audit Form Data'!A$4:A$123, "&gt;=3/1", 'Audit Form Data'!A$4:A$123, "&lt;=3/31", 'Audit Form Data'!B$4:B$123, 'Dropdown Lists'!A$3)</f>
        <v>1</v>
      </c>
      <c r="L18" s="101">
        <f t="shared" si="2"/>
        <v>0</v>
      </c>
      <c r="M18" s="75">
        <f>COUNTIFS('Audit Form Data'!AR$4:AR$123, TRUE, 'Audit Form Data'!A$4:A$123, "&gt;=4/1", 'Audit Form Data'!A$4:A$123, "&lt;=4/30", 'Audit Form Data'!B$4:B$123, 'Dropdown Lists'!A$3)</f>
        <v>0</v>
      </c>
      <c r="N18" s="76">
        <f>COUNTIFS('Audit Form Data'!AS$4:AS$123, TRUE, 'Audit Form Data'!A$4:A$123, "&gt;=4/1", 'Audit Form Data'!A$4:A$123, "&lt;=4/30", 'Audit Form Data'!B$4:B$123, 'Dropdown Lists'!A$3)</f>
        <v>0</v>
      </c>
      <c r="O18" s="101" t="str">
        <f t="shared" si="3"/>
        <v/>
      </c>
      <c r="P18" s="75">
        <f>COUNTIFS('Audit Form Data'!AR$4:AR$123, TRUE, 'Audit Form Data'!A$4:A$123, "&gt;=5/1", 'Audit Form Data'!A$4:A$123, "&lt;=5/31", 'Audit Form Data'!B$4:B$123, 'Dropdown Lists'!A$3)</f>
        <v>0</v>
      </c>
      <c r="Q18" s="76">
        <f>COUNTIFS('Audit Form Data'!AS$4:AS$123, TRUE, 'Audit Form Data'!A$4:A$123, "&gt;=5/1", 'Audit Form Data'!A$4:A$123, "&lt;=5/31", 'Audit Form Data'!B$4:B$123, 'Dropdown Lists'!A$3)</f>
        <v>0</v>
      </c>
      <c r="R18" s="101" t="str">
        <f t="shared" si="4"/>
        <v/>
      </c>
      <c r="S18" s="75">
        <f>COUNTIFS('Audit Form Data'!AR$4:AR$123, TRUE, 'Audit Form Data'!A$4:A$123, "&gt;=6/1", 'Audit Form Data'!A$4:A$123, "&lt;=6/30", 'Audit Form Data'!B$4:B$123, 'Dropdown Lists'!A$3)</f>
        <v>0</v>
      </c>
      <c r="T18" s="76">
        <f>COUNTIFS('Audit Form Data'!AS$4:AS$123, TRUE, 'Audit Form Data'!A$4:A$123, "&gt;=6/1", 'Audit Form Data'!A$4:A$123, "&lt;=6/30", 'Audit Form Data'!B$4:B$123, 'Dropdown Lists'!A$3)</f>
        <v>0</v>
      </c>
      <c r="U18" s="101" t="str">
        <f t="shared" si="5"/>
        <v/>
      </c>
      <c r="V18" s="75">
        <f>COUNTIFS('Audit Form Data'!AR$4:AR$123, TRUE, 'Audit Form Data'!A$4:A$123, "&gt;=7/1", 'Audit Form Data'!A$4:A$123, "&lt;=7/31", 'Audit Form Data'!B$4:B$123, 'Dropdown Lists'!A$3)</f>
        <v>0</v>
      </c>
      <c r="W18" s="76">
        <f>COUNTIFS('Audit Form Data'!AS$4:AS$123, TRUE, 'Audit Form Data'!A$4:A$123, "&gt;=7/1", 'Audit Form Data'!A$4:A$123, "&lt;=7/31", 'Audit Form Data'!B$4:B$123, 'Dropdown Lists'!A$3)</f>
        <v>0</v>
      </c>
      <c r="X18" s="101" t="str">
        <f t="shared" si="6"/>
        <v/>
      </c>
      <c r="Y18" s="75">
        <f>COUNTIFS('Audit Form Data'!AR$4:AR$123, TRUE, 'Audit Form Data'!A$4:A$123, "&gt;=8/1", 'Audit Form Data'!A$4:A$123, "&lt;=8/31", 'Audit Form Data'!B$4:B$123, 'Dropdown Lists'!A$3)</f>
        <v>0</v>
      </c>
      <c r="Z18" s="76">
        <f>COUNTIFS('Audit Form Data'!AS$4:AS$123, TRUE, 'Audit Form Data'!A$4:A$123, "&gt;=8/1", 'Audit Form Data'!A$4:A$123, "&lt;=8/31", 'Audit Form Data'!B$4:B$123, 'Dropdown Lists'!A$3)</f>
        <v>0</v>
      </c>
      <c r="AA18" s="101" t="str">
        <f t="shared" si="7"/>
        <v/>
      </c>
      <c r="AB18" s="75">
        <f>COUNTIFS('Audit Form Data'!AR$4:AR$123, TRUE, 'Audit Form Data'!A$4:A$123, "&gt;=9/1", 'Audit Form Data'!A$4:A$123, "&lt;=9/30", 'Audit Form Data'!B$4:B$123, 'Dropdown Lists'!A$3)</f>
        <v>0</v>
      </c>
      <c r="AC18" s="76">
        <f>COUNTIFS('Audit Form Data'!AS$4:AS$123, TRUE, 'Audit Form Data'!A$4:A$123, "&gt;=9/1", 'Audit Form Data'!A$4:A$123, "&lt;=9/30", 'Audit Form Data'!B$4:B$123, 'Dropdown Lists'!A$3)</f>
        <v>0</v>
      </c>
      <c r="AD18" s="101" t="str">
        <f t="shared" si="8"/>
        <v/>
      </c>
      <c r="AE18" s="75">
        <f>COUNTIFS('Audit Form Data'!AR$4:AR$123, TRUE, 'Audit Form Data'!A$4:A$123, "&gt;=10/1", 'Audit Form Data'!A$4:A$123, "&lt;=10/31", 'Audit Form Data'!B$4:B$123, 'Dropdown Lists'!A$3)</f>
        <v>0</v>
      </c>
      <c r="AF18" s="76">
        <f>COUNTIFS('Audit Form Data'!AS$4:AS$123, TRUE, 'Audit Form Data'!A$4:A$123, "&gt;=10/1", 'Audit Form Data'!A$4:A$123, "&lt;=10/31", 'Audit Form Data'!B$4:B$123, 'Dropdown Lists'!A$3)</f>
        <v>0</v>
      </c>
      <c r="AG18" s="101" t="str">
        <f t="shared" si="9"/>
        <v/>
      </c>
      <c r="AH18" s="75">
        <f>COUNTIFS('Audit Form Data'!AR$4:AR$123, TRUE, 'Audit Form Data'!A$4:A$123, "&gt;=11/1", 'Audit Form Data'!A$4:A$123, "&lt;=11/30", 'Audit Form Data'!B$4:B$123, 'Dropdown Lists'!A$3)</f>
        <v>0</v>
      </c>
      <c r="AI18" s="76">
        <f>COUNTIFS('Audit Form Data'!AS$4:AS$123, TRUE, 'Audit Form Data'!A$4:A$123, "&gt;=11/1", 'Audit Form Data'!A$4:A$123, "&lt;=11/30", 'Audit Form Data'!B$4:B$123, 'Dropdown Lists'!A$3)</f>
        <v>0</v>
      </c>
      <c r="AJ18" s="101" t="str">
        <f t="shared" si="10"/>
        <v/>
      </c>
      <c r="AK18" s="75">
        <f>COUNTIFS('Audit Form Data'!AR$4:AR$123, TRUE, 'Audit Form Data'!A$4:A$123, "&gt;=12/1", 'Audit Form Data'!A$4:A$123, "&lt;=12/31", 'Audit Form Data'!B$4:B$123, 'Dropdown Lists'!A$3)</f>
        <v>0</v>
      </c>
      <c r="AL18" s="76">
        <f>COUNTIFS('Audit Form Data'!AS$4:AS$123, TRUE, 'Audit Form Data'!A$4:A$123, "&gt;=12/1", 'Audit Form Data'!A$4:A$123, "&lt;=12/31", 'Audit Form Data'!B$4:B$123, 'Dropdown Lists'!A$3)</f>
        <v>0</v>
      </c>
      <c r="AM18" s="101" t="str">
        <f t="shared" si="11"/>
        <v/>
      </c>
      <c r="AO18" s="149" t="s">
        <v>18</v>
      </c>
      <c r="AP18" s="51" t="s">
        <v>93</v>
      </c>
      <c r="AQ18" s="78">
        <f>COUNTIFS('Audit Form Data'!O$4:O$123, TRUE, 'Audit Form Data'!A$4:A$123, "&gt;=1/1", 'Audit Form Data'!A$4:A$123, "&lt;=1/31", 'Audit Form Data'!B$4:B$123, 'Dropdown Lists'!A$3)</f>
        <v>1</v>
      </c>
      <c r="AR18" s="78">
        <f>COUNTIFS('Audit Form Data'!O$4:O$123, TRUE, 'Audit Form Data'!A$4:A$123, "&gt;=2/1", 'Audit Form Data'!A$4:A$123, "&lt;3/1", 'Audit Form Data'!B$4:B$123, 'Dropdown Lists'!A$3)</f>
        <v>1</v>
      </c>
      <c r="AS18" s="78">
        <f>COUNTIFS('Audit Form Data'!O$4:O$123, TRUE, 'Audit Form Data'!A$4:A$123, "&gt;=3/1", 'Audit Form Data'!A$4:A$123, "&lt;=3/31", 'Audit Form Data'!B$4:B$123, 'Dropdown Lists'!A$3)</f>
        <v>1</v>
      </c>
      <c r="AT18" s="78">
        <f>COUNTIFS('Audit Form Data'!O$4:O$123, TRUE, 'Audit Form Data'!A$4:A$123, "&gt;=4/1", 'Audit Form Data'!A$4:A$123, "&lt;=4/30", 'Audit Form Data'!B$4:B$123, 'Dropdown Lists'!A$3)</f>
        <v>0</v>
      </c>
      <c r="AU18" s="78">
        <f>COUNTIFS('Audit Form Data'!O$4:O$123, TRUE, 'Audit Form Data'!A$4:A$123, "&gt;=5/1", 'Audit Form Data'!A$4:A$123, "&lt;=5/31", 'Audit Form Data'!B$4:B$123, 'Dropdown Lists'!A$3)</f>
        <v>0</v>
      </c>
      <c r="AV18" s="78">
        <f>COUNTIFS('Audit Form Data'!O$4:O$123, TRUE, 'Audit Form Data'!A$4:A$123, "&gt;=6/1", 'Audit Form Data'!A$4:A$123, "&lt;=6/30", 'Audit Form Data'!B$4:B$123, 'Dropdown Lists'!A$3)</f>
        <v>0</v>
      </c>
      <c r="AW18" s="78">
        <f>COUNTIFS('Audit Form Data'!O$4:O$123, TRUE, 'Audit Form Data'!A$4:A$123, "&gt;=7/1", 'Audit Form Data'!A$4:A$123, "&lt;=7/31", 'Audit Form Data'!B$4:B$123, 'Dropdown Lists'!A$3)</f>
        <v>0</v>
      </c>
      <c r="AX18" s="78">
        <f>COUNTIFS('Audit Form Data'!O$4:O$123, TRUE, 'Audit Form Data'!A$4:A$123, "&gt;=8/1", 'Audit Form Data'!A$4:A$123, "&lt;=8/31", 'Audit Form Data'!B$4:B$123, 'Dropdown Lists'!A$3)</f>
        <v>0</v>
      </c>
      <c r="AY18" s="78">
        <f>COUNTIFS('Audit Form Data'!O$4:O$123, TRUE, 'Audit Form Data'!A$4:A$123, "&gt;=9/1", 'Audit Form Data'!A$4:A$123, "&lt;=9/30", 'Audit Form Data'!B$4:B$123, 'Dropdown Lists'!A$3)</f>
        <v>0</v>
      </c>
      <c r="AZ18" s="78">
        <f>COUNTIFS('Audit Form Data'!O$4:O$123, TRUE, 'Audit Form Data'!A$4:A$123, "&gt;=10/1", 'Audit Form Data'!A$4:A$123, "&lt;=10/31", 'Audit Form Data'!B$4:B$123, 'Dropdown Lists'!A$3)</f>
        <v>0</v>
      </c>
      <c r="BA18" s="78">
        <f>COUNTIFS('Audit Form Data'!O$4:O$123, TRUE, 'Audit Form Data'!A$4:A$123, "&gt;=11/1", 'Audit Form Data'!A$4:A$123, "&lt;=11/30", 'Audit Form Data'!B$4:B$123, 'Dropdown Lists'!A$3)</f>
        <v>0</v>
      </c>
      <c r="BB18" s="78">
        <f>COUNTIFS('Audit Form Data'!O$4:O$123, TRUE, 'Audit Form Data'!A$4:A$123, "&gt;=12/1", 'Audit Form Data'!A$4:A$123, "&lt;=12/31", 'Audit Form Data'!B$4:B$123, 'Dropdown Lists'!A$3)</f>
        <v>0</v>
      </c>
    </row>
    <row r="19" spans="2:54" ht="24.6" x14ac:dyDescent="0.3">
      <c r="B19" s="147"/>
      <c r="C19" s="59" t="s">
        <v>16</v>
      </c>
      <c r="D19" s="75">
        <f>COUNTIFS('Audit Form Data'!AX$4:AX$123, TRUE, 'Audit Form Data'!A$4:A$123, "&gt;=1/1", 'Audit Form Data'!A$4:A$123, "&lt;=1/31", 'Audit Form Data'!B$4:B$123, 'Dropdown Lists'!A$3)</f>
        <v>1</v>
      </c>
      <c r="E19" s="76">
        <f>COUNTIFS('Audit Form Data'!AY$4:AY$123, TRUE, 'Audit Form Data'!A$4:A$123, "&gt;=1/1", 'Audit Form Data'!A$4:A$123, "&lt;=1/31", 'Audit Form Data'!B$4:B$123, 'Dropdown Lists'!A$3)</f>
        <v>0</v>
      </c>
      <c r="F19" s="101">
        <f t="shared" si="0"/>
        <v>1</v>
      </c>
      <c r="G19" s="75">
        <f>COUNTIFS('Audit Form Data'!AX$4:AX$123, TRUE, 'Audit Form Data'!A$4:A$123, "&gt;=2/1", 'Audit Form Data'!A$4:A$123, "&lt;3/1", 'Audit Form Data'!B$4:B$123, 'Dropdown Lists'!A$3)</f>
        <v>1</v>
      </c>
      <c r="H19" s="76">
        <f>COUNTIFS('Audit Form Data'!AY$4:AY$123, TRUE, 'Audit Form Data'!A$4:A$123, "&gt;=2/1", 'Audit Form Data'!A$4:A$123, "&lt;3/1", 'Audit Form Data'!B$4:B$123, 'Dropdown Lists'!A$3)</f>
        <v>0</v>
      </c>
      <c r="I19" s="101">
        <f t="shared" si="1"/>
        <v>1</v>
      </c>
      <c r="J19" s="75">
        <f>COUNTIFS('Audit Form Data'!AX$4:AX$123, TRUE, 'Audit Form Data'!A$4:A$123, "&gt;=3/1", 'Audit Form Data'!A$4:A$123, "&lt;=3/31", 'Audit Form Data'!B$4:B$123, 'Dropdown Lists'!A$3)</f>
        <v>0</v>
      </c>
      <c r="K19" s="76">
        <f>COUNTIFS('Audit Form Data'!AY$4:AY$123, TRUE, 'Audit Form Data'!A$4:A$123, "&gt;=3/1", 'Audit Form Data'!A$4:A$123, "&lt;=3/31", 'Audit Form Data'!B$4:B$123, 'Dropdown Lists'!A$3)</f>
        <v>1</v>
      </c>
      <c r="L19" s="101">
        <f t="shared" si="2"/>
        <v>0</v>
      </c>
      <c r="M19" s="75">
        <f>COUNTIFS('Audit Form Data'!AX$4:AX$123, TRUE, 'Audit Form Data'!A$4:A$123, "&gt;=4/1", 'Audit Form Data'!A$4:A$123, "&lt;=4/30", 'Audit Form Data'!B$4:B$123, 'Dropdown Lists'!A$3)</f>
        <v>0</v>
      </c>
      <c r="N19" s="76">
        <f>COUNTIFS('Audit Form Data'!AY$4:AY$123, TRUE, 'Audit Form Data'!A$4:A$123, "&gt;=4/1", 'Audit Form Data'!A$4:A$123, "&lt;=4/30", 'Audit Form Data'!B$4:B$123, 'Dropdown Lists'!A$3)</f>
        <v>0</v>
      </c>
      <c r="O19" s="101" t="str">
        <f t="shared" si="3"/>
        <v/>
      </c>
      <c r="P19" s="75">
        <f>COUNTIFS('Audit Form Data'!AX$4:AX$123, TRUE, 'Audit Form Data'!A$4:A$123, "&gt;=5/1", 'Audit Form Data'!A$4:A$123, "&lt;=5/31", 'Audit Form Data'!B$4:B$123, 'Dropdown Lists'!A$3)</f>
        <v>0</v>
      </c>
      <c r="Q19" s="76">
        <f>COUNTIFS('Audit Form Data'!AY$4:AY$123, TRUE, 'Audit Form Data'!A$4:A$123, "&gt;=5/1", 'Audit Form Data'!A$4:A$123, "&lt;=5/31", 'Audit Form Data'!B$4:B$123, 'Dropdown Lists'!A$3)</f>
        <v>0</v>
      </c>
      <c r="R19" s="101" t="str">
        <f t="shared" si="4"/>
        <v/>
      </c>
      <c r="S19" s="75">
        <f>COUNTIFS('Audit Form Data'!AX$4:AX$123, TRUE, 'Audit Form Data'!A$4:A$123, "&gt;=6/1", 'Audit Form Data'!A$4:A$123, "&lt;=6/30", 'Audit Form Data'!B$4:B$123, 'Dropdown Lists'!A$3)</f>
        <v>0</v>
      </c>
      <c r="T19" s="76">
        <f>COUNTIFS('Audit Form Data'!AY$4:AY$123, TRUE, 'Audit Form Data'!A$4:A$123, "&gt;=6/1", 'Audit Form Data'!A$4:A$123, "&lt;=6/30", 'Audit Form Data'!B$4:B$123, 'Dropdown Lists'!A$3)</f>
        <v>0</v>
      </c>
      <c r="U19" s="101" t="str">
        <f t="shared" si="5"/>
        <v/>
      </c>
      <c r="V19" s="75">
        <f>COUNTIFS('Audit Form Data'!AX$4:AX$123, TRUE, 'Audit Form Data'!A$4:A$123, "&gt;=7/1", 'Audit Form Data'!A$4:A$123, "&lt;=7/31", 'Audit Form Data'!B$4:B$123, 'Dropdown Lists'!A$3)</f>
        <v>0</v>
      </c>
      <c r="W19" s="76">
        <f>COUNTIFS('Audit Form Data'!AY$4:AY$123, TRUE, 'Audit Form Data'!A$4:A$123, "&gt;=7/1", 'Audit Form Data'!A$4:A$123, "&lt;=7/31", 'Audit Form Data'!B$4:B$123, 'Dropdown Lists'!A$3)</f>
        <v>0</v>
      </c>
      <c r="X19" s="101" t="str">
        <f t="shared" si="6"/>
        <v/>
      </c>
      <c r="Y19" s="75">
        <f>COUNTIFS('Audit Form Data'!AX$4:AX$123, TRUE, 'Audit Form Data'!A$4:A$123, "&gt;=8/1", 'Audit Form Data'!A$4:A$123, "&lt;=8/31", 'Audit Form Data'!B$4:B$123, 'Dropdown Lists'!A$3)</f>
        <v>0</v>
      </c>
      <c r="Z19" s="76">
        <f>COUNTIFS('Audit Form Data'!AY$4:AY$123, TRUE, 'Audit Form Data'!A$4:A$123, "&gt;=8/1", 'Audit Form Data'!A$4:A$123, "&lt;=8/31", 'Audit Form Data'!B$4:B$123, 'Dropdown Lists'!A$3)</f>
        <v>0</v>
      </c>
      <c r="AA19" s="101" t="str">
        <f t="shared" si="7"/>
        <v/>
      </c>
      <c r="AB19" s="75">
        <f>COUNTIFS('Audit Form Data'!AX$4:AX$123, TRUE, 'Audit Form Data'!A$4:A$123, "&gt;=9/1", 'Audit Form Data'!A$4:A$123, "&lt;=9/30", 'Audit Form Data'!B$4:B$123, 'Dropdown Lists'!A$3)</f>
        <v>0</v>
      </c>
      <c r="AC19" s="76">
        <f>COUNTIFS('Audit Form Data'!AY$4:AY$123, TRUE, 'Audit Form Data'!A$4:A$123, "&gt;=9/1", 'Audit Form Data'!A$4:A$123, "&lt;=9/30", 'Audit Form Data'!B$4:B$123, 'Dropdown Lists'!A$3)</f>
        <v>0</v>
      </c>
      <c r="AD19" s="101" t="str">
        <f t="shared" si="8"/>
        <v/>
      </c>
      <c r="AE19" s="75">
        <f>COUNTIFS('Audit Form Data'!AX$4:AX$123, TRUE, 'Audit Form Data'!A$4:A$123, "&gt;=10/1", 'Audit Form Data'!A$4:A$123, "&lt;=10/31", 'Audit Form Data'!B$4:B$123, 'Dropdown Lists'!A$3)</f>
        <v>0</v>
      </c>
      <c r="AF19" s="76">
        <f>COUNTIFS('Audit Form Data'!AY$4:AY$123, TRUE, 'Audit Form Data'!A$4:A$123, "&gt;=10/1", 'Audit Form Data'!A$4:A$123, "&lt;=10/31", 'Audit Form Data'!B$4:B$123, 'Dropdown Lists'!A$3)</f>
        <v>0</v>
      </c>
      <c r="AG19" s="101" t="str">
        <f t="shared" si="9"/>
        <v/>
      </c>
      <c r="AH19" s="75">
        <f>COUNTIFS('Audit Form Data'!AX$4:AX$123, TRUE, 'Audit Form Data'!A$4:A$123, "&gt;=11/1", 'Audit Form Data'!A$4:A$123, "&lt;=11/30", 'Audit Form Data'!B$4:B$123, 'Dropdown Lists'!A$3)</f>
        <v>0</v>
      </c>
      <c r="AI19" s="76">
        <f>COUNTIFS('Audit Form Data'!AY$4:AY$123, TRUE, 'Audit Form Data'!A$4:A$123, "&gt;=11/1", 'Audit Form Data'!A$4:A$123, "&lt;=11/30", 'Audit Form Data'!B$4:B$123, 'Dropdown Lists'!A$3)</f>
        <v>0</v>
      </c>
      <c r="AJ19" s="101" t="str">
        <f t="shared" si="10"/>
        <v/>
      </c>
      <c r="AK19" s="75">
        <f>COUNTIFS('Audit Form Data'!AX$4:AX$123, TRUE, 'Audit Form Data'!A$4:A$123, "&gt;=12/1", 'Audit Form Data'!A$4:A$123, "&lt;=12/31", 'Audit Form Data'!B$4:B$123, 'Dropdown Lists'!A$3)</f>
        <v>0</v>
      </c>
      <c r="AL19" s="76">
        <f>COUNTIFS('Audit Form Data'!AY$4:AY$123, TRUE, 'Audit Form Data'!A$4:A$123, "&gt;=12/1", 'Audit Form Data'!A$4:A$123, "&lt;=12/31", 'Audit Form Data'!B$4:B$123, 'Dropdown Lists'!A$3)</f>
        <v>0</v>
      </c>
      <c r="AM19" s="101" t="str">
        <f t="shared" si="11"/>
        <v/>
      </c>
      <c r="AO19" s="150"/>
      <c r="AP19" s="51" t="s">
        <v>20</v>
      </c>
      <c r="AQ19" s="78">
        <f>COUNTIFS('Audit Form Data'!AV$4:AV$123, TRUE, 'Audit Form Data'!A$4:A$123, "&gt;=1/1", 'Audit Form Data'!A$4:A$123, "&lt;=1/31", 'Audit Form Data'!B$4:B$123, 'Dropdown Lists'!A$3) + COUNTIFS('Audit Form Data'!BB$4:BB$123, TRUE, 'Audit Form Data'!A$4:A$123, "&gt;=1/1", 'Audit Form Data'!A$4:A$123, "&lt;=1/31", 'Audit Form Data'!B$4:B$123, 'Dropdown Lists'!A$3)</f>
        <v>1</v>
      </c>
      <c r="AR19" s="78">
        <f>COUNTIFS('Audit Form Data'!AV$4:AV$123, TRUE, 'Audit Form Data'!A$4:A$123, "&gt;=2/1", 'Audit Form Data'!A$4:A$123, "&lt;3/1", 'Audit Form Data'!B$4:B$123, 'Dropdown Lists'!A$3) + COUNTIFS('Audit Form Data'!BB$4:BB$123, TRUE, 'Audit Form Data'!A$4:A$123, "&gt;=2/1", 'Audit Form Data'!A$4:A$123, "&lt;3/1", 'Audit Form Data'!B$4:B$123, 'Dropdown Lists'!A$3)</f>
        <v>2</v>
      </c>
      <c r="AS19" s="78">
        <f>COUNTIFS('Audit Form Data'!AV$4:AV$123, TRUE, 'Audit Form Data'!A$4:A$123, "&gt;=3/1", 'Audit Form Data'!A$4:A$123, "&lt;=3/31", 'Audit Form Data'!B$4:B$123, 'Dropdown Lists'!A$3) + COUNTIFS('Audit Form Data'!BB$4:BB$123, TRUE, 'Audit Form Data'!A$4:A$123, "&gt;=3/1", 'Audit Form Data'!A$4:A$123, "&lt;=3/31", 'Audit Form Data'!B$4:B$123, 'Dropdown Lists'!A$3)</f>
        <v>2</v>
      </c>
      <c r="AT19" s="78">
        <f>COUNTIFS('Audit Form Data'!AV$4:AV$123, TRUE, 'Audit Form Data'!A$4:A$123, "&gt;=4/1", 'Audit Form Data'!A$4:A$123, "&lt;=4/30", 'Audit Form Data'!B$4:B$123, 'Dropdown Lists'!A$3) + COUNTIFS('Audit Form Data'!BB$4:BB$123, TRUE, 'Audit Form Data'!A$4:A$123, "&gt;=4/1", 'Audit Form Data'!A$4:A$123, "&lt;=4/30", 'Audit Form Data'!B$4:B$123, 'Dropdown Lists'!A$3)</f>
        <v>0</v>
      </c>
      <c r="AU19" s="78">
        <f>COUNTIFS('Audit Form Data'!AV$4:AV$123, TRUE, 'Audit Form Data'!A$4:A$123, "&gt;=5/1", 'Audit Form Data'!A$4:A$123, "&lt;=5/31", 'Audit Form Data'!B$4:B$123, 'Dropdown Lists'!A$3) + COUNTIFS('Audit Form Data'!BB$4:BB$123, TRUE, 'Audit Form Data'!A$4:A$123, "&gt;=5/1", 'Audit Form Data'!A$4:A$123, "&lt;=5/31", 'Audit Form Data'!B$4:B$123, 'Dropdown Lists'!A$3)</f>
        <v>0</v>
      </c>
      <c r="AV19" s="78">
        <f>COUNTIFS('Audit Form Data'!AV$4:AV$123, TRUE, 'Audit Form Data'!A$4:A$123, "&gt;=6/1", 'Audit Form Data'!A$4:A$123, "&lt;=6/30", 'Audit Form Data'!B$4:B$123, 'Dropdown Lists'!A$3) + COUNTIFS('Audit Form Data'!BB$4:BB$123, TRUE, 'Audit Form Data'!A$4:A$123, "&gt;=6/1", 'Audit Form Data'!A$4:A$123, "&lt;=6/30", 'Audit Form Data'!B$4:B$123, 'Dropdown Lists'!A$3)</f>
        <v>0</v>
      </c>
      <c r="AW19" s="78">
        <f>COUNTIFS('Audit Form Data'!AV$4:AV$123, TRUE, 'Audit Form Data'!A$4:A$123, "&gt;=7/1", 'Audit Form Data'!A$4:A$123, "&lt;=7/31", 'Audit Form Data'!B$4:B$123, 'Dropdown Lists'!A$3) + COUNTIFS('Audit Form Data'!BB$4:BB$123, TRUE, 'Audit Form Data'!A$4:A$123, "&gt;=7/1", 'Audit Form Data'!A$4:A$123, "&lt;=7/31", 'Audit Form Data'!B$4:B$123, 'Dropdown Lists'!A$3)</f>
        <v>0</v>
      </c>
      <c r="AX19" s="78">
        <f>COUNTIFS('Audit Form Data'!AV$4:AV$123, TRUE, 'Audit Form Data'!A$4:A$123, "&gt;=8/1", 'Audit Form Data'!A$4:A$123, "&lt;=8/31", 'Audit Form Data'!B$4:B$123, 'Dropdown Lists'!A$3) + COUNTIFS('Audit Form Data'!BB$4:BB$123, TRUE, 'Audit Form Data'!A$4:A$123, "&gt;=8/1", 'Audit Form Data'!A$4:A$123, "&lt;=8/31", 'Audit Form Data'!B$4:B$123, 'Dropdown Lists'!A$3)</f>
        <v>0</v>
      </c>
      <c r="AY19" s="78">
        <f>COUNTIFS('Audit Form Data'!AV$4:AV$123, TRUE, 'Audit Form Data'!A$4:A$123, "&gt;=9/1", 'Audit Form Data'!A$4:A$123, "&lt;=9/30", 'Audit Form Data'!B$4:B$123, 'Dropdown Lists'!A$3) + COUNTIFS('Audit Form Data'!BB$4:BB$123, TRUE, 'Audit Form Data'!A$4:A$123, "&gt;=9/1", 'Audit Form Data'!A$4:A$123, "&lt;=9/30", 'Audit Form Data'!B$4:B$123, 'Dropdown Lists'!A$3)</f>
        <v>0</v>
      </c>
      <c r="AZ19" s="78">
        <f>COUNTIFS('Audit Form Data'!AV$4:AV$123, TRUE, 'Audit Form Data'!A$4:A$123, "&gt;=10/1", 'Audit Form Data'!A$4:A$123, "&lt;=10/31", 'Audit Form Data'!B$4:B$123, 'Dropdown Lists'!A$3) + COUNTIFS('Audit Form Data'!BB$4:BB$123, TRUE, 'Audit Form Data'!A$4:A$123, "&gt;=10/1", 'Audit Form Data'!A$4:A$123, "&lt;=10/31", 'Audit Form Data'!B$4:B$123, 'Dropdown Lists'!A$3)</f>
        <v>0</v>
      </c>
      <c r="BA19" s="78">
        <f>COUNTIFS('Audit Form Data'!AV$4:AV$123, TRUE, 'Audit Form Data'!A$4:A$123, "&gt;=11/1", 'Audit Form Data'!A$4:A$123, "&lt;=11/30", 'Audit Form Data'!B$4:B$123, 'Dropdown Lists'!A$3) + COUNTIFS('Audit Form Data'!BB$4:BB$123, TRUE, 'Audit Form Data'!A$4:A$123, "&gt;=11/1", 'Audit Form Data'!A$4:A$123, "&lt;=11/30", 'Audit Form Data'!B$4:B$123, 'Dropdown Lists'!A$3)</f>
        <v>0</v>
      </c>
      <c r="BB19" s="78">
        <f>COUNTIFS('Audit Form Data'!AV$4:AV$123, TRUE, 'Audit Form Data'!A$4:A$123, "&gt;=12/1", 'Audit Form Data'!A$4:A$123, "&lt;=12/31", 'Audit Form Data'!B$4:B$123, 'Dropdown Lists'!A$3) + COUNTIFS('Audit Form Data'!BB$4:BB$123, TRUE, 'Audit Form Data'!A$4:A$123, "&gt;=12/1", 'Audit Form Data'!A$4:A$123, "&lt;=12/31", 'Audit Form Data'!B$4:B$123, 'Dropdown Lists'!A$3)</f>
        <v>0</v>
      </c>
    </row>
    <row r="20" spans="2:54" ht="36.6" x14ac:dyDescent="0.3">
      <c r="B20" s="147"/>
      <c r="C20" s="59" t="s">
        <v>17</v>
      </c>
      <c r="D20" s="75">
        <f>COUNTIFS('Audit Form Data'!BJ$4:BJ$123, TRUE, 'Audit Form Data'!A$4:A$123, "&gt;=1/1", 'Audit Form Data'!A$4:A$123, "&lt;=1/31", 'Audit Form Data'!B$4:B$123, 'Dropdown Lists'!A$3)</f>
        <v>0</v>
      </c>
      <c r="E20" s="76">
        <f>COUNTIFS('Audit Form Data'!BK$4:BK$123, TRUE, 'Audit Form Data'!A$4:A$123, "&gt;=1/1", 'Audit Form Data'!A$4:A$123, "&lt;=1/31", 'Audit Form Data'!B$4:B$123, 'Dropdown Lists'!A$3)</f>
        <v>1</v>
      </c>
      <c r="F20" s="101">
        <f t="shared" si="0"/>
        <v>0</v>
      </c>
      <c r="G20" s="75">
        <f>COUNTIFS('Audit Form Data'!BJ$4:BJ$123, TRUE, 'Audit Form Data'!A$4:A$123, "&gt;=2/1", 'Audit Form Data'!A$4:A$123, "&lt;3/1", 'Audit Form Data'!B$4:B$123, 'Dropdown Lists'!A$3)</f>
        <v>0</v>
      </c>
      <c r="H20" s="76">
        <f>COUNTIFS('Audit Form Data'!BK$4:BK$123, TRUE, 'Audit Form Data'!A$4:A$123, "&gt;=2/1", 'Audit Form Data'!A$4:A$123, "&lt;3/1", 'Audit Form Data'!B$4:B$123, 'Dropdown Lists'!A$3)</f>
        <v>1</v>
      </c>
      <c r="I20" s="101">
        <f t="shared" si="1"/>
        <v>0</v>
      </c>
      <c r="J20" s="75">
        <f>COUNTIFS('Audit Form Data'!BJ$4:BJ$123, TRUE, 'Audit Form Data'!A$4:A$123, "&gt;=3/1", 'Audit Form Data'!A$4:A$123, "&lt;=3/31", 'Audit Form Data'!B$4:B$123, 'Dropdown Lists'!A$3)</f>
        <v>0</v>
      </c>
      <c r="K20" s="76">
        <f>COUNTIFS('Audit Form Data'!BK$4:BK$123, TRUE, 'Audit Form Data'!A$4:A$123, "&gt;=3/1", 'Audit Form Data'!A$4:A$123, "&lt;=3/31", 'Audit Form Data'!B$4:B$123, 'Dropdown Lists'!A$3)</f>
        <v>1</v>
      </c>
      <c r="L20" s="101">
        <f t="shared" si="2"/>
        <v>0</v>
      </c>
      <c r="M20" s="75">
        <f>COUNTIFS('Audit Form Data'!BJ$4:BJ$123, TRUE, 'Audit Form Data'!A$4:A$123, "&gt;=4/1", 'Audit Form Data'!A$4:A$123, "&lt;=4/30", 'Audit Form Data'!B$4:B$123, 'Dropdown Lists'!A$3)</f>
        <v>0</v>
      </c>
      <c r="N20" s="76">
        <f>COUNTIFS('Audit Form Data'!BK$4:BK$123, TRUE, 'Audit Form Data'!A$4:A$123, "&gt;=4/1", 'Audit Form Data'!A$4:A$123, "&lt;=4/30", 'Audit Form Data'!B$4:B$123, 'Dropdown Lists'!A$3)</f>
        <v>0</v>
      </c>
      <c r="O20" s="101" t="str">
        <f t="shared" si="3"/>
        <v/>
      </c>
      <c r="P20" s="75">
        <f>COUNTIFS('Audit Form Data'!BJ$4:BJ$123, TRUE, 'Audit Form Data'!A$4:A$123, "&gt;=5/1", 'Audit Form Data'!A$4:A$123, "&lt;=5/31", 'Audit Form Data'!B$4:B$123, 'Dropdown Lists'!A$3)</f>
        <v>0</v>
      </c>
      <c r="Q20" s="76">
        <f>COUNTIFS('Audit Form Data'!BK$4:BK$123, TRUE, 'Audit Form Data'!A$4:A$123, "&gt;=5/1", 'Audit Form Data'!A$4:A$123, "&lt;=5/31", 'Audit Form Data'!B$4:B$123, 'Dropdown Lists'!A$3)</f>
        <v>0</v>
      </c>
      <c r="R20" s="101" t="str">
        <f t="shared" si="4"/>
        <v/>
      </c>
      <c r="S20" s="75">
        <f>COUNTIFS('Audit Form Data'!BJ$4:BJ$123, TRUE, 'Audit Form Data'!A$4:A$123, "&gt;=6/1", 'Audit Form Data'!A$4:A$123, "&lt;=6/30", 'Audit Form Data'!B$4:B$123, 'Dropdown Lists'!A$3)</f>
        <v>0</v>
      </c>
      <c r="T20" s="76">
        <f>COUNTIFS('Audit Form Data'!BK$4:BK$123, TRUE, 'Audit Form Data'!A$4:A$123, "&gt;=6/1", 'Audit Form Data'!A$4:A$123, "&lt;=6/30", 'Audit Form Data'!B$4:B$123, 'Dropdown Lists'!A$3)</f>
        <v>0</v>
      </c>
      <c r="U20" s="101" t="str">
        <f t="shared" si="5"/>
        <v/>
      </c>
      <c r="V20" s="75">
        <f>COUNTIFS('Audit Form Data'!BJ$4:BJ$123, TRUE, 'Audit Form Data'!A$4:A$123, "&gt;=7/1", 'Audit Form Data'!A$4:A$123, "&lt;=7/31", 'Audit Form Data'!B$4:B$123, 'Dropdown Lists'!A$3)</f>
        <v>0</v>
      </c>
      <c r="W20" s="76">
        <f>COUNTIFS('Audit Form Data'!BK$4:BK$123, TRUE, 'Audit Form Data'!A$4:A$123, "&gt;=7/1", 'Audit Form Data'!A$4:A$123, "&lt;=7/31", 'Audit Form Data'!B$4:B$123, 'Dropdown Lists'!A$3)</f>
        <v>0</v>
      </c>
      <c r="X20" s="101" t="str">
        <f t="shared" si="6"/>
        <v/>
      </c>
      <c r="Y20" s="75">
        <f>COUNTIFS('Audit Form Data'!BJ$4:BJ$123, TRUE, 'Audit Form Data'!A$4:A$123, "&gt;=8/1", 'Audit Form Data'!A$4:A$123, "&lt;=8/31", 'Audit Form Data'!B$4:B$123, 'Dropdown Lists'!A$3)</f>
        <v>0</v>
      </c>
      <c r="Z20" s="76">
        <f>COUNTIFS('Audit Form Data'!BK$4:BK$123, TRUE, 'Audit Form Data'!A$4:A$123, "&gt;=8/1", 'Audit Form Data'!A$4:A$123, "&lt;=8/31", 'Audit Form Data'!B$4:B$123, 'Dropdown Lists'!A$3)</f>
        <v>0</v>
      </c>
      <c r="AA20" s="101" t="str">
        <f t="shared" si="7"/>
        <v/>
      </c>
      <c r="AB20" s="75">
        <f>COUNTIFS('Audit Form Data'!BJ$4:BJ$123, TRUE, 'Audit Form Data'!A$4:A$123, "&gt;=9/1", 'Audit Form Data'!A$4:A$123, "&lt;=9/30", 'Audit Form Data'!B$4:B$123, 'Dropdown Lists'!A$3)</f>
        <v>0</v>
      </c>
      <c r="AC20" s="76">
        <f>COUNTIFS('Audit Form Data'!BK$4:BK$123, TRUE, 'Audit Form Data'!A$4:A$123, "&gt;=9/1", 'Audit Form Data'!A$4:A$123, "&lt;=9/30", 'Audit Form Data'!B$4:B$123, 'Dropdown Lists'!A$3)</f>
        <v>0</v>
      </c>
      <c r="AD20" s="101" t="str">
        <f t="shared" si="8"/>
        <v/>
      </c>
      <c r="AE20" s="75">
        <f>COUNTIFS('Audit Form Data'!BJ$4:BJ$123, TRUE, 'Audit Form Data'!A$4:A$123, "&gt;=10/1", 'Audit Form Data'!A$4:A$123, "&lt;=10/31", 'Audit Form Data'!B$4:B$123, 'Dropdown Lists'!A$3)</f>
        <v>0</v>
      </c>
      <c r="AF20" s="76">
        <f>COUNTIFS('Audit Form Data'!BK$4:BK$123, TRUE, 'Audit Form Data'!A$4:A$123, "&gt;=10/1", 'Audit Form Data'!A$4:A$123, "&lt;=10/31", 'Audit Form Data'!B$4:B$123, 'Dropdown Lists'!A$3)</f>
        <v>0</v>
      </c>
      <c r="AG20" s="101" t="str">
        <f t="shared" si="9"/>
        <v/>
      </c>
      <c r="AH20" s="75">
        <f>COUNTIFS('Audit Form Data'!BJ$4:BJ$123, TRUE, 'Audit Form Data'!A$4:A$123, "&gt;=11/1", 'Audit Form Data'!A$4:A$123, "&lt;=11/30", 'Audit Form Data'!B$4:B$123, 'Dropdown Lists'!A$3)</f>
        <v>0</v>
      </c>
      <c r="AI20" s="76">
        <f>COUNTIFS('Audit Form Data'!BK$4:BK$123, TRUE, 'Audit Form Data'!A$4:A$123, "&gt;=11/1", 'Audit Form Data'!A$4:A$123, "&lt;=11/30", 'Audit Form Data'!B$4:B$123, 'Dropdown Lists'!A$3)</f>
        <v>0</v>
      </c>
      <c r="AJ20" s="101" t="str">
        <f t="shared" si="10"/>
        <v/>
      </c>
      <c r="AK20" s="75">
        <f>COUNTIFS('Audit Form Data'!BJ$4:BJ$123, TRUE, 'Audit Form Data'!A$4:A$123, "&gt;=12/1", 'Audit Form Data'!A$4:A$123, "&lt;=12/31", 'Audit Form Data'!B$4:B$123, 'Dropdown Lists'!A$3)</f>
        <v>0</v>
      </c>
      <c r="AL20" s="76">
        <f>COUNTIFS('Audit Form Data'!BK$4:BK$123, TRUE, 'Audit Form Data'!A$4:A$123, "&gt;=12/1", 'Audit Form Data'!A$4:A$123, "&lt;=12/31", 'Audit Form Data'!B$4:B$123, 'Dropdown Lists'!A$3)</f>
        <v>0</v>
      </c>
      <c r="AM20" s="101" t="str">
        <f t="shared" si="11"/>
        <v/>
      </c>
      <c r="AO20" s="151"/>
      <c r="AP20" s="52" t="s">
        <v>22</v>
      </c>
      <c r="AQ20" s="78">
        <f>COUNTIFS('Audit Form Data'!BH$4:BH$123, TRUE, 'Audit Form Data'!A$4:A$123, "&gt;=1/1", 'Audit Form Data'!A$4:A$123, "&lt;=1/31", 'Audit Form Data'!B$4:B$123, 'Dropdown Lists'!A$3)</f>
        <v>1</v>
      </c>
      <c r="AR20" s="78">
        <f>COUNTIFS('Audit Form Data'!BH$4:BH$123, TRUE, 'Audit Form Data'!A$4:A$123, "&gt;=2/1", 'Audit Form Data'!A$4:A$123, "&lt;3/1", 'Audit Form Data'!B$4:B$123, 'Dropdown Lists'!A$3)</f>
        <v>1</v>
      </c>
      <c r="AS20" s="78">
        <f>COUNTIFS('Audit Form Data'!BH$4:BH$123, TRUE, 'Audit Form Data'!A$4:A$123, "&gt;=3/1", 'Audit Form Data'!A$4:A$123, "&lt;=3/31", 'Audit Form Data'!B$4:B$123, 'Dropdown Lists'!A$3)</f>
        <v>0</v>
      </c>
      <c r="AT20" s="78">
        <f>COUNTIFS('Audit Form Data'!BH$4:BH$123, TRUE, 'Audit Form Data'!A$4:A$123, "&gt;=4/1", 'Audit Form Data'!A$4:A$123, "&lt;=4/30", 'Audit Form Data'!B$4:B$123, 'Dropdown Lists'!A$3)</f>
        <v>0</v>
      </c>
      <c r="AU20" s="78">
        <f>COUNTIFS('Audit Form Data'!BH$4:BH$123, TRUE, 'Audit Form Data'!A$4:A$123, "&gt;=5/1", 'Audit Form Data'!A$4:A$123, "&lt;=5/31", 'Audit Form Data'!B$4:B$123, 'Dropdown Lists'!A$3)</f>
        <v>0</v>
      </c>
      <c r="AV20" s="78">
        <f>COUNTIFS('Audit Form Data'!BH$4:BH$123, TRUE, 'Audit Form Data'!A$4:A$123, "&gt;=6/1", 'Audit Form Data'!A$4:A$123, "&lt;=6/30", 'Audit Form Data'!B$4:B$123, 'Dropdown Lists'!A$3)</f>
        <v>0</v>
      </c>
      <c r="AW20" s="78">
        <f>COUNTIFS('Audit Form Data'!BH$4:BH$123, TRUE, 'Audit Form Data'!A$4:A$123, "&gt;=7/1", 'Audit Form Data'!A$4:A$123, "&lt;=7/31", 'Audit Form Data'!B$4:B$123, 'Dropdown Lists'!A$3)</f>
        <v>0</v>
      </c>
      <c r="AX20" s="78">
        <f>COUNTIFS('Audit Form Data'!BH$4:BH$123, TRUE, 'Audit Form Data'!A$4:A$123, "&gt;=8/1", 'Audit Form Data'!A$4:A$123, "&lt;=8/31", 'Audit Form Data'!B$4:B$123, 'Dropdown Lists'!A$3)</f>
        <v>0</v>
      </c>
      <c r="AY20" s="78">
        <f>COUNTIFS('Audit Form Data'!BH$4:BH$123, TRUE, 'Audit Form Data'!A$4:A$123, "&gt;=9/1", 'Audit Form Data'!A$4:A$123, "&lt;=9/30", 'Audit Form Data'!B$4:B$123, 'Dropdown Lists'!A$3)</f>
        <v>0</v>
      </c>
      <c r="AZ20" s="78">
        <f>COUNTIFS('Audit Form Data'!BH$4:BH$123, TRUE, 'Audit Form Data'!A$4:A$123, "&gt;=10/1", 'Audit Form Data'!A$4:A$123, "&lt;=10/31", 'Audit Form Data'!B$4:B$123, 'Dropdown Lists'!A$3)</f>
        <v>0</v>
      </c>
      <c r="BA20" s="78">
        <f>COUNTIFS('Audit Form Data'!BH$4:BH$123, TRUE, 'Audit Form Data'!A$4:A$123, "&gt;=11/1", 'Audit Form Data'!A$4:A$123, "&lt;=11/30", 'Audit Form Data'!B$4:B$123, 'Dropdown Lists'!A$3)</f>
        <v>0</v>
      </c>
      <c r="BB20" s="78">
        <f>COUNTIFS('Audit Form Data'!BH$4:BH$123, TRUE, 'Audit Form Data'!A$4:A$123, "&gt;=12/1", 'Audit Form Data'!A$4:A$123, "&lt;=12/31", 'Audit Form Data'!B$4:B$123, 'Dropdown Lists'!A$3)</f>
        <v>0</v>
      </c>
    </row>
    <row r="21" spans="2:54" ht="24.6" x14ac:dyDescent="0.3">
      <c r="B21" s="148"/>
      <c r="C21" s="91" t="s">
        <v>118</v>
      </c>
      <c r="D21" s="92">
        <f>SUM(D14:D20)</f>
        <v>2</v>
      </c>
      <c r="E21" s="92">
        <f>SUM(E14:E20)</f>
        <v>5</v>
      </c>
      <c r="F21" s="114">
        <f>IFERROR(D21/(D21+E21), NA())</f>
        <v>0.2857142857142857</v>
      </c>
      <c r="G21" s="92">
        <f>SUM(G14:G20)</f>
        <v>3</v>
      </c>
      <c r="H21" s="92">
        <f>SUM(H14:H20)</f>
        <v>4</v>
      </c>
      <c r="I21" s="114">
        <f>IFERROR(G21/(G21+H21), NA())</f>
        <v>0.42857142857142855</v>
      </c>
      <c r="J21" s="92">
        <f>SUM(J14:J20)</f>
        <v>1</v>
      </c>
      <c r="K21" s="92">
        <f>SUM(K14:K20)</f>
        <v>6</v>
      </c>
      <c r="L21" s="114">
        <f>IFERROR(J21/(J21+K21), NA())</f>
        <v>0.14285714285714285</v>
      </c>
      <c r="M21" s="92">
        <f>SUM(M14:M20)</f>
        <v>0</v>
      </c>
      <c r="N21" s="92">
        <f>SUM(N14:N20)</f>
        <v>0</v>
      </c>
      <c r="O21" s="114" t="e">
        <f>IFERROR(M21/(M21+N21), NA())</f>
        <v>#N/A</v>
      </c>
      <c r="P21" s="92">
        <f>SUM(P14:P20)</f>
        <v>0</v>
      </c>
      <c r="Q21" s="92">
        <f>SUM(Q14:Q20)</f>
        <v>0</v>
      </c>
      <c r="R21" s="114" t="e">
        <f>IFERROR(P21/(P21+Q21), NA())</f>
        <v>#N/A</v>
      </c>
      <c r="S21" s="92">
        <f>SUM(S14:S20)</f>
        <v>0</v>
      </c>
      <c r="T21" s="92">
        <f>SUM(T14:T20)</f>
        <v>0</v>
      </c>
      <c r="U21" s="114" t="e">
        <f>IFERROR(S21/(S21+T21), NA())</f>
        <v>#N/A</v>
      </c>
      <c r="V21" s="92">
        <f>SUM(V14:V20)</f>
        <v>0</v>
      </c>
      <c r="W21" s="92">
        <f>SUM(W14:W20)</f>
        <v>0</v>
      </c>
      <c r="X21" s="114" t="e">
        <f>IFERROR(V21/(V21+W21), NA())</f>
        <v>#N/A</v>
      </c>
      <c r="Y21" s="92">
        <f>SUM(Y14:Y20)</f>
        <v>0</v>
      </c>
      <c r="Z21" s="92">
        <f>SUM(Z14:Z20)</f>
        <v>0</v>
      </c>
      <c r="AA21" s="114" t="e">
        <f>IFERROR(Y21/(Y21+Z21), NA())</f>
        <v>#N/A</v>
      </c>
      <c r="AB21" s="92">
        <f>SUM(AB14:AB20)</f>
        <v>0</v>
      </c>
      <c r="AC21" s="92">
        <f>SUM(AC14:AC20)</f>
        <v>0</v>
      </c>
      <c r="AD21" s="114" t="e">
        <f>IFERROR(AB21/(AB21+AC21), NA())</f>
        <v>#N/A</v>
      </c>
      <c r="AE21" s="92">
        <f>SUM(AE14:AE20)</f>
        <v>0</v>
      </c>
      <c r="AF21" s="92">
        <f>SUM(AF14:AF20)</f>
        <v>0</v>
      </c>
      <c r="AG21" s="114" t="e">
        <f>IFERROR(AE21/(AE21+AF21), NA())</f>
        <v>#N/A</v>
      </c>
      <c r="AH21" s="92">
        <f>SUM(AH14:AH20)</f>
        <v>0</v>
      </c>
      <c r="AI21" s="92">
        <f>SUM(AI14:AI20)</f>
        <v>0</v>
      </c>
      <c r="AJ21" s="114" t="e">
        <f>IFERROR(AH21/(AH21+AI21), NA())</f>
        <v>#N/A</v>
      </c>
      <c r="AK21" s="92">
        <f>SUM(AK14:AK20)</f>
        <v>0</v>
      </c>
      <c r="AL21" s="92">
        <f>SUM(AL14:AL20)</f>
        <v>0</v>
      </c>
      <c r="AM21" s="114" t="e">
        <f>IFERROR(AK21/(AK21+AL21), NA())</f>
        <v>#N/A</v>
      </c>
      <c r="AO21" s="152" t="s">
        <v>23</v>
      </c>
      <c r="AP21" s="53" t="s">
        <v>24</v>
      </c>
      <c r="AQ21" s="80">
        <f>COUNTIFS('Audit Form Data'!R$4:R$123, TRUE, 'Audit Form Data'!A$4:A$123, "&gt;=1/1", 'Audit Form Data'!A$4:A$123, "&lt;=1/31", 'Audit Form Data'!B$4:B$123, 'Dropdown Lists'!A$3)</f>
        <v>1</v>
      </c>
      <c r="AR21" s="80">
        <f>COUNTIFS('Audit Form Data'!R$4:R$123, TRUE, 'Audit Form Data'!A$4:A$123, "&gt;=2/1", 'Audit Form Data'!A$4:A$123, "&lt;3/1", 'Audit Form Data'!B$4:B$123, 'Dropdown Lists'!A$3)</f>
        <v>0</v>
      </c>
      <c r="AS21" s="80">
        <f>COUNTIFS('Audit Form Data'!R$4:R$123, TRUE, 'Audit Form Data'!A$4:A$123, "&gt;=3/1", 'Audit Form Data'!A$4:A$123, "&lt;=3/31", 'Audit Form Data'!B$4:B$123, 'Dropdown Lists'!A$3)</f>
        <v>0</v>
      </c>
      <c r="AT21" s="80">
        <f>COUNTIFS('Audit Form Data'!R$4:R$123, TRUE, 'Audit Form Data'!A$4:A$123, "&gt;=4/1", 'Audit Form Data'!A$4:A$123, "&lt;=4/30", 'Audit Form Data'!B$4:B$123, 'Dropdown Lists'!A$3)</f>
        <v>0</v>
      </c>
      <c r="AU21" s="80">
        <f>COUNTIFS('Audit Form Data'!R$4:R$123, TRUE, 'Audit Form Data'!A$4:A$123, "&gt;=5/1", 'Audit Form Data'!A$4:A$123, "&lt;=5/31", 'Audit Form Data'!B$4:B$123, 'Dropdown Lists'!A$3)</f>
        <v>0</v>
      </c>
      <c r="AV21" s="80">
        <f>COUNTIFS('Audit Form Data'!R$4:R$123, TRUE, 'Audit Form Data'!A$4:A$123, "&gt;=6/1", 'Audit Form Data'!A$4:A$123, "&lt;=6/30", 'Audit Form Data'!B$4:B$123, 'Dropdown Lists'!A$3)</f>
        <v>0</v>
      </c>
      <c r="AW21" s="80">
        <f>COUNTIFS('Audit Form Data'!R$4:R$123, TRUE, 'Audit Form Data'!A$4:A$123, "&gt;=7/1", 'Audit Form Data'!A$4:A$123, "&lt;=7/31", 'Audit Form Data'!B$4:B$123, 'Dropdown Lists'!A$3)</f>
        <v>0</v>
      </c>
      <c r="AX21" s="80">
        <f>COUNTIFS('Audit Form Data'!R$4:R$123, TRUE, 'Audit Form Data'!A$4:A$123, "&gt;=8/1", 'Audit Form Data'!A$4:A$123, "&lt;=8/31", 'Audit Form Data'!B$4:B$123, 'Dropdown Lists'!A$3)</f>
        <v>0</v>
      </c>
      <c r="AY21" s="80">
        <f>COUNTIFS('Audit Form Data'!R$4:R$123, TRUE, 'Audit Form Data'!A$4:A$123, "&gt;=9/1", 'Audit Form Data'!A$4:A$123, "&lt;=9/30", 'Audit Form Data'!B$4:B$123, 'Dropdown Lists'!A$3)</f>
        <v>0</v>
      </c>
      <c r="AZ21" s="80">
        <f>COUNTIFS('Audit Form Data'!R$4:R$123, TRUE, 'Audit Form Data'!A$4:A$123, "&gt;=10/1", 'Audit Form Data'!A$4:A$123, "&lt;=10/31", 'Audit Form Data'!B$4:B$123, 'Dropdown Lists'!A$3)</f>
        <v>0</v>
      </c>
      <c r="BA21" s="80">
        <f>COUNTIFS('Audit Form Data'!R$4:R$123, TRUE, 'Audit Form Data'!A$4:A$123, "&gt;=11/1", 'Audit Form Data'!A$4:A$123, "&lt;=11/30", 'Audit Form Data'!B$4:B$123, 'Dropdown Lists'!A$3)</f>
        <v>0</v>
      </c>
      <c r="BB21" s="80">
        <f>COUNTIFS('Audit Form Data'!R$4:R$123, TRUE, 'Audit Form Data'!A$4:A$123, "&gt;=12/1", 'Audit Form Data'!A$4:A$123, "&lt;=12/31", 'Audit Form Data'!B$4:B$123, 'Dropdown Lists'!A$3)</f>
        <v>0</v>
      </c>
    </row>
    <row r="22" spans="2:54" ht="24.6" x14ac:dyDescent="0.3">
      <c r="B22" s="149" t="s">
        <v>18</v>
      </c>
      <c r="C22" s="61" t="s">
        <v>93</v>
      </c>
      <c r="D22" s="77">
        <f>COUNTIFS('Audit Form Data'!N$4:N$123, TRUE, 'Audit Form Data'!A$4:A$123, "&gt;=1/1", 'Audit Form Data'!A$4:A$123, "&lt;=1/31", 'Audit Form Data'!B$4:B$123, 'Dropdown Lists'!A$3)</f>
        <v>0</v>
      </c>
      <c r="E22" s="78">
        <f>COUNTIFS('Audit Form Data'!O$4:O$123, TRUE, 'Audit Form Data'!A$4:A$123, "&gt;=1/1", 'Audit Form Data'!A$4:A$123, "&lt;=1/31", 'Audit Form Data'!B$4:B$123, 'Dropdown Lists'!A$3)</f>
        <v>1</v>
      </c>
      <c r="F22" s="102">
        <f t="shared" si="0"/>
        <v>0</v>
      </c>
      <c r="G22" s="77">
        <f>COUNTIFS('Audit Form Data'!N$4:N$123, TRUE, 'Audit Form Data'!A$4:A$123, "&gt;=2/1", 'Audit Form Data'!A$4:A$123, "&lt;3/1", 'Audit Form Data'!B$4:B$123, 'Dropdown Lists'!A$3)</f>
        <v>0</v>
      </c>
      <c r="H22" s="78">
        <f>COUNTIFS('Audit Form Data'!O$4:O$123, TRUE, 'Audit Form Data'!A$4:A$123, "&gt;=2/1", 'Audit Form Data'!A$4:A$123, "&lt;3/1", 'Audit Form Data'!B$4:B$123, 'Dropdown Lists'!A$3)</f>
        <v>1</v>
      </c>
      <c r="I22" s="102">
        <f t="shared" ref="I22:I27" si="12">IFERROR(G22/(G22+H22),"")</f>
        <v>0</v>
      </c>
      <c r="J22" s="77">
        <f>COUNTIFS('Audit Form Data'!N$4:N$123, TRUE, 'Audit Form Data'!A$4:A$123, "&gt;=3/1", 'Audit Form Data'!A$4:A$123, "&lt;=3/31", 'Audit Form Data'!B$4:B$123, 'Dropdown Lists'!A$3)</f>
        <v>0</v>
      </c>
      <c r="K22" s="78">
        <f>COUNTIFS('Audit Form Data'!O$4:O$123, TRUE, 'Audit Form Data'!A$4:A$123, "&gt;=3/1", 'Audit Form Data'!A$4:A$123, "&lt;=3/31", 'Audit Form Data'!B$4:B$123, 'Dropdown Lists'!A$3)</f>
        <v>1</v>
      </c>
      <c r="L22" s="102">
        <f t="shared" ref="L22:L27" si="13">IFERROR(J22/(J22+K22),"")</f>
        <v>0</v>
      </c>
      <c r="M22" s="77">
        <f>COUNTIFS('Audit Form Data'!N$4:N$123, TRUE, 'Audit Form Data'!A$4:A$123, "&gt;=4/1", 'Audit Form Data'!A$4:A$123, "&lt;=4/30", 'Audit Form Data'!B$4:B$123, 'Dropdown Lists'!A$3)</f>
        <v>0</v>
      </c>
      <c r="N22" s="78">
        <f>COUNTIFS('Audit Form Data'!O$4:O$123, TRUE, 'Audit Form Data'!A$4:A$123, "&gt;=4/1", 'Audit Form Data'!A$4:A$123, "&lt;=4/30", 'Audit Form Data'!B$4:B$123, 'Dropdown Lists'!A$3)</f>
        <v>0</v>
      </c>
      <c r="O22" s="102" t="str">
        <f t="shared" ref="O22:O27" si="14">IFERROR(M22/(M22+N22),"")</f>
        <v/>
      </c>
      <c r="P22" s="77">
        <f>COUNTIFS('Audit Form Data'!N$4:N$123, TRUE, 'Audit Form Data'!A$4:A$123, "&gt;=5/1", 'Audit Form Data'!A$4:A$123, "&lt;=5/31", 'Audit Form Data'!B$4:B$123, 'Dropdown Lists'!A$3)</f>
        <v>0</v>
      </c>
      <c r="Q22" s="78">
        <f>COUNTIFS('Audit Form Data'!O$4:O$123, TRUE, 'Audit Form Data'!A$4:A$123, "&gt;=5/1", 'Audit Form Data'!A$4:A$123, "&lt;=5/31", 'Audit Form Data'!B$4:B$123, 'Dropdown Lists'!A$3)</f>
        <v>0</v>
      </c>
      <c r="R22" s="102" t="str">
        <f t="shared" ref="R22:R27" si="15">IFERROR(P22/(P22+Q22),"")</f>
        <v/>
      </c>
      <c r="S22" s="77">
        <f>COUNTIFS('Audit Form Data'!N$4:N$123, TRUE, 'Audit Form Data'!A$4:A$123, "&gt;=6/1", 'Audit Form Data'!A$4:A$123, "&lt;=6/30", 'Audit Form Data'!B$4:B$123, 'Dropdown Lists'!A$3)</f>
        <v>0</v>
      </c>
      <c r="T22" s="78">
        <f>COUNTIFS('Audit Form Data'!O$4:O$123, TRUE, 'Audit Form Data'!A$4:A$123, "&gt;=6/1", 'Audit Form Data'!A$4:A$123, "&lt;=6/30", 'Audit Form Data'!B$4:B$123, 'Dropdown Lists'!A$3)</f>
        <v>0</v>
      </c>
      <c r="U22" s="102" t="str">
        <f t="shared" ref="U22:U27" si="16">IFERROR(S22/(S22+T22),"")</f>
        <v/>
      </c>
      <c r="V22" s="77">
        <f>COUNTIFS('Audit Form Data'!N$4:N$123, TRUE, 'Audit Form Data'!A$4:A$123, "&gt;=7/1", 'Audit Form Data'!A$4:A$123, "&lt;=7/31", 'Audit Form Data'!B$4:B$123, 'Dropdown Lists'!A$3)</f>
        <v>0</v>
      </c>
      <c r="W22" s="78">
        <f>COUNTIFS('Audit Form Data'!O$4:O$123, TRUE, 'Audit Form Data'!A$4:A$123, "&gt;=7/1", 'Audit Form Data'!A$4:A$123, "&lt;=7/31", 'Audit Form Data'!B$4:B$123, 'Dropdown Lists'!A$3)</f>
        <v>0</v>
      </c>
      <c r="X22" s="102" t="str">
        <f t="shared" ref="X22:X27" si="17">IFERROR(V22/(V22+W22),"")</f>
        <v/>
      </c>
      <c r="Y22" s="77">
        <f>COUNTIFS('Audit Form Data'!N$4:N$123, TRUE, 'Audit Form Data'!A$4:A$123, "&gt;=8/1", 'Audit Form Data'!A$4:A$123, "&lt;=8/31", 'Audit Form Data'!B$4:B$123, 'Dropdown Lists'!A$3)</f>
        <v>0</v>
      </c>
      <c r="Z22" s="78">
        <f>COUNTIFS('Audit Form Data'!O$4:O$123, TRUE, 'Audit Form Data'!A$4:A$123, "&gt;=8/1", 'Audit Form Data'!A$4:A$123, "&lt;=8/31", 'Audit Form Data'!B$4:B$123, 'Dropdown Lists'!A$3)</f>
        <v>0</v>
      </c>
      <c r="AA22" s="102" t="str">
        <f t="shared" ref="AA22:AA27" si="18">IFERROR(Y22/(Y22+Z22),"")</f>
        <v/>
      </c>
      <c r="AB22" s="77">
        <f>COUNTIFS('Audit Form Data'!N$4:N$123, TRUE, 'Audit Form Data'!A$4:A$123, "&gt;=9/1", 'Audit Form Data'!A$4:A$123, "&lt;=9/30", 'Audit Form Data'!B$4:B$123, 'Dropdown Lists'!A$3)</f>
        <v>0</v>
      </c>
      <c r="AC22" s="78">
        <f>COUNTIFS('Audit Form Data'!O$4:O$123, TRUE, 'Audit Form Data'!A$4:A$123, "&gt;=9/1", 'Audit Form Data'!A$4:A$123, "&lt;=9/30", 'Audit Form Data'!B$4:B$123, 'Dropdown Lists'!A$3)</f>
        <v>0</v>
      </c>
      <c r="AD22" s="102" t="str">
        <f t="shared" ref="AD22:AD27" si="19">IFERROR(AB22/(AB22+AC22),"")</f>
        <v/>
      </c>
      <c r="AE22" s="77">
        <f>COUNTIFS('Audit Form Data'!N$4:N$123, TRUE, 'Audit Form Data'!A$4:A$123, "&gt;=10/1", 'Audit Form Data'!A$4:A$123, "&lt;=10/31", 'Audit Form Data'!B$4:B$123, 'Dropdown Lists'!A$3)</f>
        <v>0</v>
      </c>
      <c r="AF22" s="78">
        <f>COUNTIFS('Audit Form Data'!O$4:O$123, TRUE, 'Audit Form Data'!A$4:A$123, "&gt;=10/1", 'Audit Form Data'!A$4:A$123, "&lt;=10/31", 'Audit Form Data'!B$4:B$123, 'Dropdown Lists'!A$3)</f>
        <v>0</v>
      </c>
      <c r="AG22" s="102" t="str">
        <f t="shared" ref="AG22:AG27" si="20">IFERROR(AE22/(AE22+AF22),"")</f>
        <v/>
      </c>
      <c r="AH22" s="77">
        <f>COUNTIFS('Audit Form Data'!N$4:N$123, TRUE, 'Audit Form Data'!A$4:A$123, "&gt;=11/1", 'Audit Form Data'!A$4:A$123, "&lt;=11/30", 'Audit Form Data'!B$4:B$123, 'Dropdown Lists'!A$3)</f>
        <v>0</v>
      </c>
      <c r="AI22" s="78">
        <f>COUNTIFS('Audit Form Data'!O$4:O$123, TRUE, 'Audit Form Data'!A$4:A$123, "&gt;=11/1", 'Audit Form Data'!A$4:A$123, "&lt;=11/30", 'Audit Form Data'!B$4:B$123, 'Dropdown Lists'!A$3)</f>
        <v>0</v>
      </c>
      <c r="AJ22" s="102" t="str">
        <f t="shared" ref="AJ22:AJ27" si="21">IFERROR(AH22/(AH22+AI22),"")</f>
        <v/>
      </c>
      <c r="AK22" s="77">
        <f>COUNTIFS('Audit Form Data'!N$4:N$123, TRUE, 'Audit Form Data'!A$4:A$123, "&gt;=12/1", 'Audit Form Data'!A$4:A$123, "&lt;=12/31", 'Audit Form Data'!B$4:B$123, 'Dropdown Lists'!A$3)</f>
        <v>0</v>
      </c>
      <c r="AL22" s="78">
        <f>COUNTIFS('Audit Form Data'!O$4:O$123, TRUE, 'Audit Form Data'!A$4:A$123, "&gt;=12/1", 'Audit Form Data'!A$4:A$123, "&lt;=12/31", 'Audit Form Data'!B$4:B$123, 'Dropdown Lists'!A$3)</f>
        <v>0</v>
      </c>
      <c r="AM22" s="102" t="str">
        <f t="shared" ref="AM22:AM27" si="22">IFERROR(AK22/(AK22+AL22),"")</f>
        <v/>
      </c>
      <c r="AO22" s="153"/>
      <c r="AP22" s="53" t="s">
        <v>25</v>
      </c>
      <c r="AQ22" s="80">
        <f>COUNTIFS('Audit Form Data'!AD$4:AD$123, TRUE, 'Audit Form Data'!A$4:A$123, "&gt;=1/1", 'Audit Form Data'!A$4:A$123, "&lt;=1/31", 'Audit Form Data'!B$4:B$123, 'Dropdown Lists'!A$3)</f>
        <v>1</v>
      </c>
      <c r="AR22" s="80">
        <f>COUNTIFS('Audit Form Data'!AD$4:AD$123, TRUE, 'Audit Form Data'!A$4:A$123, "&gt;=2/1", 'Audit Form Data'!A$4:A$123, "&lt;3/1", 'Audit Form Data'!B$4:B$123, 'Dropdown Lists'!A$3)</f>
        <v>1</v>
      </c>
      <c r="AS22" s="80">
        <f>COUNTIFS('Audit Form Data'!AD$4:AD$123, TRUE, 'Audit Form Data'!A$4:A$123, "&gt;=3/1", 'Audit Form Data'!A$4:A$123, "&lt;=3/31", 'Audit Form Data'!B$4:B$123, 'Dropdown Lists'!A$3)</f>
        <v>1</v>
      </c>
      <c r="AT22" s="80">
        <f>COUNTIFS('Audit Form Data'!AD$4:AD$123, TRUE, 'Audit Form Data'!A$4:A$123, "&gt;=4/1", 'Audit Form Data'!A$4:A$123, "&lt;=4/30", 'Audit Form Data'!B$4:B$123, 'Dropdown Lists'!A$3)</f>
        <v>0</v>
      </c>
      <c r="AU22" s="80">
        <f>COUNTIFS('Audit Form Data'!AD$4:AD$123, TRUE, 'Audit Form Data'!A$4:A$123, "&gt;=5/1", 'Audit Form Data'!A$4:A$123, "&lt;=5/31", 'Audit Form Data'!B$4:B$123, 'Dropdown Lists'!A$3)</f>
        <v>0</v>
      </c>
      <c r="AV22" s="80">
        <f>COUNTIFS('Audit Form Data'!AD$4:AD$123, TRUE, 'Audit Form Data'!A$4:A$123, "&gt;=6/1", 'Audit Form Data'!A$4:A$123, "&lt;=6/30", 'Audit Form Data'!B$4:B$123, 'Dropdown Lists'!A$3)</f>
        <v>0</v>
      </c>
      <c r="AW22" s="80">
        <f>COUNTIFS('Audit Form Data'!AD$4:AD$123, TRUE, 'Audit Form Data'!A$4:A$123, "&gt;=7/1", 'Audit Form Data'!A$4:A$123, "&lt;=7/31", 'Audit Form Data'!B$4:B$123, 'Dropdown Lists'!A$3)</f>
        <v>0</v>
      </c>
      <c r="AX22" s="80">
        <f>COUNTIFS('Audit Form Data'!AD$4:AD$123, TRUE, 'Audit Form Data'!A$4:A$123, "&gt;=8/1", 'Audit Form Data'!A$4:A$123, "&lt;=8/31", 'Audit Form Data'!B$4:B$123, 'Dropdown Lists'!A$3)</f>
        <v>0</v>
      </c>
      <c r="AY22" s="80">
        <f>COUNTIFS('Audit Form Data'!AD$4:AD$123, TRUE, 'Audit Form Data'!A$4:A$123, "&gt;=9/1", 'Audit Form Data'!A$4:A$123, "&lt;=9/30", 'Audit Form Data'!B$4:B$123, 'Dropdown Lists'!A$3)</f>
        <v>0</v>
      </c>
      <c r="AZ22" s="80">
        <f>COUNTIFS('Audit Form Data'!AD$4:AD$123, TRUE, 'Audit Form Data'!A$4:A$123, "&gt;=10/1", 'Audit Form Data'!A$4:A$123, "&lt;=10/31", 'Audit Form Data'!B$4:B$123, 'Dropdown Lists'!A$3)</f>
        <v>0</v>
      </c>
      <c r="BA22" s="80">
        <f>COUNTIFS('Audit Form Data'!AD$4:AD$123, TRUE, 'Audit Form Data'!A$4:A$123, "&gt;=11/1", 'Audit Form Data'!A$4:A$123, "&lt;=11/30", 'Audit Form Data'!B$4:B$123, 'Dropdown Lists'!A$3)</f>
        <v>0</v>
      </c>
      <c r="BB22" s="80">
        <f>COUNTIFS('Audit Form Data'!AD$4:AD$123, TRUE, 'Audit Form Data'!A$4:A$123, "&gt;=12/1", 'Audit Form Data'!A$4:A$123, "&lt;=12/31", 'Audit Form Data'!B$4:B$123, 'Dropdown Lists'!A$3)</f>
        <v>0</v>
      </c>
    </row>
    <row r="23" spans="2:54" x14ac:dyDescent="0.3">
      <c r="B23" s="150"/>
      <c r="C23" s="61" t="s">
        <v>20</v>
      </c>
      <c r="D23" s="77">
        <f>COUNTIFS('Audit Form Data'!AU$4:AU$123, TRUE, 'Audit Form Data'!A$4:A$123, "&gt;=1/1", 'Audit Form Data'!A$4:A$123, "&lt;=1/31", 'Audit Form Data'!B$4:B$123, 'Dropdown Lists'!A$3) + COUNTIFS('Audit Form Data'!BA$4:BA$123, TRUE, 'Audit Form Data'!A$4:A$123, "&gt;=1/1", 'Audit Form Data'!A$4:A$123, "&lt;=1/31", 'Audit Form Data'!B$4:B$123, 'Dropdown Lists'!A$3)</f>
        <v>1</v>
      </c>
      <c r="E23" s="78">
        <f>COUNTIFS('Audit Form Data'!AV$4:AV$123, TRUE, 'Audit Form Data'!A$4:A$123, "&gt;=1/1", 'Audit Form Data'!A$4:A$123, "&lt;=1/31", 'Audit Form Data'!B$4:B$123, 'Dropdown Lists'!A$3) + COUNTIFS('Audit Form Data'!BB$4:BB$123, TRUE, 'Audit Form Data'!A$4:A$123, "&gt;=1/1", 'Audit Form Data'!A$4:A$123, "&lt;=1/31", 'Audit Form Data'!B$4:B$123, 'Dropdown Lists'!A$3)</f>
        <v>1</v>
      </c>
      <c r="F23" s="102">
        <f t="shared" si="0"/>
        <v>0.5</v>
      </c>
      <c r="G23" s="77">
        <f>COUNTIFS('Audit Form Data'!AU$4:AU$123, TRUE, 'Audit Form Data'!A$4:A$123, "&gt;=2/1", 'Audit Form Data'!A$4:A$123, "&lt;3/1", 'Audit Form Data'!B$4:B$123, 'Dropdown Lists'!A$3) + COUNTIFS('Audit Form Data'!BA$4:BA$123, TRUE, 'Audit Form Data'!A$4:A$123, "&gt;=2/1", 'Audit Form Data'!A$4:A$123, "&lt;3/1", 'Audit Form Data'!B$4:B$123, 'Dropdown Lists'!A$3)</f>
        <v>0</v>
      </c>
      <c r="H23" s="78">
        <f>COUNTIFS('Audit Form Data'!AV$4:AV$123, TRUE, 'Audit Form Data'!A$4:A$123, "&gt;=2/1", 'Audit Form Data'!A$4:A$123, "&lt;3/1", 'Audit Form Data'!B$4:B$123, 'Dropdown Lists'!A$3) + COUNTIFS('Audit Form Data'!BB$4:BB$123, TRUE, 'Audit Form Data'!A$4:A$123, "&gt;=2/1", 'Audit Form Data'!A$4:A$123, "&lt;3/1", 'Audit Form Data'!B$4:B$123, 'Dropdown Lists'!A$3)</f>
        <v>2</v>
      </c>
      <c r="I23" s="102">
        <f t="shared" si="12"/>
        <v>0</v>
      </c>
      <c r="J23" s="77">
        <f>COUNTIFS('Audit Form Data'!AU$4:AU$123, TRUE, 'Audit Form Data'!A$4:A$123, "&gt;=3/1", 'Audit Form Data'!A$4:A$123, "&lt;=3/31", 'Audit Form Data'!B$4:B$123, 'Dropdown Lists'!A$3) + COUNTIFS('Audit Form Data'!BA$4:BA$123, TRUE, 'Audit Form Data'!A$4:A$123, "&gt;=3/1", 'Audit Form Data'!A$4:A$123, "&lt;=3/31", 'Audit Form Data'!B$4:B$123, 'Dropdown Lists'!A$3)</f>
        <v>0</v>
      </c>
      <c r="K23" s="78">
        <f>COUNTIFS('Audit Form Data'!AV$4:AV$123, TRUE, 'Audit Form Data'!A$4:A$123, "&gt;=3/1", 'Audit Form Data'!A$4:A$123, "&lt;=3/31", 'Audit Form Data'!B$4:B$123, 'Dropdown Lists'!A$3) + COUNTIFS('Audit Form Data'!BB$4:BB$123, TRUE, 'Audit Form Data'!A$4:A$123, "&gt;=3/1", 'Audit Form Data'!A$4:A$123, "&lt;=3/31", 'Audit Form Data'!B$4:B$123, 'Dropdown Lists'!A$3)</f>
        <v>2</v>
      </c>
      <c r="L23" s="102">
        <f t="shared" si="13"/>
        <v>0</v>
      </c>
      <c r="M23" s="77">
        <f>COUNTIFS('Audit Form Data'!AU$4:AU$123, TRUE, 'Audit Form Data'!A$4:A$123, "&gt;=4/1", 'Audit Form Data'!A$4:A$123, "&lt;=4/30", 'Audit Form Data'!B$4:B$123, 'Dropdown Lists'!A$3) + COUNTIFS('Audit Form Data'!BA$4:BA$123, TRUE, 'Audit Form Data'!A$4:A$123, "&gt;=4/1", 'Audit Form Data'!A$4:A$123, "&lt;=4/30", 'Audit Form Data'!B$4:B$123, 'Dropdown Lists'!A$3)</f>
        <v>0</v>
      </c>
      <c r="N23" s="78">
        <f>COUNTIFS('Audit Form Data'!AV$4:AV$123, TRUE, 'Audit Form Data'!A$4:A$123, "&gt;=4/1", 'Audit Form Data'!A$4:A$123, "&lt;=4/30", 'Audit Form Data'!B$4:B$123, 'Dropdown Lists'!A$3) + COUNTIFS('Audit Form Data'!BB$4:BB$123, TRUE, 'Audit Form Data'!A$4:A$123, "&gt;=4/1", 'Audit Form Data'!A$4:A$123, "&lt;=4/30", 'Audit Form Data'!B$4:B$123, 'Dropdown Lists'!A$3)</f>
        <v>0</v>
      </c>
      <c r="O23" s="102" t="str">
        <f t="shared" si="14"/>
        <v/>
      </c>
      <c r="P23" s="77">
        <f>COUNTIFS('Audit Form Data'!AU$4:AU$123, TRUE, 'Audit Form Data'!A$4:A$123, "&gt;=5/1", 'Audit Form Data'!A$4:A$123, "&lt;=5/31", 'Audit Form Data'!B$4:B$123, 'Dropdown Lists'!A$3) + COUNTIFS('Audit Form Data'!BA$4:BA$123, TRUE, 'Audit Form Data'!A$4:A$123, "&gt;=5/1", 'Audit Form Data'!A$4:A$123, "&lt;=5/31", 'Audit Form Data'!B$4:B$123, 'Dropdown Lists'!A$3)</f>
        <v>0</v>
      </c>
      <c r="Q23" s="78">
        <f>COUNTIFS('Audit Form Data'!AV$4:AV$123, TRUE, 'Audit Form Data'!A$4:A$123, "&gt;=5/1", 'Audit Form Data'!A$4:A$123, "&lt;=5/31", 'Audit Form Data'!B$4:B$123, 'Dropdown Lists'!A$3) + COUNTIFS('Audit Form Data'!BB$4:BB$123, TRUE, 'Audit Form Data'!A$4:A$123, "&gt;=5/1", 'Audit Form Data'!A$4:A$123, "&lt;=5/31", 'Audit Form Data'!B$4:B$123, 'Dropdown Lists'!A$3)</f>
        <v>0</v>
      </c>
      <c r="R23" s="102" t="str">
        <f t="shared" si="15"/>
        <v/>
      </c>
      <c r="S23" s="77">
        <f>COUNTIFS('Audit Form Data'!AU$4:AU$123, TRUE, 'Audit Form Data'!A$4:A$123, "&gt;=6/1", 'Audit Form Data'!A$4:A$123, "&lt;=6/30", 'Audit Form Data'!B$4:B$123, 'Dropdown Lists'!A$3) + COUNTIFS('Audit Form Data'!BA$4:BA$123, TRUE, 'Audit Form Data'!A$4:A$123, "&gt;=6/1", 'Audit Form Data'!A$4:A$123, "&lt;=6/30", 'Audit Form Data'!B$4:B$123, 'Dropdown Lists'!A$3)</f>
        <v>0</v>
      </c>
      <c r="T23" s="78">
        <f>COUNTIFS('Audit Form Data'!AV$4:AV$123, TRUE, 'Audit Form Data'!A$4:A$123, "&gt;=6/1", 'Audit Form Data'!A$4:A$123, "&lt;=6/30", 'Audit Form Data'!B$4:B$123, 'Dropdown Lists'!A$3) + COUNTIFS('Audit Form Data'!BB$4:BB$123, TRUE, 'Audit Form Data'!A$4:A$123, "&gt;=6/1", 'Audit Form Data'!A$4:A$123, "&lt;=6/30", 'Audit Form Data'!B$4:B$123, 'Dropdown Lists'!A$3)</f>
        <v>0</v>
      </c>
      <c r="U23" s="102" t="str">
        <f t="shared" si="16"/>
        <v/>
      </c>
      <c r="V23" s="77">
        <f>COUNTIFS('Audit Form Data'!AU$4:AU$123, TRUE, 'Audit Form Data'!A$4:A$123, "&gt;=7/1", 'Audit Form Data'!A$4:A$123, "&lt;=7/31", 'Audit Form Data'!B$4:B$123, 'Dropdown Lists'!A$3) + COUNTIFS('Audit Form Data'!BA$4:BA$123, TRUE, 'Audit Form Data'!A$4:A$123, "&gt;=7/1", 'Audit Form Data'!A$4:A$123, "&lt;=7/31", 'Audit Form Data'!B$4:B$123, 'Dropdown Lists'!A$3)</f>
        <v>0</v>
      </c>
      <c r="W23" s="78">
        <f>COUNTIFS('Audit Form Data'!AV$4:AV$123, TRUE, 'Audit Form Data'!A$4:A$123, "&gt;=7/1", 'Audit Form Data'!A$4:A$123, "&lt;=7/31", 'Audit Form Data'!B$4:B$123, 'Dropdown Lists'!A$3) + COUNTIFS('Audit Form Data'!BB$4:BB$123, TRUE, 'Audit Form Data'!A$4:A$123, "&gt;=7/1", 'Audit Form Data'!A$4:A$123, "&lt;=7/31", 'Audit Form Data'!B$4:B$123, 'Dropdown Lists'!A$3)</f>
        <v>0</v>
      </c>
      <c r="X23" s="102" t="str">
        <f t="shared" si="17"/>
        <v/>
      </c>
      <c r="Y23" s="77">
        <f>COUNTIFS('Audit Form Data'!AU$4:AU$123, TRUE, 'Audit Form Data'!A$4:A$123, "&gt;=8/1", 'Audit Form Data'!A$4:A$123, "&lt;=8/31", 'Audit Form Data'!B$4:B$123, 'Dropdown Lists'!A$3) + COUNTIFS('Audit Form Data'!BA$4:BA$123, TRUE, 'Audit Form Data'!A$4:A$123, "&gt;=8/1", 'Audit Form Data'!A$4:A$123, "&lt;=8/31", 'Audit Form Data'!B$4:B$123, 'Dropdown Lists'!A$3)</f>
        <v>0</v>
      </c>
      <c r="Z23" s="78">
        <f>COUNTIFS('Audit Form Data'!AV$4:AV$123, TRUE, 'Audit Form Data'!A$4:A$123, "&gt;=8/1", 'Audit Form Data'!A$4:A$123, "&lt;=8/31", 'Audit Form Data'!B$4:B$123, 'Dropdown Lists'!A$3) + COUNTIFS('Audit Form Data'!BB$4:BB$123, TRUE, 'Audit Form Data'!A$4:A$123, "&gt;=8/1", 'Audit Form Data'!A$4:A$123, "&lt;=8/31", 'Audit Form Data'!B$4:B$123, 'Dropdown Lists'!A$3)</f>
        <v>0</v>
      </c>
      <c r="AA23" s="102" t="str">
        <f t="shared" si="18"/>
        <v/>
      </c>
      <c r="AB23" s="77">
        <f>COUNTIFS('Audit Form Data'!AU$4:AU$123, TRUE, 'Audit Form Data'!A$4:A$123, "&gt;=9/1", 'Audit Form Data'!A$4:A$123, "&lt;=9/30", 'Audit Form Data'!B$4:B$123, 'Dropdown Lists'!A$3) + COUNTIFS('Audit Form Data'!BA$4:BA$123, TRUE, 'Audit Form Data'!A$4:A$123, "&gt;=9/1", 'Audit Form Data'!A$4:A$123, "&lt;=9/30", 'Audit Form Data'!B$4:B$123, 'Dropdown Lists'!A$3)</f>
        <v>0</v>
      </c>
      <c r="AC23" s="78">
        <f>COUNTIFS('Audit Form Data'!AV$4:AV$123, TRUE, 'Audit Form Data'!A$4:A$123, "&gt;=9/1", 'Audit Form Data'!A$4:A$123, "&lt;=9/30", 'Audit Form Data'!B$4:B$123, 'Dropdown Lists'!A$3) + COUNTIFS('Audit Form Data'!BB$4:BB$123, TRUE, 'Audit Form Data'!A$4:A$123, "&gt;=9/1", 'Audit Form Data'!A$4:A$123, "&lt;=9/30", 'Audit Form Data'!B$4:B$123, 'Dropdown Lists'!A$3)</f>
        <v>0</v>
      </c>
      <c r="AD23" s="102" t="str">
        <f t="shared" si="19"/>
        <v/>
      </c>
      <c r="AE23" s="77">
        <f>COUNTIFS('Audit Form Data'!AU$4:AU$123, TRUE, 'Audit Form Data'!A$4:A$123, "&gt;=10/1", 'Audit Form Data'!A$4:A$123, "&lt;=10/31", 'Audit Form Data'!B$4:B$123, 'Dropdown Lists'!A$3) + COUNTIFS('Audit Form Data'!BA$4:BA$123, TRUE, 'Audit Form Data'!A$4:A$123, "&gt;=10/1", 'Audit Form Data'!A$4:A$123, "&lt;=10/31", 'Audit Form Data'!B$4:B$123, 'Dropdown Lists'!A$3)</f>
        <v>0</v>
      </c>
      <c r="AF23" s="78">
        <f>COUNTIFS('Audit Form Data'!AV$4:AV$123, TRUE, 'Audit Form Data'!A$4:A$123, "&gt;=10/1", 'Audit Form Data'!A$4:A$123, "&lt;=10/31", 'Audit Form Data'!B$4:B$123, 'Dropdown Lists'!A$3) + COUNTIFS('Audit Form Data'!BB$4:BB$123, TRUE, 'Audit Form Data'!A$4:A$123, "&gt;=10/1", 'Audit Form Data'!A$4:A$123, "&lt;=10/31", 'Audit Form Data'!B$4:B$123, 'Dropdown Lists'!A$3)</f>
        <v>0</v>
      </c>
      <c r="AG23" s="102" t="str">
        <f t="shared" si="20"/>
        <v/>
      </c>
      <c r="AH23" s="77">
        <f>COUNTIFS('Audit Form Data'!AU$4:AU$123, TRUE, 'Audit Form Data'!A$4:A$123, "&gt;=11/1", 'Audit Form Data'!A$4:A$123, "&lt;=11/30", 'Audit Form Data'!B$4:B$123, 'Dropdown Lists'!A$3) + COUNTIFS('Audit Form Data'!BA$4:BA$123, TRUE, 'Audit Form Data'!A$4:A$123, "&gt;=11/1", 'Audit Form Data'!A$4:A$123, "&lt;=11/30", 'Audit Form Data'!B$4:B$123, 'Dropdown Lists'!A$3)</f>
        <v>0</v>
      </c>
      <c r="AI23" s="78">
        <f>COUNTIFS('Audit Form Data'!AV$4:AV$123, TRUE, 'Audit Form Data'!A$4:A$123, "&gt;=11/1", 'Audit Form Data'!A$4:A$123, "&lt;=11/30", 'Audit Form Data'!B$4:B$123, 'Dropdown Lists'!A$3) + COUNTIFS('Audit Form Data'!BB$4:BB$123, TRUE, 'Audit Form Data'!A$4:A$123, "&gt;=11/1", 'Audit Form Data'!A$4:A$123, "&lt;=11/30", 'Audit Form Data'!B$4:B$123, 'Dropdown Lists'!A$3)</f>
        <v>0</v>
      </c>
      <c r="AJ23" s="102" t="str">
        <f t="shared" si="21"/>
        <v/>
      </c>
      <c r="AK23" s="77">
        <f>COUNTIFS('Audit Form Data'!AU$4:AU$123, TRUE, 'Audit Form Data'!A$4:A$123, "&gt;=12/1", 'Audit Form Data'!A$4:A$123, "&lt;=12/31", 'Audit Form Data'!B$4:B$123, 'Dropdown Lists'!A$3) + COUNTIFS('Audit Form Data'!BA$4:BA$123, TRUE, 'Audit Form Data'!A$4:A$123, "&gt;=12/1", 'Audit Form Data'!A$4:A$123, "&lt;=12/31", 'Audit Form Data'!B$4:B$123, 'Dropdown Lists'!A$3)</f>
        <v>0</v>
      </c>
      <c r="AL23" s="78">
        <f>COUNTIFS('Audit Form Data'!AV$4:AV$123, TRUE, 'Audit Form Data'!A$4:A$123, "&gt;=12/1", 'Audit Form Data'!A$4:A$123, "&lt;=12/31", 'Audit Form Data'!B$4:B$123, 'Dropdown Lists'!A$3) + COUNTIFS('Audit Form Data'!BB$4:BB$123, TRUE, 'Audit Form Data'!A$4:A$123, "&gt;=12/1", 'Audit Form Data'!A$4:A$123, "&lt;=12/31", 'Audit Form Data'!B$4:B$123, 'Dropdown Lists'!A$3)</f>
        <v>0</v>
      </c>
      <c r="AM23" s="102" t="str">
        <f t="shared" si="22"/>
        <v/>
      </c>
    </row>
    <row r="24" spans="2:54" ht="24.6" x14ac:dyDescent="0.3">
      <c r="B24" s="150"/>
      <c r="C24" s="62" t="s">
        <v>22</v>
      </c>
      <c r="D24" s="77">
        <f>COUNTIFS('Audit Form Data'!BG$4:BG$123, TRUE, 'Audit Form Data'!A$4:A$123, "&gt;=1/1", 'Audit Form Data'!A$4:A$123, "&lt;=1/31", 'Audit Form Data'!B$4:B$123, 'Dropdown Lists'!A$3)</f>
        <v>0</v>
      </c>
      <c r="E24" s="78">
        <f>COUNTIFS('Audit Form Data'!BH$4:BH$123, TRUE, 'Audit Form Data'!A$4:A$123, "&gt;=1/1", 'Audit Form Data'!A$4:A$123, "&lt;=1/31", 'Audit Form Data'!B$4:B$123, 'Dropdown Lists'!A$3)</f>
        <v>1</v>
      </c>
      <c r="F24" s="102">
        <f t="shared" si="0"/>
        <v>0</v>
      </c>
      <c r="G24" s="77">
        <f>COUNTIFS('Audit Form Data'!BG$4:BG$123, TRUE, 'Audit Form Data'!A$4:A$123, "&gt;=2/1", 'Audit Form Data'!A$4:A$123, "&lt;3/1", 'Audit Form Data'!B$4:B$123, 'Dropdown Lists'!A$3)</f>
        <v>0</v>
      </c>
      <c r="H24" s="78">
        <f>COUNTIFS('Audit Form Data'!BH$4:BH$123, TRUE, 'Audit Form Data'!A$4:A$123, "&gt;=2/1", 'Audit Form Data'!A$4:A$123, "&lt;3/1", 'Audit Form Data'!B$4:B$123, 'Dropdown Lists'!A$3)</f>
        <v>1</v>
      </c>
      <c r="I24" s="102">
        <f t="shared" si="12"/>
        <v>0</v>
      </c>
      <c r="J24" s="77">
        <f>COUNTIFS('Audit Form Data'!BG$4:BG$123, TRUE, 'Audit Form Data'!A$4:A$123, "&gt;=3/1", 'Audit Form Data'!A$4:A$123, "&lt;=3/31", 'Audit Form Data'!B$4:B$123, 'Dropdown Lists'!A$3)</f>
        <v>1</v>
      </c>
      <c r="K24" s="78">
        <f>COUNTIFS('Audit Form Data'!BH$4:BH$123, TRUE, 'Audit Form Data'!A$4:A$123, "&gt;=3/1", 'Audit Form Data'!A$4:A$123, "&lt;=3/31", 'Audit Form Data'!B$4:B$123, 'Dropdown Lists'!A$3)</f>
        <v>0</v>
      </c>
      <c r="L24" s="102">
        <f t="shared" si="13"/>
        <v>1</v>
      </c>
      <c r="M24" s="77">
        <f>COUNTIFS('Audit Form Data'!BG$4:BG$123, TRUE, 'Audit Form Data'!A$4:A$123, "&gt;=4/1", 'Audit Form Data'!A$4:A$123, "&lt;=4/30", 'Audit Form Data'!B$4:B$123, 'Dropdown Lists'!A$3)</f>
        <v>0</v>
      </c>
      <c r="N24" s="78">
        <f>COUNTIFS('Audit Form Data'!BH$4:BH$123, TRUE, 'Audit Form Data'!A$4:A$123, "&gt;=4/1", 'Audit Form Data'!A$4:A$123, "&lt;=4/30", 'Audit Form Data'!B$4:B$123, 'Dropdown Lists'!A$3)</f>
        <v>0</v>
      </c>
      <c r="O24" s="102" t="str">
        <f t="shared" si="14"/>
        <v/>
      </c>
      <c r="P24" s="77">
        <f>COUNTIFS('Audit Form Data'!BG$4:BG$123, TRUE, 'Audit Form Data'!A$4:A$123, "&gt;=5/1", 'Audit Form Data'!A$4:A$123, "&lt;=5/31", 'Audit Form Data'!B$4:B$123, 'Dropdown Lists'!A$3)</f>
        <v>0</v>
      </c>
      <c r="Q24" s="78">
        <f>COUNTIFS('Audit Form Data'!BH$4:BH$123, TRUE, 'Audit Form Data'!A$4:A$123, "&gt;=5/1", 'Audit Form Data'!A$4:A$123, "&lt;=5/31", 'Audit Form Data'!B$4:B$123, 'Dropdown Lists'!A$3)</f>
        <v>0</v>
      </c>
      <c r="R24" s="102" t="str">
        <f t="shared" si="15"/>
        <v/>
      </c>
      <c r="S24" s="77">
        <f>COUNTIFS('Audit Form Data'!BG$4:BG$123, TRUE, 'Audit Form Data'!A$4:A$123, "&gt;=6/1", 'Audit Form Data'!A$4:A$123, "&lt;=6/30", 'Audit Form Data'!B$4:B$123, 'Dropdown Lists'!A$3)</f>
        <v>0</v>
      </c>
      <c r="T24" s="78">
        <f>COUNTIFS('Audit Form Data'!BH$4:BH$123, TRUE, 'Audit Form Data'!A$4:A$123, "&gt;=6/1", 'Audit Form Data'!A$4:A$123, "&lt;=6/30", 'Audit Form Data'!B$4:B$123, 'Dropdown Lists'!A$3)</f>
        <v>0</v>
      </c>
      <c r="U24" s="102" t="str">
        <f t="shared" si="16"/>
        <v/>
      </c>
      <c r="V24" s="77">
        <f>COUNTIFS('Audit Form Data'!BG$4:BG$123, TRUE, 'Audit Form Data'!A$4:A$123, "&gt;=7/1", 'Audit Form Data'!A$4:A$123, "&lt;=7/31", 'Audit Form Data'!B$4:B$123, 'Dropdown Lists'!A$3)</f>
        <v>0</v>
      </c>
      <c r="W24" s="78">
        <f>COUNTIFS('Audit Form Data'!BH$4:BH$123, TRUE, 'Audit Form Data'!A$4:A$123, "&gt;=7/1", 'Audit Form Data'!A$4:A$123, "&lt;=7/31", 'Audit Form Data'!B$4:B$123, 'Dropdown Lists'!A$3)</f>
        <v>0</v>
      </c>
      <c r="X24" s="102" t="str">
        <f t="shared" si="17"/>
        <v/>
      </c>
      <c r="Y24" s="77">
        <f>COUNTIFS('Audit Form Data'!BG$4:BG$123, TRUE, 'Audit Form Data'!A$4:A$123, "&gt;=8/1", 'Audit Form Data'!A$4:A$123, "&lt;=8/31", 'Audit Form Data'!B$4:B$123, 'Dropdown Lists'!A$3)</f>
        <v>0</v>
      </c>
      <c r="Z24" s="78">
        <f>COUNTIFS('Audit Form Data'!BH$4:BH$123, TRUE, 'Audit Form Data'!A$4:A$123, "&gt;=8/1", 'Audit Form Data'!A$4:A$123, "&lt;=8/31", 'Audit Form Data'!B$4:B$123, 'Dropdown Lists'!A$3)</f>
        <v>0</v>
      </c>
      <c r="AA24" s="102" t="str">
        <f t="shared" si="18"/>
        <v/>
      </c>
      <c r="AB24" s="77">
        <f>COUNTIFS('Audit Form Data'!BG$4:BG$123, TRUE, 'Audit Form Data'!A$4:A$123, "&gt;=9/1", 'Audit Form Data'!A$4:A$123, "&lt;=9/30", 'Audit Form Data'!B$4:B$123, 'Dropdown Lists'!A$3)</f>
        <v>0</v>
      </c>
      <c r="AC24" s="78">
        <f>COUNTIFS('Audit Form Data'!BH$4:BH$123, TRUE, 'Audit Form Data'!A$4:A$123, "&gt;=9/1", 'Audit Form Data'!A$4:A$123, "&lt;=9/30", 'Audit Form Data'!B$4:B$123, 'Dropdown Lists'!A$3)</f>
        <v>0</v>
      </c>
      <c r="AD24" s="102" t="str">
        <f t="shared" si="19"/>
        <v/>
      </c>
      <c r="AE24" s="77">
        <f>COUNTIFS('Audit Form Data'!BG$4:BG$123, TRUE, 'Audit Form Data'!A$4:A$123, "&gt;=10/1", 'Audit Form Data'!A$4:A$123, "&lt;=10/31", 'Audit Form Data'!B$4:B$123, 'Dropdown Lists'!A$3)</f>
        <v>0</v>
      </c>
      <c r="AF24" s="78">
        <f>COUNTIFS('Audit Form Data'!BH$4:BH$123, TRUE, 'Audit Form Data'!A$4:A$123, "&gt;=10/1", 'Audit Form Data'!A$4:A$123, "&lt;=10/31", 'Audit Form Data'!B$4:B$123, 'Dropdown Lists'!A$3)</f>
        <v>0</v>
      </c>
      <c r="AG24" s="102" t="str">
        <f t="shared" si="20"/>
        <v/>
      </c>
      <c r="AH24" s="77">
        <f>COUNTIFS('Audit Form Data'!BG$4:BG$123, TRUE, 'Audit Form Data'!A$4:A$123, "&gt;=11/1", 'Audit Form Data'!A$4:A$123, "&lt;=11/30", 'Audit Form Data'!B$4:B$123, 'Dropdown Lists'!A$3)</f>
        <v>0</v>
      </c>
      <c r="AI24" s="78">
        <f>COUNTIFS('Audit Form Data'!BH$4:BH$123, TRUE, 'Audit Form Data'!A$4:A$123, "&gt;=11/1", 'Audit Form Data'!A$4:A$123, "&lt;=11/30", 'Audit Form Data'!B$4:B$123, 'Dropdown Lists'!A$3)</f>
        <v>0</v>
      </c>
      <c r="AJ24" s="102" t="str">
        <f t="shared" si="21"/>
        <v/>
      </c>
      <c r="AK24" s="77">
        <f>COUNTIFS('Audit Form Data'!BG$4:BG$123, TRUE, 'Audit Form Data'!A$4:A$123, "&gt;=12/1", 'Audit Form Data'!A$4:A$123, "&lt;=12/31", 'Audit Form Data'!B$4:B$123, 'Dropdown Lists'!A$3)</f>
        <v>0</v>
      </c>
      <c r="AL24" s="78">
        <f>COUNTIFS('Audit Form Data'!BH$4:BH$123, TRUE, 'Audit Form Data'!A$4:A$123, "&gt;=12/1", 'Audit Form Data'!A$4:A$123, "&lt;=12/31", 'Audit Form Data'!B$4:B$123, 'Dropdown Lists'!A$3)</f>
        <v>0</v>
      </c>
      <c r="AM24" s="102" t="str">
        <f t="shared" si="22"/>
        <v/>
      </c>
    </row>
    <row r="25" spans="2:54" x14ac:dyDescent="0.3">
      <c r="B25" s="151"/>
      <c r="C25" s="93" t="s">
        <v>118</v>
      </c>
      <c r="D25" s="94">
        <f>SUM(D22:D24)</f>
        <v>1</v>
      </c>
      <c r="E25" s="94">
        <f>SUM(E22:E24)</f>
        <v>3</v>
      </c>
      <c r="F25" s="103">
        <f>IFERROR(D25/(D25+E25), NA())</f>
        <v>0.25</v>
      </c>
      <c r="G25" s="94">
        <f>SUM(G22:G24)</f>
        <v>0</v>
      </c>
      <c r="H25" s="94">
        <f>SUM(H22:H24)</f>
        <v>4</v>
      </c>
      <c r="I25" s="103">
        <f>IFERROR(G25/(G25+H25), NA())</f>
        <v>0</v>
      </c>
      <c r="J25" s="94">
        <f>SUM(J22:J24)</f>
        <v>1</v>
      </c>
      <c r="K25" s="94">
        <f>SUM(K22:K24)</f>
        <v>3</v>
      </c>
      <c r="L25" s="103">
        <f>IFERROR(J25/(J25+K25), NA())</f>
        <v>0.25</v>
      </c>
      <c r="M25" s="94">
        <f>SUM(M22:M24)</f>
        <v>0</v>
      </c>
      <c r="N25" s="94">
        <f>SUM(N22:N24)</f>
        <v>0</v>
      </c>
      <c r="O25" s="103" t="e">
        <f>IFERROR(M25/(M25+N25), NA())</f>
        <v>#N/A</v>
      </c>
      <c r="P25" s="94">
        <f>SUM(P22:P24)</f>
        <v>0</v>
      </c>
      <c r="Q25" s="94">
        <f>SUM(Q22:Q24)</f>
        <v>0</v>
      </c>
      <c r="R25" s="103" t="e">
        <f>IFERROR(P25/(P25+Q25), NA())</f>
        <v>#N/A</v>
      </c>
      <c r="S25" s="94">
        <f>SUM(S22:S24)</f>
        <v>0</v>
      </c>
      <c r="T25" s="94">
        <f>SUM(T22:T24)</f>
        <v>0</v>
      </c>
      <c r="U25" s="103" t="e">
        <f>IFERROR(S25/(S25+T25), NA())</f>
        <v>#N/A</v>
      </c>
      <c r="V25" s="94">
        <f>SUM(V22:V24)</f>
        <v>0</v>
      </c>
      <c r="W25" s="94">
        <f>SUM(W22:W24)</f>
        <v>0</v>
      </c>
      <c r="X25" s="103" t="e">
        <f>IFERROR(V25/(V25+W25), NA())</f>
        <v>#N/A</v>
      </c>
      <c r="Y25" s="94">
        <f>SUM(Y22:Y24)</f>
        <v>0</v>
      </c>
      <c r="Z25" s="94">
        <f>SUM(Z22:Z24)</f>
        <v>0</v>
      </c>
      <c r="AA25" s="103" t="e">
        <f>IFERROR(Y25/(Y25+Z25), NA())</f>
        <v>#N/A</v>
      </c>
      <c r="AB25" s="94">
        <f>SUM(AB22:AB24)</f>
        <v>0</v>
      </c>
      <c r="AC25" s="94">
        <f>SUM(AC22:AC24)</f>
        <v>0</v>
      </c>
      <c r="AD25" s="103" t="e">
        <f>IFERROR(AB25/(AB25+AC25), NA())</f>
        <v>#N/A</v>
      </c>
      <c r="AE25" s="94">
        <f>SUM(AE22:AE24)</f>
        <v>0</v>
      </c>
      <c r="AF25" s="94">
        <f>SUM(AF22:AF24)</f>
        <v>0</v>
      </c>
      <c r="AG25" s="103" t="e">
        <f>IFERROR(AE25/(AE25+AF25), NA())</f>
        <v>#N/A</v>
      </c>
      <c r="AH25" s="94">
        <f>SUM(AH22:AH24)</f>
        <v>0</v>
      </c>
      <c r="AI25" s="94">
        <f>SUM(AI22:AI24)</f>
        <v>0</v>
      </c>
      <c r="AJ25" s="103" t="e">
        <f>IFERROR(AH25/(AH25+AI25), NA())</f>
        <v>#N/A</v>
      </c>
      <c r="AK25" s="94">
        <f>SUM(AK22:AK24)</f>
        <v>0</v>
      </c>
      <c r="AL25" s="94">
        <f>SUM(AL22:AL24)</f>
        <v>0</v>
      </c>
      <c r="AM25" s="103" t="e">
        <f>IFERROR(AK25/(AK25+AL25), NA())</f>
        <v>#N/A</v>
      </c>
    </row>
    <row r="26" spans="2:54" ht="24.6" x14ac:dyDescent="0.3">
      <c r="B26" s="152" t="s">
        <v>23</v>
      </c>
      <c r="C26" s="63" t="s">
        <v>24</v>
      </c>
      <c r="D26" s="79">
        <f>COUNTIFS('Audit Form Data'!Q$4:Q$123, TRUE, 'Audit Form Data'!A$4:A$123, "&gt;=1/1", 'Audit Form Data'!A$4:A$123, "&lt;=1/31", 'Audit Form Data'!B$4:B$123, 'Dropdown Lists'!A$3)</f>
        <v>0</v>
      </c>
      <c r="E26" s="80">
        <f>COUNTIFS('Audit Form Data'!R$4:R$123, TRUE, 'Audit Form Data'!A$4:A$123, "&gt;=1/1", 'Audit Form Data'!A$4:A$123, "&lt;=1/31", 'Audit Form Data'!B$4:B$123, 'Dropdown Lists'!A$3)</f>
        <v>1</v>
      </c>
      <c r="F26" s="104">
        <f t="shared" si="0"/>
        <v>0</v>
      </c>
      <c r="G26" s="79">
        <f>COUNTIFS('Audit Form Data'!Q$4:Q$123, TRUE, 'Audit Form Data'!A$4:A$123, "&gt;=2/1", 'Audit Form Data'!A$4:A$123, "&lt;3/1", 'Audit Form Data'!B$4:B$123, 'Dropdown Lists'!A$3)</f>
        <v>1</v>
      </c>
      <c r="H26" s="80">
        <f>COUNTIFS('Audit Form Data'!R$4:R$123, TRUE, 'Audit Form Data'!A$4:A$123, "&gt;=2/1", 'Audit Form Data'!A$4:A$123, "&lt;3/1", 'Audit Form Data'!B$4:B$123, 'Dropdown Lists'!A$3)</f>
        <v>0</v>
      </c>
      <c r="I26" s="104">
        <f t="shared" si="12"/>
        <v>1</v>
      </c>
      <c r="J26" s="79">
        <f>COUNTIFS('Audit Form Data'!Q$4:Q$123, TRUE, 'Audit Form Data'!A$4:A$123, "&gt;=3/1", 'Audit Form Data'!A$4:A$123, "&lt;=3/31", 'Audit Form Data'!B$4:B$123, 'Dropdown Lists'!A$3)</f>
        <v>1</v>
      </c>
      <c r="K26" s="80">
        <f>COUNTIFS('Audit Form Data'!R$4:R$123, TRUE, 'Audit Form Data'!A$4:A$123, "&gt;=3/1", 'Audit Form Data'!A$4:A$123, "&lt;=3/31", 'Audit Form Data'!B$4:B$123, 'Dropdown Lists'!A$3)</f>
        <v>0</v>
      </c>
      <c r="L26" s="104">
        <f t="shared" si="13"/>
        <v>1</v>
      </c>
      <c r="M26" s="79">
        <f>COUNTIFS('Audit Form Data'!Q$4:Q$123, TRUE, 'Audit Form Data'!A$4:A$123, "&gt;=4/1", 'Audit Form Data'!A$4:A$123, "&lt;=4/30", 'Audit Form Data'!B$4:B$123, 'Dropdown Lists'!A$3)</f>
        <v>0</v>
      </c>
      <c r="N26" s="80">
        <f>COUNTIFS('Audit Form Data'!R$4:R$123, TRUE, 'Audit Form Data'!A$4:A$123, "&gt;=4/1", 'Audit Form Data'!A$4:A$123, "&lt;=4/30", 'Audit Form Data'!B$4:B$123, 'Dropdown Lists'!A$3)</f>
        <v>0</v>
      </c>
      <c r="O26" s="104" t="str">
        <f t="shared" si="14"/>
        <v/>
      </c>
      <c r="P26" s="79">
        <f>COUNTIFS('Audit Form Data'!Q$4:Q$123, TRUE, 'Audit Form Data'!A$4:A$123, "&gt;=5/1", 'Audit Form Data'!A$4:A$123, "&lt;=5/31", 'Audit Form Data'!B$4:B$123, 'Dropdown Lists'!A$3)</f>
        <v>0</v>
      </c>
      <c r="Q26" s="80">
        <f>COUNTIFS('Audit Form Data'!R$4:R$123, TRUE, 'Audit Form Data'!A$4:A$123, "&gt;=5/1", 'Audit Form Data'!A$4:A$123, "&lt;=5/31", 'Audit Form Data'!B$4:B$123, 'Dropdown Lists'!A$3)</f>
        <v>0</v>
      </c>
      <c r="R26" s="104" t="str">
        <f t="shared" si="15"/>
        <v/>
      </c>
      <c r="S26" s="79">
        <f>COUNTIFS('Audit Form Data'!Q$4:Q$123, TRUE, 'Audit Form Data'!A$4:A$123, "&gt;=6/1", 'Audit Form Data'!A$4:A$123, "&lt;=6/30", 'Audit Form Data'!B$4:B$123, 'Dropdown Lists'!A$3)</f>
        <v>0</v>
      </c>
      <c r="T26" s="80">
        <f>COUNTIFS('Audit Form Data'!R$4:R$123, TRUE, 'Audit Form Data'!A$4:A$123, "&gt;=6/1", 'Audit Form Data'!A$4:A$123, "&lt;=6/30", 'Audit Form Data'!B$4:B$123, 'Dropdown Lists'!A$3)</f>
        <v>0</v>
      </c>
      <c r="U26" s="104" t="str">
        <f t="shared" si="16"/>
        <v/>
      </c>
      <c r="V26" s="79">
        <f>COUNTIFS('Audit Form Data'!Q$4:Q$123, TRUE, 'Audit Form Data'!A$4:A$123, "&gt;=7/1", 'Audit Form Data'!A$4:A$123, "&lt;=7/31", 'Audit Form Data'!B$4:B$123, 'Dropdown Lists'!A$3)</f>
        <v>0</v>
      </c>
      <c r="W26" s="80">
        <f>COUNTIFS('Audit Form Data'!R$4:R$123, TRUE, 'Audit Form Data'!A$4:A$123, "&gt;=7/1", 'Audit Form Data'!A$4:A$123, "&lt;=7/31", 'Audit Form Data'!B$4:B$123, 'Dropdown Lists'!A$3)</f>
        <v>0</v>
      </c>
      <c r="X26" s="104" t="str">
        <f t="shared" si="17"/>
        <v/>
      </c>
      <c r="Y26" s="79">
        <f>COUNTIFS('Audit Form Data'!Q$4:Q$123, TRUE, 'Audit Form Data'!A$4:A$123, "&gt;=8/1", 'Audit Form Data'!A$4:A$123, "&lt;=8/31", 'Audit Form Data'!B$4:B$123, 'Dropdown Lists'!A$3)</f>
        <v>0</v>
      </c>
      <c r="Z26" s="80">
        <f>COUNTIFS('Audit Form Data'!R$4:R$123, TRUE, 'Audit Form Data'!A$4:A$123, "&gt;=8/1", 'Audit Form Data'!A$4:A$123, "&lt;=8/31", 'Audit Form Data'!B$4:B$123, 'Dropdown Lists'!A$3)</f>
        <v>0</v>
      </c>
      <c r="AA26" s="104" t="str">
        <f t="shared" si="18"/>
        <v/>
      </c>
      <c r="AB26" s="79">
        <f>COUNTIFS('Audit Form Data'!Q$4:Q$123, TRUE, 'Audit Form Data'!A$4:A$123, "&gt;=9/1", 'Audit Form Data'!A$4:A$123, "&lt;=9/30", 'Audit Form Data'!B$4:B$123, 'Dropdown Lists'!A$3)</f>
        <v>0</v>
      </c>
      <c r="AC26" s="80">
        <f>COUNTIFS('Audit Form Data'!R$4:R$123, TRUE, 'Audit Form Data'!A$4:A$123, "&gt;=9/1", 'Audit Form Data'!A$4:A$123, "&lt;=9/30", 'Audit Form Data'!B$4:B$123, 'Dropdown Lists'!A$3)</f>
        <v>0</v>
      </c>
      <c r="AD26" s="104" t="str">
        <f t="shared" si="19"/>
        <v/>
      </c>
      <c r="AE26" s="79">
        <f>COUNTIFS('Audit Form Data'!Q$4:Q$123, TRUE, 'Audit Form Data'!A$4:A$123, "&gt;=10/1", 'Audit Form Data'!A$4:A$123, "&lt;=10/31", 'Audit Form Data'!B$4:B$123, 'Dropdown Lists'!A$3)</f>
        <v>0</v>
      </c>
      <c r="AF26" s="80">
        <f>COUNTIFS('Audit Form Data'!R$4:R$123, TRUE, 'Audit Form Data'!A$4:A$123, "&gt;=10/1", 'Audit Form Data'!A$4:A$123, "&lt;=10/31", 'Audit Form Data'!B$4:B$123, 'Dropdown Lists'!A$3)</f>
        <v>0</v>
      </c>
      <c r="AG26" s="104" t="str">
        <f t="shared" si="20"/>
        <v/>
      </c>
      <c r="AH26" s="79">
        <f>COUNTIFS('Audit Form Data'!Q$4:Q$123, TRUE, 'Audit Form Data'!A$4:A$123, "&gt;=11/1", 'Audit Form Data'!A$4:A$123, "&lt;=11/30", 'Audit Form Data'!B$4:B$123, 'Dropdown Lists'!A$3)</f>
        <v>0</v>
      </c>
      <c r="AI26" s="80">
        <f>COUNTIFS('Audit Form Data'!R$4:R$123, TRUE, 'Audit Form Data'!A$4:A$123, "&gt;=11/1", 'Audit Form Data'!A$4:A$123, "&lt;=11/30", 'Audit Form Data'!B$4:B$123, 'Dropdown Lists'!A$3)</f>
        <v>0</v>
      </c>
      <c r="AJ26" s="104" t="str">
        <f t="shared" si="21"/>
        <v/>
      </c>
      <c r="AK26" s="79">
        <f>COUNTIFS('Audit Form Data'!Q$4:Q$123, TRUE, 'Audit Form Data'!A$4:A$123, "&gt;=12/1", 'Audit Form Data'!A$4:A$123, "&lt;=12/31", 'Audit Form Data'!B$4:B$123, 'Dropdown Lists'!A$3)</f>
        <v>0</v>
      </c>
      <c r="AL26" s="80">
        <f>COUNTIFS('Audit Form Data'!R$4:R$123, TRUE, 'Audit Form Data'!A$4:A$123, "&gt;=12/1", 'Audit Form Data'!A$4:A$123, "&lt;=12/31", 'Audit Form Data'!B$4:B$123, 'Dropdown Lists'!A$3)</f>
        <v>0</v>
      </c>
      <c r="AM26" s="104" t="str">
        <f t="shared" si="22"/>
        <v/>
      </c>
    </row>
    <row r="27" spans="2:54" ht="36.6" x14ac:dyDescent="0.3">
      <c r="B27" s="160"/>
      <c r="C27" s="63" t="s">
        <v>25</v>
      </c>
      <c r="D27" s="81">
        <f>COUNTIFS('Audit Form Data'!AC$4:AC$123, TRUE, 'Audit Form Data'!A$4:A$123, "&gt;=1/1", 'Audit Form Data'!A$4:A$123, "&lt;=1/31", 'Audit Form Data'!B$4:B$123, 'Dropdown Lists'!A$3)</f>
        <v>0</v>
      </c>
      <c r="E27" s="82">
        <f>COUNTIFS('Audit Form Data'!AD$4:AD$123, TRUE, 'Audit Form Data'!A$4:A$123, "&gt;=1/1", 'Audit Form Data'!A$4:A$123, "&lt;=1/31", 'Audit Form Data'!B$4:B$123, 'Dropdown Lists'!A$3)</f>
        <v>1</v>
      </c>
      <c r="F27" s="104">
        <f t="shared" si="0"/>
        <v>0</v>
      </c>
      <c r="G27" s="81">
        <f>COUNTIFS('Audit Form Data'!AC$4:AC$123, TRUE, 'Audit Form Data'!A$4:A$123, "&gt;=2/1", 'Audit Form Data'!A$4:A$123, "&lt;3/1", 'Audit Form Data'!B$4:B$123, 'Dropdown Lists'!A$3)</f>
        <v>0</v>
      </c>
      <c r="H27" s="82">
        <f>COUNTIFS('Audit Form Data'!AD$4:AD$123, TRUE, 'Audit Form Data'!A$4:A$123, "&gt;=2/1", 'Audit Form Data'!A$4:A$123, "&lt;3/1", 'Audit Form Data'!B$4:B$123, 'Dropdown Lists'!A$3)</f>
        <v>1</v>
      </c>
      <c r="I27" s="104">
        <f t="shared" si="12"/>
        <v>0</v>
      </c>
      <c r="J27" s="81">
        <f>COUNTIFS('Audit Form Data'!AC$4:AC$123, TRUE, 'Audit Form Data'!A$4:A$123, "&gt;=3/1", 'Audit Form Data'!A$4:A$123, "&lt;=3/31", 'Audit Form Data'!B$4:B$123, 'Dropdown Lists'!A$3)</f>
        <v>0</v>
      </c>
      <c r="K27" s="82">
        <f>COUNTIFS('Audit Form Data'!AD$4:AD$123, TRUE, 'Audit Form Data'!A$4:A$123, "&gt;=3/1", 'Audit Form Data'!A$4:A$123, "&lt;=3/31", 'Audit Form Data'!B$4:B$123, 'Dropdown Lists'!A$3)</f>
        <v>1</v>
      </c>
      <c r="L27" s="104">
        <f t="shared" si="13"/>
        <v>0</v>
      </c>
      <c r="M27" s="81">
        <f>COUNTIFS('Audit Form Data'!AC$4:AC$123, TRUE, 'Audit Form Data'!A$4:A$123, "&gt;=4/1", 'Audit Form Data'!A$4:A$123, "&lt;=4/30", 'Audit Form Data'!B$4:B$123, 'Dropdown Lists'!A$3)</f>
        <v>0</v>
      </c>
      <c r="N27" s="82">
        <f>COUNTIFS('Audit Form Data'!AD$4:AD$123, TRUE, 'Audit Form Data'!A$4:A$123, "&gt;=4/1", 'Audit Form Data'!A$4:A$123, "&lt;=4/30", 'Audit Form Data'!B$4:B$123, 'Dropdown Lists'!A$3)</f>
        <v>0</v>
      </c>
      <c r="O27" s="104" t="str">
        <f t="shared" si="14"/>
        <v/>
      </c>
      <c r="P27" s="81">
        <f>COUNTIFS('Audit Form Data'!AC$4:AC$123, TRUE, 'Audit Form Data'!A$4:A$123, "&gt;=5/1", 'Audit Form Data'!A$4:A$123, "&lt;=5/31", 'Audit Form Data'!B$4:B$123, 'Dropdown Lists'!A$3)</f>
        <v>0</v>
      </c>
      <c r="Q27" s="82">
        <f>COUNTIFS('Audit Form Data'!AD$4:AD$123, TRUE, 'Audit Form Data'!A$4:A$123, "&gt;=5/1", 'Audit Form Data'!A$4:A$123, "&lt;=5/31", 'Audit Form Data'!B$4:B$123, 'Dropdown Lists'!A$3)</f>
        <v>0</v>
      </c>
      <c r="R27" s="104" t="str">
        <f t="shared" si="15"/>
        <v/>
      </c>
      <c r="S27" s="81">
        <f>COUNTIFS('Audit Form Data'!AC$4:AC$123, TRUE, 'Audit Form Data'!A$4:A$123, "&gt;=6/1", 'Audit Form Data'!A$4:A$123, "&lt;=6/30", 'Audit Form Data'!B$4:B$123, 'Dropdown Lists'!A$3)</f>
        <v>0</v>
      </c>
      <c r="T27" s="82">
        <f>COUNTIFS('Audit Form Data'!AD$4:AD$123, TRUE, 'Audit Form Data'!A$4:A$123, "&gt;=6/1", 'Audit Form Data'!A$4:A$123, "&lt;=6/30", 'Audit Form Data'!B$4:B$123, 'Dropdown Lists'!A$3)</f>
        <v>0</v>
      </c>
      <c r="U27" s="104" t="str">
        <f t="shared" si="16"/>
        <v/>
      </c>
      <c r="V27" s="81">
        <f>COUNTIFS('Audit Form Data'!AC$4:AC$123, TRUE, 'Audit Form Data'!A$4:A$123, "&gt;=7/1", 'Audit Form Data'!A$4:A$123, "&lt;=7/31", 'Audit Form Data'!B$4:B$123, 'Dropdown Lists'!A$3)</f>
        <v>0</v>
      </c>
      <c r="W27" s="82">
        <f>COUNTIFS('Audit Form Data'!AD$4:AD$123, TRUE, 'Audit Form Data'!A$4:A$123, "&gt;=7/1", 'Audit Form Data'!A$4:A$123, "&lt;=7/31", 'Audit Form Data'!B$4:B$123, 'Dropdown Lists'!A$3)</f>
        <v>0</v>
      </c>
      <c r="X27" s="104" t="str">
        <f t="shared" si="17"/>
        <v/>
      </c>
      <c r="Y27" s="81">
        <f>COUNTIFS('Audit Form Data'!AC$4:AC$123, TRUE, 'Audit Form Data'!A$4:A$123, "&gt;=8/1", 'Audit Form Data'!A$4:A$123, "&lt;=8/31", 'Audit Form Data'!B$4:B$123, 'Dropdown Lists'!A$3)</f>
        <v>0</v>
      </c>
      <c r="Z27" s="82">
        <f>COUNTIFS('Audit Form Data'!AD$4:AD$123, TRUE, 'Audit Form Data'!A$4:A$123, "&gt;=8/1", 'Audit Form Data'!A$4:A$123, "&lt;=8/31", 'Audit Form Data'!B$4:B$123, 'Dropdown Lists'!A$3)</f>
        <v>0</v>
      </c>
      <c r="AA27" s="104" t="str">
        <f t="shared" si="18"/>
        <v/>
      </c>
      <c r="AB27" s="81">
        <f>COUNTIFS('Audit Form Data'!AC$4:AC$123, TRUE, 'Audit Form Data'!A$4:A$123, "&gt;=9/1", 'Audit Form Data'!A$4:A$123, "&lt;=9/30", 'Audit Form Data'!B$4:B$123, 'Dropdown Lists'!A$3)</f>
        <v>0</v>
      </c>
      <c r="AC27" s="82">
        <f>COUNTIFS('Audit Form Data'!AD$4:AD$123, TRUE, 'Audit Form Data'!A$4:A$123, "&gt;=9/1", 'Audit Form Data'!A$4:A$123, "&lt;=9/30", 'Audit Form Data'!B$4:B$123, 'Dropdown Lists'!A$3)</f>
        <v>0</v>
      </c>
      <c r="AD27" s="104" t="str">
        <f t="shared" si="19"/>
        <v/>
      </c>
      <c r="AE27" s="81">
        <f>COUNTIFS('Audit Form Data'!AC$4:AC$123, TRUE, 'Audit Form Data'!A$4:A$123, "&gt;=10/1", 'Audit Form Data'!A$4:A$123, "&lt;=10/31", 'Audit Form Data'!B$4:B$123, 'Dropdown Lists'!A$3)</f>
        <v>0</v>
      </c>
      <c r="AF27" s="82">
        <f>COUNTIFS('Audit Form Data'!AD$4:AD$123, TRUE, 'Audit Form Data'!A$4:A$123, "&gt;=10/1", 'Audit Form Data'!A$4:A$123, "&lt;=10/31", 'Audit Form Data'!B$4:B$123, 'Dropdown Lists'!A$3)</f>
        <v>0</v>
      </c>
      <c r="AG27" s="104" t="str">
        <f t="shared" si="20"/>
        <v/>
      </c>
      <c r="AH27" s="81">
        <f>COUNTIFS('Audit Form Data'!AC$4:AC$123, TRUE, 'Audit Form Data'!A$4:A$123, "&gt;=11/1", 'Audit Form Data'!A$4:A$123, "&lt;=11/30", 'Audit Form Data'!B$4:B$123, 'Dropdown Lists'!A$3)</f>
        <v>0</v>
      </c>
      <c r="AI27" s="82">
        <f>COUNTIFS('Audit Form Data'!AD$4:AD$123, TRUE, 'Audit Form Data'!A$4:A$123, "&gt;=11/1", 'Audit Form Data'!A$4:A$123, "&lt;=11/30", 'Audit Form Data'!B$4:B$123, 'Dropdown Lists'!A$3)</f>
        <v>0</v>
      </c>
      <c r="AJ27" s="104" t="str">
        <f t="shared" si="21"/>
        <v/>
      </c>
      <c r="AK27" s="81">
        <f>COUNTIFS('Audit Form Data'!AC$4:AC$123, TRUE, 'Audit Form Data'!A$4:A$123, "&gt;=12/1", 'Audit Form Data'!A$4:A$123, "&lt;=12/31", 'Audit Form Data'!B$4:B$123, 'Dropdown Lists'!A$3)</f>
        <v>0</v>
      </c>
      <c r="AL27" s="82">
        <f>COUNTIFS('Audit Form Data'!AD$4:AD$123, TRUE, 'Audit Form Data'!A$4:A$123, "&gt;=12/1", 'Audit Form Data'!A$4:A$123, "&lt;=12/31", 'Audit Form Data'!B$4:B$123, 'Dropdown Lists'!A$3)</f>
        <v>0</v>
      </c>
      <c r="AM27" s="104" t="str">
        <f t="shared" si="22"/>
        <v/>
      </c>
    </row>
    <row r="28" spans="2:54" ht="15" thickBot="1" x14ac:dyDescent="0.35">
      <c r="B28" s="153"/>
      <c r="C28" s="95" t="s">
        <v>118</v>
      </c>
      <c r="D28" s="105">
        <f>SUM(D26:D27)</f>
        <v>0</v>
      </c>
      <c r="E28" s="106">
        <f>SUM(E26:E27)</f>
        <v>2</v>
      </c>
      <c r="F28" s="107">
        <f>IFERROR(D28/(D28+E28), NA())</f>
        <v>0</v>
      </c>
      <c r="G28" s="105">
        <f>SUM(G26:G27)</f>
        <v>1</v>
      </c>
      <c r="H28" s="106">
        <f>SUM(H26:H27)</f>
        <v>1</v>
      </c>
      <c r="I28" s="107">
        <f>IFERROR(G28/(G28+H28), NA())</f>
        <v>0.5</v>
      </c>
      <c r="J28" s="105">
        <f>SUM(J26:J27)</f>
        <v>1</v>
      </c>
      <c r="K28" s="106">
        <f>SUM(K26:K27)</f>
        <v>1</v>
      </c>
      <c r="L28" s="107">
        <f>IFERROR(J28/(J28+K28), NA())</f>
        <v>0.5</v>
      </c>
      <c r="M28" s="105">
        <f>SUM(M26:M27)</f>
        <v>0</v>
      </c>
      <c r="N28" s="106">
        <f>SUM(N26:N27)</f>
        <v>0</v>
      </c>
      <c r="O28" s="107" t="e">
        <f>IFERROR(M28/(M28+N28), NA())</f>
        <v>#N/A</v>
      </c>
      <c r="P28" s="105">
        <f>SUM(P26:P27)</f>
        <v>0</v>
      </c>
      <c r="Q28" s="106">
        <f>SUM(Q26:Q27)</f>
        <v>0</v>
      </c>
      <c r="R28" s="107" t="e">
        <f>IFERROR(P28/(P28+Q28), NA())</f>
        <v>#N/A</v>
      </c>
      <c r="S28" s="105">
        <f>SUM(S26:S27)</f>
        <v>0</v>
      </c>
      <c r="T28" s="106">
        <f>SUM(T26:T27)</f>
        <v>0</v>
      </c>
      <c r="U28" s="107" t="e">
        <f>IFERROR(S28/(S28+T28), NA())</f>
        <v>#N/A</v>
      </c>
      <c r="V28" s="105">
        <f>SUM(V26:V27)</f>
        <v>0</v>
      </c>
      <c r="W28" s="106">
        <f>SUM(W26:W27)</f>
        <v>0</v>
      </c>
      <c r="X28" s="107" t="e">
        <f>IFERROR(V28/(V28+W28), NA())</f>
        <v>#N/A</v>
      </c>
      <c r="Y28" s="105">
        <f>SUM(Y26:Y27)</f>
        <v>0</v>
      </c>
      <c r="Z28" s="106">
        <f>SUM(Z26:Z27)</f>
        <v>0</v>
      </c>
      <c r="AA28" s="107" t="e">
        <f>IFERROR(Y28/(Y28+Z28), NA())</f>
        <v>#N/A</v>
      </c>
      <c r="AB28" s="105">
        <f>SUM(AB26:AB27)</f>
        <v>0</v>
      </c>
      <c r="AC28" s="106">
        <f>SUM(AC26:AC27)</f>
        <v>0</v>
      </c>
      <c r="AD28" s="107" t="e">
        <f>IFERROR(AB28/(AB28+AC28), NA())</f>
        <v>#N/A</v>
      </c>
      <c r="AE28" s="105">
        <f>SUM(AE26:AE27)</f>
        <v>0</v>
      </c>
      <c r="AF28" s="106">
        <f>SUM(AF26:AF27)</f>
        <v>0</v>
      </c>
      <c r="AG28" s="107" t="e">
        <f>IFERROR(AE28/(AE28+AF28), NA())</f>
        <v>#N/A</v>
      </c>
      <c r="AH28" s="105">
        <f>SUM(AH26:AH27)</f>
        <v>0</v>
      </c>
      <c r="AI28" s="106">
        <f>SUM(AI26:AI27)</f>
        <v>0</v>
      </c>
      <c r="AJ28" s="107" t="e">
        <f>IFERROR(AH28/(AH28+AI28), NA())</f>
        <v>#N/A</v>
      </c>
      <c r="AK28" s="105">
        <f>SUM(AK26:AK27)</f>
        <v>0</v>
      </c>
      <c r="AL28" s="106">
        <f>SUM(AL26:AL27)</f>
        <v>0</v>
      </c>
      <c r="AM28" s="107" t="e">
        <f>IFERROR(AK28/(AK28+AL28), NA())</f>
        <v>#N/A</v>
      </c>
    </row>
    <row r="30" spans="2:54" ht="18.600000000000001" thickBot="1" x14ac:dyDescent="0.4">
      <c r="B30" s="111" t="str">
        <f>'Dropdown Lists'!A$4 &amp; " EVS Observations"</f>
        <v>Unit B EVS Observations</v>
      </c>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row>
    <row r="31" spans="2:54" ht="18.600000000000001" thickBot="1" x14ac:dyDescent="0.4">
      <c r="D31" s="108" t="s">
        <v>103</v>
      </c>
      <c r="E31" s="109"/>
      <c r="F31" s="110"/>
      <c r="G31" s="108" t="s">
        <v>104</v>
      </c>
      <c r="H31" s="109"/>
      <c r="I31" s="110"/>
      <c r="J31" s="108" t="s">
        <v>105</v>
      </c>
      <c r="K31" s="109"/>
      <c r="L31" s="110"/>
      <c r="M31" s="108" t="s">
        <v>106</v>
      </c>
      <c r="N31" s="109"/>
      <c r="O31" s="110"/>
      <c r="P31" s="108" t="s">
        <v>107</v>
      </c>
      <c r="Q31" s="109"/>
      <c r="R31" s="110"/>
      <c r="S31" s="108" t="s">
        <v>108</v>
      </c>
      <c r="T31" s="109"/>
      <c r="U31" s="110"/>
      <c r="V31" s="108" t="s">
        <v>109</v>
      </c>
      <c r="W31" s="109"/>
      <c r="X31" s="110"/>
      <c r="Y31" s="108" t="s">
        <v>110</v>
      </c>
      <c r="Z31" s="109"/>
      <c r="AA31" s="110"/>
      <c r="AB31" s="108" t="s">
        <v>111</v>
      </c>
      <c r="AC31" s="109"/>
      <c r="AD31" s="110"/>
      <c r="AE31" s="108" t="s">
        <v>112</v>
      </c>
      <c r="AF31" s="109"/>
      <c r="AG31" s="110"/>
      <c r="AH31" s="108" t="s">
        <v>113</v>
      </c>
      <c r="AI31" s="109"/>
      <c r="AJ31" s="110"/>
      <c r="AK31" s="108" t="s">
        <v>114</v>
      </c>
      <c r="AL31" s="109"/>
      <c r="AM31" s="110"/>
      <c r="AO31" s="111" t="str">
        <f>'Dropdown Lists'!A$4 &amp; " Misses"</f>
        <v>Unit B Misses</v>
      </c>
      <c r="AP31" s="111"/>
      <c r="AQ31" s="111"/>
      <c r="AR31" s="111"/>
      <c r="AS31" s="111"/>
      <c r="AT31" s="111"/>
      <c r="AU31" s="111"/>
      <c r="AV31" s="111"/>
      <c r="AW31" s="111"/>
      <c r="AX31" s="111"/>
      <c r="AY31" s="111"/>
      <c r="AZ31" s="111"/>
      <c r="BA31" s="111"/>
      <c r="BB31" s="111"/>
    </row>
    <row r="32" spans="2:54" ht="15" thickBot="1" x14ac:dyDescent="0.35">
      <c r="D32" s="68" t="s">
        <v>97</v>
      </c>
      <c r="E32" s="69" t="s">
        <v>115</v>
      </c>
      <c r="F32" s="70" t="s">
        <v>116</v>
      </c>
      <c r="G32" s="68" t="s">
        <v>97</v>
      </c>
      <c r="H32" s="69" t="s">
        <v>115</v>
      </c>
      <c r="I32" s="70" t="s">
        <v>116</v>
      </c>
      <c r="J32" s="68" t="s">
        <v>97</v>
      </c>
      <c r="K32" s="69" t="s">
        <v>115</v>
      </c>
      <c r="L32" s="70" t="s">
        <v>116</v>
      </c>
      <c r="M32" s="68" t="s">
        <v>97</v>
      </c>
      <c r="N32" s="69" t="s">
        <v>115</v>
      </c>
      <c r="O32" s="70" t="s">
        <v>116</v>
      </c>
      <c r="P32" s="68" t="s">
        <v>97</v>
      </c>
      <c r="Q32" s="69" t="s">
        <v>115</v>
      </c>
      <c r="R32" s="70" t="s">
        <v>116</v>
      </c>
      <c r="S32" s="68" t="s">
        <v>97</v>
      </c>
      <c r="T32" s="69" t="s">
        <v>115</v>
      </c>
      <c r="U32" s="70" t="s">
        <v>116</v>
      </c>
      <c r="V32" s="68" t="s">
        <v>97</v>
      </c>
      <c r="W32" s="69" t="s">
        <v>115</v>
      </c>
      <c r="X32" s="70" t="s">
        <v>116</v>
      </c>
      <c r="Y32" s="68" t="s">
        <v>97</v>
      </c>
      <c r="Z32" s="69" t="s">
        <v>115</v>
      </c>
      <c r="AA32" s="70" t="s">
        <v>116</v>
      </c>
      <c r="AB32" s="68" t="s">
        <v>97</v>
      </c>
      <c r="AC32" s="69" t="s">
        <v>115</v>
      </c>
      <c r="AD32" s="70" t="s">
        <v>116</v>
      </c>
      <c r="AE32" s="68" t="s">
        <v>97</v>
      </c>
      <c r="AF32" s="69" t="s">
        <v>115</v>
      </c>
      <c r="AG32" s="70" t="s">
        <v>116</v>
      </c>
      <c r="AH32" s="68" t="s">
        <v>97</v>
      </c>
      <c r="AI32" s="69" t="s">
        <v>115</v>
      </c>
      <c r="AJ32" s="70" t="s">
        <v>116</v>
      </c>
      <c r="AK32" s="68" t="s">
        <v>97</v>
      </c>
      <c r="AL32" s="69" t="s">
        <v>115</v>
      </c>
      <c r="AM32" s="70" t="s">
        <v>116</v>
      </c>
      <c r="AQ32" s="113" t="s">
        <v>103</v>
      </c>
      <c r="AR32" s="113" t="s">
        <v>104</v>
      </c>
      <c r="AS32" s="113" t="s">
        <v>105</v>
      </c>
      <c r="AT32" s="113" t="s">
        <v>106</v>
      </c>
      <c r="AU32" s="113" t="s">
        <v>107</v>
      </c>
      <c r="AV32" s="113" t="s">
        <v>108</v>
      </c>
      <c r="AW32" s="113" t="s">
        <v>109</v>
      </c>
      <c r="AX32" s="113" t="s">
        <v>110</v>
      </c>
      <c r="AY32" s="113" t="s">
        <v>111</v>
      </c>
      <c r="AZ32" s="113" t="s">
        <v>112</v>
      </c>
      <c r="BA32" s="113" t="s">
        <v>113</v>
      </c>
      <c r="BB32" s="113" t="s">
        <v>114</v>
      </c>
    </row>
    <row r="33" spans="2:54" x14ac:dyDescent="0.3">
      <c r="B33" s="157" t="s">
        <v>0</v>
      </c>
      <c r="C33" s="55" t="s">
        <v>117</v>
      </c>
      <c r="D33" s="65">
        <f>COUNTIFS('Audit Form Data'!E$4:E$123, TRUE, 'Audit Form Data'!A$4:A$123, "&gt;=1/1", 'Audit Form Data'!A$4:A$123, "&lt;=1/31", 'Audit Form Data'!B$4:B$123, 'Dropdown Lists'!A$4)</f>
        <v>0</v>
      </c>
      <c r="E33" s="66">
        <f>COUNTIFS('Audit Form Data'!F$4:F$123, TRUE, 'Audit Form Data'!A$4:A$123, "&gt;=1/1", 'Audit Form Data'!A$4:A$123, "&lt;=1/31", 'Audit Form Data'!B$4:B$123, 'Dropdown Lists'!A$4)</f>
        <v>1</v>
      </c>
      <c r="F33" s="67">
        <f>IFERROR(D33/(D33+E33),"")</f>
        <v>0</v>
      </c>
      <c r="G33" s="65">
        <f>COUNTIFS('Audit Form Data'!E$4:E$123, TRUE, 'Audit Form Data'!A$4:A$123, "&gt;=2/1", 'Audit Form Data'!A$4:A$123, "&lt;3/1", 'Audit Form Data'!B$4:B$123, 'Dropdown Lists'!A$4)</f>
        <v>0</v>
      </c>
      <c r="H33" s="66">
        <f>COUNTIFS('Audit Form Data'!F$4:F$123, TRUE, 'Audit Form Data'!A$4:A$123, "&gt;=2/1", 'Audit Form Data'!A$4:A$123, "&lt;3/1", 'Audit Form Data'!B$4:B$123, 'Dropdown Lists'!A$4)</f>
        <v>0</v>
      </c>
      <c r="I33" s="67" t="str">
        <f>IFERROR(G33/(G33+H33),"")</f>
        <v/>
      </c>
      <c r="J33" s="65">
        <f>COUNTIFS('Audit Form Data'!E$4:E$123, TRUE, 'Audit Form Data'!A$4:A$123, "&gt;=3/1", 'Audit Form Data'!A$4:A$123, "&lt;=3/31", 'Audit Form Data'!B$4:B$123, 'Dropdown Lists'!A$4)</f>
        <v>0</v>
      </c>
      <c r="K33" s="66">
        <f>COUNTIFS('Audit Form Data'!F$4:F$123, TRUE, 'Audit Form Data'!A$4:A$123, "&gt;=3/1", 'Audit Form Data'!A$4:A$123, "&lt;=3/31", 'Audit Form Data'!B$4:B$123, 'Dropdown Lists'!A$4)</f>
        <v>0</v>
      </c>
      <c r="L33" s="67" t="str">
        <f>IFERROR(J33/(J33+K33),"")</f>
        <v/>
      </c>
      <c r="M33" s="65">
        <f>COUNTIFS('Audit Form Data'!E$4:E$123, TRUE, 'Audit Form Data'!A$4:A$123, "&gt;=4/1", 'Audit Form Data'!A$4:A$123, "&lt;=4/30", 'Audit Form Data'!B$4:B$123, 'Dropdown Lists'!A$4)</f>
        <v>1</v>
      </c>
      <c r="N33" s="66">
        <f>COUNTIFS('Audit Form Data'!F$4:F$123, TRUE, 'Audit Form Data'!A$4:A$123, "&gt;=4/1", 'Audit Form Data'!A$4:A$123, "&lt;=4/30", 'Audit Form Data'!B$4:B$123, 'Dropdown Lists'!A$4)</f>
        <v>0</v>
      </c>
      <c r="O33" s="67">
        <f>IFERROR(M33/(M33+N33),"")</f>
        <v>1</v>
      </c>
      <c r="P33" s="65">
        <f>COUNTIFS('Audit Form Data'!E$4:E$123, TRUE, 'Audit Form Data'!A$4:A$123, "&gt;=5/1", 'Audit Form Data'!A$4:A$123, "&lt;=5/31", 'Audit Form Data'!B$4:B$123, 'Dropdown Lists'!A$4)</f>
        <v>1</v>
      </c>
      <c r="Q33" s="66">
        <f>COUNTIFS('Audit Form Data'!F$4:F$123, TRUE, 'Audit Form Data'!A$4:A$123, "&gt;=5/1", 'Audit Form Data'!A$4:A$123, "&lt;=5/31", 'Audit Form Data'!B$4:B$123, 'Dropdown Lists'!A$4)</f>
        <v>0</v>
      </c>
      <c r="R33" s="67">
        <f>IFERROR(P33/(P33+Q33)," ")</f>
        <v>1</v>
      </c>
      <c r="S33" s="65">
        <f>COUNTIFS('Audit Form Data'!E$4:E$123, TRUE, 'Audit Form Data'!A$4:A$123, "&gt;=6/1", 'Audit Form Data'!A$4:A$123, "&lt;=6/30", 'Audit Form Data'!B$4:B$123, 'Dropdown Lists'!A$4)</f>
        <v>0</v>
      </c>
      <c r="T33" s="66">
        <f>COUNTIFS('Audit Form Data'!F$4:F$123, TRUE, 'Audit Form Data'!A$4:A$123, "&gt;=6/1", 'Audit Form Data'!A$4:A$123, "&lt;=6/30", 'Audit Form Data'!B$4:B$123, 'Dropdown Lists'!A$4)</f>
        <v>0</v>
      </c>
      <c r="U33" s="67" t="str">
        <f>IFERROR(S33/(S33+T33)," ")</f>
        <v xml:space="preserve"> </v>
      </c>
      <c r="V33" s="65">
        <f>COUNTIFS('Audit Form Data'!E$4:E$123, TRUE, 'Audit Form Data'!A$4:A$123, "&gt;=7/1", 'Audit Form Data'!A$4:A$123, "&lt;=7/31", 'Audit Form Data'!B$4:B$123, 'Dropdown Lists'!A$4)</f>
        <v>0</v>
      </c>
      <c r="W33" s="66">
        <f>COUNTIFS('Audit Form Data'!F$4:F$123, TRUE, 'Audit Form Data'!A$4:A$123, "&gt;=7/1", 'Audit Form Data'!A$4:A$123, "&lt;=7/31", 'Audit Form Data'!B$4:B$123, 'Dropdown Lists'!A$4)</f>
        <v>0</v>
      </c>
      <c r="X33" s="67" t="str">
        <f>IFERROR(V33/(V33+W33)," ")</f>
        <v xml:space="preserve"> </v>
      </c>
      <c r="Y33" s="65">
        <f>COUNTIFS('Audit Form Data'!E$4:E$123, TRUE, 'Audit Form Data'!A$4:A$123, "&gt;=8/1", 'Audit Form Data'!A$4:A$123, "&lt;=8/31", 'Audit Form Data'!B$4:B$123, 'Dropdown Lists'!A$4)</f>
        <v>0</v>
      </c>
      <c r="Z33" s="66">
        <f>COUNTIFS('Audit Form Data'!F$4:F$123, TRUE, 'Audit Form Data'!A$4:A$123, "&gt;=8/1", 'Audit Form Data'!A$4:A$123, "&lt;=8/31", 'Audit Form Data'!B$4:B$123, 'Dropdown Lists'!A$4)</f>
        <v>0</v>
      </c>
      <c r="AA33" s="67" t="str">
        <f>IFERROR(Y33/(Y33+Z33)," ")</f>
        <v xml:space="preserve"> </v>
      </c>
      <c r="AB33" s="65">
        <f>COUNTIFS('Audit Form Data'!E$4:E$123, TRUE, 'Audit Form Data'!A$4:A$123, "&gt;=9/1", 'Audit Form Data'!A$4:A$123, "&lt;=9/30", 'Audit Form Data'!B$4:B$123, 'Dropdown Lists'!A$4)</f>
        <v>0</v>
      </c>
      <c r="AC33" s="66">
        <f>COUNTIFS('Audit Form Data'!F$4:F$123, TRUE, 'Audit Form Data'!A$4:A$123, "&gt;=9/1", 'Audit Form Data'!A$4:A$123, "&lt;=9/30", 'Audit Form Data'!B$4:B$123, 'Dropdown Lists'!A$4)</f>
        <v>0</v>
      </c>
      <c r="AD33" s="67" t="str">
        <f>IFERROR(AB33/(AB33+AC33)," ")</f>
        <v xml:space="preserve"> </v>
      </c>
      <c r="AE33" s="65">
        <f>COUNTIFS('Audit Form Data'!E$4:E$123, TRUE, 'Audit Form Data'!A$4:A$123, "&gt;=10/1", 'Audit Form Data'!A$4:A$123, "&lt;=10/31", 'Audit Form Data'!B$4:B$123, 'Dropdown Lists'!A$4)</f>
        <v>0</v>
      </c>
      <c r="AF33" s="66">
        <f>COUNTIFS('Audit Form Data'!F$4:F$123, TRUE, 'Audit Form Data'!A$4:A$123, "&gt;=10/1", 'Audit Form Data'!A$4:A$123, "&lt;=10/31", 'Audit Form Data'!B$4:B$123, 'Dropdown Lists'!A$4)</f>
        <v>0</v>
      </c>
      <c r="AG33" s="67" t="str">
        <f>IFERROR(AE33/(AE33+AF33)," ")</f>
        <v xml:space="preserve"> </v>
      </c>
      <c r="AH33" s="65">
        <f>COUNTIFS('Audit Form Data'!E$4:E$123, TRUE, 'Audit Form Data'!A$4:A$123, "&gt;=11/1", 'Audit Form Data'!A$4:A$123, "&lt;=11/30", 'Audit Form Data'!B$4:B$123, 'Dropdown Lists'!A$4)</f>
        <v>0</v>
      </c>
      <c r="AI33" s="66">
        <f>COUNTIFS('Audit Form Data'!F$4:F$123, TRUE, 'Audit Form Data'!A$4:A$123, "&gt;=11/1", 'Audit Form Data'!A$4:A$123, "&lt;=11/30", 'Audit Form Data'!B$4:B$123, 'Dropdown Lists'!A$4)</f>
        <v>0</v>
      </c>
      <c r="AJ33" s="67" t="str">
        <f>IFERROR(AH33/(AH33+AI33)," ")</f>
        <v xml:space="preserve"> </v>
      </c>
      <c r="AK33" s="65">
        <f>COUNTIFS('Audit Form Data'!E$4:E$123, TRUE, 'Audit Form Data'!A$4:A$123, "&gt;=12/1", 'Audit Form Data'!A$4:A$123, "&lt;=12/31", 'Audit Form Data'!B$4:B$123, 'Dropdown Lists'!A$4)</f>
        <v>0</v>
      </c>
      <c r="AL33" s="66">
        <f>COUNTIFS('Audit Form Data'!F$4:F$123, TRUE, 'Audit Form Data'!A$4:A$123, "&gt;=12/1", 'Audit Form Data'!A$4:A$123, "&lt;=12/31", 'Audit Form Data'!B$4:B$123, 'Dropdown Lists'!A$4)</f>
        <v>0</v>
      </c>
      <c r="AM33" s="67" t="str">
        <f>IFERROR(AK33/(AK33+AL33)," ")</f>
        <v xml:space="preserve"> </v>
      </c>
      <c r="AO33" s="157" t="s">
        <v>0</v>
      </c>
      <c r="AP33" s="45" t="s">
        <v>117</v>
      </c>
      <c r="AQ33" s="54">
        <f>COUNTIFS('Audit Form Data'!F$4:F$123, TRUE, 'Audit Form Data'!A$4:A$123, "&gt;=1/1", 'Audit Form Data'!A$4:A$123, "&lt;=1/31", 'Audit Form Data'!B$4:B$123, 'Dropdown Lists'!A$4)</f>
        <v>1</v>
      </c>
      <c r="AR33" s="54">
        <f>COUNTIFS('Audit Form Data'!F$4:F$123, TRUE, 'Audit Form Data'!A$4:A$123, "&gt;=2/1", 'Audit Form Data'!A$4:A$123, "&lt;3/1", 'Audit Form Data'!B$4:B$123, 'Dropdown Lists'!A$4)</f>
        <v>0</v>
      </c>
      <c r="AS33" s="54">
        <f>COUNTIFS('Audit Form Data'!F$4:F$123, TRUE, 'Audit Form Data'!A$4:A$123, "&gt;=3/1", 'Audit Form Data'!A$4:A$123, "&lt;=3/31", 'Audit Form Data'!B$4:B$123, 'Dropdown Lists'!A$4)</f>
        <v>0</v>
      </c>
      <c r="AT33" s="54">
        <f>COUNTIFS('Audit Form Data'!F$4:F$123, TRUE, 'Audit Form Data'!A$4:A$123, "&gt;=4/1", 'Audit Form Data'!A$4:A$123, "&lt;=4/30", 'Audit Form Data'!B$4:B$123, 'Dropdown Lists'!A$4)</f>
        <v>0</v>
      </c>
      <c r="AU33" s="54">
        <f>COUNTIFS('Audit Form Data'!F$4:F$123, TRUE, 'Audit Form Data'!A$4:A$123, "&gt;=5/1", 'Audit Form Data'!A$4:A$123, "&lt;=5/31", 'Audit Form Data'!B$4:B$123, 'Dropdown Lists'!A$4)</f>
        <v>0</v>
      </c>
      <c r="AV33" s="54">
        <f>COUNTIFS('Audit Form Data'!F$4:F$123, TRUE, 'Audit Form Data'!A$4:A$123, "&gt;=6/1", 'Audit Form Data'!A$4:A$123, "&lt;=6/30", 'Audit Form Data'!B$4:B$123, 'Dropdown Lists'!A$4)</f>
        <v>0</v>
      </c>
      <c r="AW33" s="54">
        <f>COUNTIFS('Audit Form Data'!F$4:F$123, TRUE, 'Audit Form Data'!A$4:A$123, "&gt;=7/1", 'Audit Form Data'!A$4:A$123, "&lt;=7/31", 'Audit Form Data'!B$4:B$123, 'Dropdown Lists'!A$4)</f>
        <v>0</v>
      </c>
      <c r="AX33" s="54">
        <f>COUNTIFS('Audit Form Data'!F$4:F$123, TRUE, 'Audit Form Data'!A$4:A$123, "&gt;=8/1", 'Audit Form Data'!A$4:A$123, "&lt;=8/31", 'Audit Form Data'!B$4:B$123, 'Dropdown Lists'!A$4)</f>
        <v>0</v>
      </c>
      <c r="AY33" s="54">
        <f>COUNTIFS('Audit Form Data'!F$4:F$123, TRUE, 'Audit Form Data'!A$4:A$123, "&gt;=9/1", 'Audit Form Data'!A$4:A$123, "&lt;=9/30", 'Audit Form Data'!B$4:B$123, 'Dropdown Lists'!A$4)</f>
        <v>0</v>
      </c>
      <c r="AZ33" s="54">
        <f>COUNTIFS('Audit Form Data'!F$4:F$123, TRUE, 'Audit Form Data'!A$4:A$123, "&gt;=10/1", 'Audit Form Data'!A$4:A$123, "&lt;=10/31", 'Audit Form Data'!B$4:B$123, 'Dropdown Lists'!A$4)</f>
        <v>0</v>
      </c>
      <c r="BA33" s="54">
        <f>COUNTIFS('Audit Form Data'!F$4:F$123, TRUE, 'Audit Form Data'!A$4:A$123, "&gt;=11/1", 'Audit Form Data'!A$4:A$123, "&lt;=11/30", 'Audit Form Data'!B$4:B$123, 'Dropdown Lists'!A$4)</f>
        <v>0</v>
      </c>
      <c r="BB33" s="54">
        <f>COUNTIFS('Audit Form Data'!F$4:F$123, TRUE, 'Audit Form Data'!A$4:A$123, "&gt;=12/1", 'Audit Form Data'!A$4:A$123, "&lt;=12/31", 'Audit Form Data'!B$4:B$123, 'Dropdown Lists'!A$4)</f>
        <v>0</v>
      </c>
    </row>
    <row r="34" spans="2:54" ht="60.6" x14ac:dyDescent="0.3">
      <c r="B34" s="158"/>
      <c r="C34" s="55" t="s">
        <v>2</v>
      </c>
      <c r="D34" s="64">
        <f>COUNTIFS('Audit Form Data'!Z$4:Z$123, TRUE, 'Audit Form Data'!A$4:A$123, "&gt;=1/1", 'Audit Form Data'!A$4:A$123, "&lt;=1/31", 'Audit Form Data'!B$4:B$123, 'Dropdown Lists'!A$4)</f>
        <v>0</v>
      </c>
      <c r="E34" s="54">
        <f>COUNTIFS('Audit Form Data'!AA$4:AA$123, TRUE, 'Audit Form Data'!A$4:A$123, "&gt;=1/1", 'Audit Form Data'!A$4:A$123, "&lt;=1/31", 'Audit Form Data'!B$4:B$123, 'Dropdown Lists'!A$4)</f>
        <v>1</v>
      </c>
      <c r="F34" s="67">
        <f>IFERROR(D34/(D34+E34),"")</f>
        <v>0</v>
      </c>
      <c r="G34" s="64">
        <f>COUNTIFS('Audit Form Data'!Z$4:Z$123, TRUE, 'Audit Form Data'!A$4:A$123, "&gt;=2/1", 'Audit Form Data'!A$4:A$123, "&lt;3/1", 'Audit Form Data'!B$4:B$123, 'Dropdown Lists'!A$4)</f>
        <v>0</v>
      </c>
      <c r="H34" s="54">
        <f>COUNTIFS('Audit Form Data'!AA$4:AA$123, TRUE, 'Audit Form Data'!A$4:A$123, "&gt;=2/1", 'Audit Form Data'!A$4:A$123, "&lt;3/1", 'Audit Form Data'!B$4:B$123, 'Dropdown Lists'!A$4)</f>
        <v>0</v>
      </c>
      <c r="I34" s="67" t="str">
        <f>IFERROR(G34/(G34+H34),"")</f>
        <v/>
      </c>
      <c r="J34" s="64">
        <f>COUNTIFS('Audit Form Data'!Z$4:Z$123, TRUE, 'Audit Form Data'!A$4:A$123, "&gt;=3/1", 'Audit Form Data'!A$4:A$123, "&lt;=3/31", 'Audit Form Data'!B$4:B$123, 'Dropdown Lists'!A$4)</f>
        <v>0</v>
      </c>
      <c r="K34" s="54">
        <f>COUNTIFS('Audit Form Data'!AA$4:AA$123, TRUE, 'Audit Form Data'!A$4:A$123, "&gt;=3/1", 'Audit Form Data'!A$4:A$123, "&lt;=3/31", 'Audit Form Data'!B$4:B$123, 'Dropdown Lists'!A$4)</f>
        <v>0</v>
      </c>
      <c r="L34" s="67" t="str">
        <f>IFERROR(J34/(J34+K34),"")</f>
        <v/>
      </c>
      <c r="M34" s="64">
        <f>COUNTIFS('Audit Form Data'!Z$4:Z$123, TRUE, 'Audit Form Data'!A$4:A$123, "&gt;=4/1", 'Audit Form Data'!A$4:A$123, "&lt;=4/30", 'Audit Form Data'!B$4:B$123, 'Dropdown Lists'!A$4)</f>
        <v>1</v>
      </c>
      <c r="N34" s="54">
        <f>COUNTIFS('Audit Form Data'!AA$4:AA$123, TRUE, 'Audit Form Data'!A$4:A$123, "&gt;=4/1", 'Audit Form Data'!A$4:A$123, "&lt;=4/30", 'Audit Form Data'!B$4:B$123, 'Dropdown Lists'!A$4)</f>
        <v>0</v>
      </c>
      <c r="O34" s="67">
        <f>IFERROR(M34/(M34+N34),"")</f>
        <v>1</v>
      </c>
      <c r="P34" s="64">
        <f>COUNTIFS('Audit Form Data'!Z$4:Z$123, TRUE, 'Audit Form Data'!A$4:A$123, "&gt;=5/1", 'Audit Form Data'!A$4:A$123, "&lt;=5/31", 'Audit Form Data'!B$4:B$123, 'Dropdown Lists'!A$4)</f>
        <v>0</v>
      </c>
      <c r="Q34" s="54">
        <f>COUNTIFS('Audit Form Data'!AA$4:AA$123, TRUE, 'Audit Form Data'!A$4:A$123, "&gt;=5/1", 'Audit Form Data'!A$4:A$123, "&lt;=5/31", 'Audit Form Data'!B$4:B$123, 'Dropdown Lists'!A$4)</f>
        <v>1</v>
      </c>
      <c r="R34" s="67">
        <f>IFERROR(P34/(P34+Q34),"")</f>
        <v>0</v>
      </c>
      <c r="S34" s="64">
        <f>COUNTIFS('Audit Form Data'!Z$4:Z$123, TRUE, 'Audit Form Data'!A$4:A$123, "&gt;=6/1", 'Audit Form Data'!A$4:A$123, "&lt;=6/30", 'Audit Form Data'!B$4:B$123, 'Dropdown Lists'!A$4)</f>
        <v>0</v>
      </c>
      <c r="T34" s="54">
        <f>COUNTIFS('Audit Form Data'!AA$4:AA$123, TRUE, 'Audit Form Data'!A$4:A$123, "&gt;=6/1", 'Audit Form Data'!A$4:A$123, "&lt;=6/30", 'Audit Form Data'!B$4:B$123, 'Dropdown Lists'!A$4)</f>
        <v>0</v>
      </c>
      <c r="U34" s="67" t="str">
        <f>IFERROR(S34/(S34+T34),"")</f>
        <v/>
      </c>
      <c r="V34" s="64">
        <f>COUNTIFS('Audit Form Data'!Z$4:Z$123, TRUE, 'Audit Form Data'!A$4:A$123, "&gt;=7/1", 'Audit Form Data'!A$4:A$123, "&lt;=7/31", 'Audit Form Data'!B$4:B$123, 'Dropdown Lists'!A$4)</f>
        <v>0</v>
      </c>
      <c r="W34" s="54">
        <f>COUNTIFS('Audit Form Data'!AA$4:AA$123, TRUE, 'Audit Form Data'!A$4:A$123, "&gt;=7/1", 'Audit Form Data'!A$4:A$123, "&lt;=7/31", 'Audit Form Data'!B$4:B$123, 'Dropdown Lists'!A$4)</f>
        <v>0</v>
      </c>
      <c r="X34" s="67" t="str">
        <f>IFERROR(V34/(V34+W34),"")</f>
        <v/>
      </c>
      <c r="Y34" s="64">
        <f>COUNTIFS('Audit Form Data'!Z$4:Z$123, TRUE, 'Audit Form Data'!A$4:A$123, "&gt;=8/1", 'Audit Form Data'!A$4:A$123, "&lt;=8/31", 'Audit Form Data'!B$4:B$123, 'Dropdown Lists'!A$4)</f>
        <v>0</v>
      </c>
      <c r="Z34" s="54">
        <f>COUNTIFS('Audit Form Data'!AA$4:AA$123, TRUE, 'Audit Form Data'!A$4:A$123, "&gt;=8/1", 'Audit Form Data'!A$4:A$123, "&lt;=8/31", 'Audit Form Data'!B$4:B$123, 'Dropdown Lists'!A$4)</f>
        <v>0</v>
      </c>
      <c r="AA34" s="67" t="str">
        <f>IFERROR(Y34/(Y34+Z34),"")</f>
        <v/>
      </c>
      <c r="AB34" s="64">
        <f>COUNTIFS('Audit Form Data'!Z$4:Z$123, TRUE, 'Audit Form Data'!A$4:A$123, "&gt;=9/1", 'Audit Form Data'!A$4:A$123, "&lt;=9/30", 'Audit Form Data'!B$4:B$123, 'Dropdown Lists'!A$4)</f>
        <v>0</v>
      </c>
      <c r="AC34" s="54">
        <f>COUNTIFS('Audit Form Data'!AA$4:AA$123, TRUE, 'Audit Form Data'!A$4:A$123, "&gt;=9/1", 'Audit Form Data'!A$4:A$123, "&lt;=9/30", 'Audit Form Data'!B$4:B$123, 'Dropdown Lists'!A$4)</f>
        <v>0</v>
      </c>
      <c r="AD34" s="67" t="str">
        <f>IFERROR(AB34/(AB34+AC34),"")</f>
        <v/>
      </c>
      <c r="AE34" s="64">
        <f>COUNTIFS('Audit Form Data'!Z$4:Z$123, TRUE, 'Audit Form Data'!A$4:A$123, "&gt;=10/1", 'Audit Form Data'!A$4:A$123, "&lt;=10/31", 'Audit Form Data'!B$4:B$123, 'Dropdown Lists'!A$4)</f>
        <v>0</v>
      </c>
      <c r="AF34" s="54">
        <f>COUNTIFS('Audit Form Data'!AA$4:AA$123, TRUE, 'Audit Form Data'!A$4:A$123, "&gt;=10/1", 'Audit Form Data'!A$4:A$123, "&lt;=10/31", 'Audit Form Data'!B$4:B$123, 'Dropdown Lists'!A$4)</f>
        <v>0</v>
      </c>
      <c r="AG34" s="67" t="str">
        <f>IFERROR(AE34/(AE34+AF34),"")</f>
        <v/>
      </c>
      <c r="AH34" s="64">
        <f>COUNTIFS('Audit Form Data'!Z$4:Z$123, TRUE, 'Audit Form Data'!A$4:A$123, "&gt;=11/1", 'Audit Form Data'!A$4:A$123, "&lt;=11/30", 'Audit Form Data'!B$4:B$123, 'Dropdown Lists'!A$4)</f>
        <v>0</v>
      </c>
      <c r="AI34" s="54">
        <f>COUNTIFS('Audit Form Data'!AA$4:AA$123, TRUE, 'Audit Form Data'!A$4:A$123, "&gt;=11/1", 'Audit Form Data'!A$4:A$123, "&lt;=11/30", 'Audit Form Data'!B$4:B$123, 'Dropdown Lists'!A$4)</f>
        <v>0</v>
      </c>
      <c r="AJ34" s="67" t="str">
        <f>IFERROR(AH34/(AH34+AI34),"")</f>
        <v/>
      </c>
      <c r="AK34" s="64">
        <f>COUNTIFS('Audit Form Data'!Z$4:Z$123, TRUE, 'Audit Form Data'!A$4:A$123, "&gt;=12/1", 'Audit Form Data'!A$4:A$123, "&lt;=12/31", 'Audit Form Data'!B$4:B$123, 'Dropdown Lists'!A$4)</f>
        <v>0</v>
      </c>
      <c r="AL34" s="54">
        <f>COUNTIFS('Audit Form Data'!AA$4:AA$123, TRUE, 'Audit Form Data'!A$4:A$123, "&gt;=12/1", 'Audit Form Data'!A$4:A$123, "&lt;=12/31", 'Audit Form Data'!B$4:B$123, 'Dropdown Lists'!A$4)</f>
        <v>0</v>
      </c>
      <c r="AM34" s="67" t="str">
        <f>IFERROR(AK34/(AK34+AL34),"")</f>
        <v/>
      </c>
      <c r="AO34" s="158"/>
      <c r="AP34" s="45" t="s">
        <v>2</v>
      </c>
      <c r="AQ34" s="54">
        <f>COUNTIFS('Audit Form Data'!AA$4:AA$123, TRUE, 'Audit Form Data'!A$4:A$123, "&gt;=1/1", 'Audit Form Data'!A$4:A$123, "&lt;=1/31", 'Audit Form Data'!B$4:B$123, 'Dropdown Lists'!A$4)</f>
        <v>1</v>
      </c>
      <c r="AR34" s="54">
        <f>COUNTIFS('Audit Form Data'!AA$4:AA$123, TRUE, 'Audit Form Data'!A$4:A$123, "&gt;=2/1", 'Audit Form Data'!A$4:A$123, "&lt;3/1", 'Audit Form Data'!B$4:B$123, 'Dropdown Lists'!A$4)</f>
        <v>0</v>
      </c>
      <c r="AS34" s="54">
        <f>COUNTIFS('Audit Form Data'!AA$4:AA$123, TRUE, 'Audit Form Data'!A$4:A$123, "&gt;=3/1", 'Audit Form Data'!A$4:A$123, "&lt;=3/31", 'Audit Form Data'!B$4:B$123, 'Dropdown Lists'!A$4)</f>
        <v>0</v>
      </c>
      <c r="AT34" s="54">
        <f>COUNTIFS('Audit Form Data'!AA$4:AA$123, TRUE, 'Audit Form Data'!A$4:A$123, "&gt;=4/1", 'Audit Form Data'!A$4:A$123, "&lt;=4/30", 'Audit Form Data'!B$4:B$123, 'Dropdown Lists'!A$4)</f>
        <v>0</v>
      </c>
      <c r="AU34" s="54">
        <f>COUNTIFS('Audit Form Data'!AA$4:AA$123, TRUE, 'Audit Form Data'!A$4:A$123, "&gt;=5/1", 'Audit Form Data'!A$4:A$123, "&lt;=5/31", 'Audit Form Data'!B$4:B$123, 'Dropdown Lists'!A$4)</f>
        <v>1</v>
      </c>
      <c r="AV34" s="54">
        <f>COUNTIFS('Audit Form Data'!AA$4:AA$123, TRUE, 'Audit Form Data'!A$4:A$123, "&gt;=6/1", 'Audit Form Data'!A$4:A$123, "&lt;=6/30", 'Audit Form Data'!B$4:B$123, 'Dropdown Lists'!A$4)</f>
        <v>0</v>
      </c>
      <c r="AW34" s="54">
        <f>COUNTIFS('Audit Form Data'!AA$4:AA$123, TRUE, 'Audit Form Data'!A$4:A$123, "&gt;=7/1", 'Audit Form Data'!A$4:A$123, "&lt;=7/31", 'Audit Form Data'!B$4:B$123, 'Dropdown Lists'!A$4)</f>
        <v>0</v>
      </c>
      <c r="AX34" s="54">
        <f>COUNTIFS('Audit Form Data'!AA$4:AA$123, TRUE, 'Audit Form Data'!A$4:A$123, "&gt;=8/1", 'Audit Form Data'!A$4:A$123, "&lt;=8/31", 'Audit Form Data'!B$4:B$123, 'Dropdown Lists'!A$4)</f>
        <v>0</v>
      </c>
      <c r="AY34" s="54">
        <f>COUNTIFS('Audit Form Data'!AA$4:AA$123, TRUE, 'Audit Form Data'!A$4:A$123, "&gt;=9/1", 'Audit Form Data'!A$4:A$123, "&lt;=9/30", 'Audit Form Data'!B$4:B$123, 'Dropdown Lists'!A$4)</f>
        <v>0</v>
      </c>
      <c r="AZ34" s="54">
        <f>COUNTIFS('Audit Form Data'!AA$4:AA$123, TRUE, 'Audit Form Data'!A$4:A$123, "&gt;=10/1", 'Audit Form Data'!A$4:A$123, "&lt;=10/31", 'Audit Form Data'!B$4:B$123, 'Dropdown Lists'!A$4)</f>
        <v>0</v>
      </c>
      <c r="BA34" s="54">
        <f>COUNTIFS('Audit Form Data'!AA$4:AA$123, TRUE, 'Audit Form Data'!A$4:A$123, "&gt;=11/1", 'Audit Form Data'!A$4:A$123, "&lt;=11/30", 'Audit Form Data'!B$4:B$123, 'Dropdown Lists'!A$4)</f>
        <v>0</v>
      </c>
      <c r="BB34" s="54">
        <f>COUNTIFS('Audit Form Data'!AA$4:AA$123, TRUE, 'Audit Form Data'!A$4:A$123, "&gt;=12/1", 'Audit Form Data'!A$4:A$123, "&lt;=12/31", 'Audit Form Data'!B$4:B$123, 'Dropdown Lists'!A$4)</f>
        <v>0</v>
      </c>
    </row>
    <row r="35" spans="2:54" x14ac:dyDescent="0.3">
      <c r="B35" s="158"/>
      <c r="C35" s="56" t="s">
        <v>3</v>
      </c>
      <c r="D35" s="64">
        <f>COUNTIFS('Audit Form Data'!BD$4:BD$123, TRUE, 'Audit Form Data'!A$4:A$123, "&gt;=1/1", 'Audit Form Data'!A$4:A$123, "&lt;=1/31", 'Audit Form Data'!B$4:B$123, 'Dropdown Lists'!A$4) + COUNTIFS('Audit Form Data'!BM$4:BM$123, TRUE, 'Audit Form Data'!A$4:A$123, "&gt;=1/1", 'Audit Form Data'!A$4:A$123, "&lt;=1/31", 'Audit Form Data'!B$4:B$123, 'Dropdown Lists'!A$4)</f>
        <v>1</v>
      </c>
      <c r="E35" s="54">
        <f>COUNTIFS('Audit Form Data'!BE$4:BE$123, TRUE, 'Audit Form Data'!A$4:A$123, "&gt;=1/1", 'Audit Form Data'!A$4:A$123, "&lt;=1/31", 'Audit Form Data'!B$4:B$123, 'Dropdown Lists'!A$4) + COUNTIFS('Audit Form Data'!BN$4:BN$123, TRUE, 'Audit Form Data'!A$4:A$123, "&gt;=1/1", 'Audit Form Data'!A$4:A$123, "&lt;=1/31", 'Audit Form Data'!B$4:B$123, 'Dropdown Lists'!A$4)</f>
        <v>1</v>
      </c>
      <c r="F35" s="67">
        <f>IFERROR(D35/(D35+E35),"")</f>
        <v>0.5</v>
      </c>
      <c r="G35" s="64">
        <f>COUNTIFS('Audit Form Data'!BD$4:BD$123, TRUE, 'Audit Form Data'!A$4:A$123, "&gt;=2/1", 'Audit Form Data'!A$4:A$123, "&lt;3/1", 'Audit Form Data'!B$4:B$123, 'Dropdown Lists'!A$4) + COUNTIFS('Audit Form Data'!BM$4:BM$123, TRUE, 'Audit Form Data'!A$4:A$123, "&gt;=2/1", 'Audit Form Data'!A$4:A$123, "&lt;3/1", 'Audit Form Data'!B$4:B$123, 'Dropdown Lists'!A$4)</f>
        <v>0</v>
      </c>
      <c r="H35" s="54">
        <f>COUNTIFS('Audit Form Data'!BE$4:BE$123, TRUE, 'Audit Form Data'!A$4:A$123, "&gt;=2/1", 'Audit Form Data'!A$4:A$123, "&lt;3/1", 'Audit Form Data'!B$4:B$123, 'Dropdown Lists'!A$4) + COUNTIFS('Audit Form Data'!BN$4:BN$123, TRUE, 'Audit Form Data'!A$4:A$123, "&gt;=2/1", 'Audit Form Data'!A$4:A$123, "&lt;3/1", 'Audit Form Data'!B$4:B$123, 'Dropdown Lists'!A$4)</f>
        <v>0</v>
      </c>
      <c r="I35" s="67" t="str">
        <f>IFERROR(G35/(G35+H35),"")</f>
        <v/>
      </c>
      <c r="J35" s="64">
        <f>COUNTIFS('Audit Form Data'!BD$4:BD$123, TRUE, 'Audit Form Data'!A$4:A$123, "&gt;=3/1", 'Audit Form Data'!A$4:A$123, "&lt;=3/31", 'Audit Form Data'!B$4:B$123, 'Dropdown Lists'!A$4) + COUNTIFS('Audit Form Data'!BM$4:BM$123, TRUE, 'Audit Form Data'!A$4:A$123, "&gt;=3/1", 'Audit Form Data'!A$4:A$123, "&lt;=3/31", 'Audit Form Data'!B$4:B$123, 'Dropdown Lists'!A$4)</f>
        <v>0</v>
      </c>
      <c r="K35" s="54">
        <f>COUNTIFS('Audit Form Data'!BE$4:BE$123, TRUE, 'Audit Form Data'!A$4:A$123, "&gt;=3/1", 'Audit Form Data'!A$4:A$123, "&lt;=3/31", 'Audit Form Data'!B$4:B$123, 'Dropdown Lists'!A$4) + COUNTIFS('Audit Form Data'!BN$4:BN$123, TRUE, 'Audit Form Data'!A$4:A$123, "&gt;=3/1", 'Audit Form Data'!A$4:A$123, "&lt;=3/31", 'Audit Form Data'!B$4:B$123, 'Dropdown Lists'!A$4)</f>
        <v>0</v>
      </c>
      <c r="L35" s="67" t="str">
        <f>IFERROR(J35/(J35+K35),"")</f>
        <v/>
      </c>
      <c r="M35" s="64">
        <f>COUNTIFS('Audit Form Data'!BD$4:BD$123, TRUE, 'Audit Form Data'!A$4:A$123, "&gt;=4/1", 'Audit Form Data'!A$4:A$123, "&lt;=4/30", 'Audit Form Data'!B$4:B$123, 'Dropdown Lists'!A$4) + COUNTIFS('Audit Form Data'!BM$4:BM$123, TRUE, 'Audit Form Data'!A$4:A$123, "&gt;=4/1", 'Audit Form Data'!A$4:A$123, "&lt;=4/30", 'Audit Form Data'!B$4:B$123, 'Dropdown Lists'!A$4)</f>
        <v>2</v>
      </c>
      <c r="N35" s="54">
        <f>COUNTIFS('Audit Form Data'!BE$4:BE$123, TRUE, 'Audit Form Data'!A$4:A$123, "&gt;=4/1", 'Audit Form Data'!A$4:A$123, "&lt;=4/30", 'Audit Form Data'!B$4:B$123, 'Dropdown Lists'!A$4) + COUNTIFS('Audit Form Data'!BN$4:BN$123, TRUE, 'Audit Form Data'!A$4:A$123, "&gt;=4/1", 'Audit Form Data'!A$4:A$123, "&lt;=4/30", 'Audit Form Data'!B$4:B$123, 'Dropdown Lists'!A$4)</f>
        <v>0</v>
      </c>
      <c r="O35" s="67">
        <f>IFERROR(M35/(M35+N35),"")</f>
        <v>1</v>
      </c>
      <c r="P35" s="64">
        <f>COUNTIFS('Audit Form Data'!BD$4:BD$123, TRUE, 'Audit Form Data'!A$4:A$123, "&gt;=5/1", 'Audit Form Data'!A$4:A$123, "&lt;=5/31", 'Audit Form Data'!B$4:B$123, 'Dropdown Lists'!A$4) + COUNTIFS('Audit Form Data'!BM$4:BM$123, TRUE, 'Audit Form Data'!A$4:A$123, "&gt;=5/1", 'Audit Form Data'!A$4:A$123, "&lt;=5/31", 'Audit Form Data'!B$4:B$123, 'Dropdown Lists'!A$4)</f>
        <v>1</v>
      </c>
      <c r="Q35" s="54">
        <f>COUNTIFS('Audit Form Data'!BE$4:BE$123, TRUE, 'Audit Form Data'!A$4:A$123, "&gt;=5/1", 'Audit Form Data'!A$4:A$123, "&lt;=5/31", 'Audit Form Data'!B$4:B$123, 'Dropdown Lists'!A$4) + COUNTIFS('Audit Form Data'!BN$4:BN$123, TRUE, 'Audit Form Data'!A$4:A$123, "&gt;=5/1", 'Audit Form Data'!A$4:A$123, "&lt;=5/31", 'Audit Form Data'!B$4:B$123, 'Dropdown Lists'!A$4)</f>
        <v>1</v>
      </c>
      <c r="R35" s="67">
        <f>IFERROR(P35/(P35+Q35),"")</f>
        <v>0.5</v>
      </c>
      <c r="S35" s="64">
        <f>COUNTIFS('Audit Form Data'!BD$4:BD$123, TRUE, 'Audit Form Data'!A$4:A$123, "&gt;=6/1", 'Audit Form Data'!A$4:A$123, "&lt;=6/30", 'Audit Form Data'!B$4:B$123, 'Dropdown Lists'!A$4) + COUNTIFS('Audit Form Data'!BM$4:BM$123, TRUE, 'Audit Form Data'!A$4:A$123, "&gt;=6/1", 'Audit Form Data'!A$4:A$123, "&lt;=6/30", 'Audit Form Data'!B$4:B$123, 'Dropdown Lists'!A$4)</f>
        <v>0</v>
      </c>
      <c r="T35" s="54">
        <f>COUNTIFS('Audit Form Data'!BE$4:BE$123, TRUE, 'Audit Form Data'!A$4:A$123, "&gt;=6/1", 'Audit Form Data'!A$4:A$123, "&lt;=6/30", 'Audit Form Data'!B$4:B$123, 'Dropdown Lists'!A$4) + COUNTIFS('Audit Form Data'!BN$4:BN$123, TRUE, 'Audit Form Data'!A$4:A$123, "&gt;=6/1", 'Audit Form Data'!A$4:A$123, "&lt;=6/30", 'Audit Form Data'!B$4:B$123, 'Dropdown Lists'!A$4)</f>
        <v>0</v>
      </c>
      <c r="U35" s="67" t="str">
        <f>IFERROR(S35/(S35+T35),"")</f>
        <v/>
      </c>
      <c r="V35" s="64">
        <f>COUNTIFS('Audit Form Data'!BD$4:BD$123, TRUE, 'Audit Form Data'!A$4:A$123, "&gt;=7/1", 'Audit Form Data'!A$4:A$123, "&lt;=7/31", 'Audit Form Data'!B$4:B$123, 'Dropdown Lists'!A$4) + COUNTIFS('Audit Form Data'!BM$4:BM$123, TRUE, 'Audit Form Data'!A$4:A$123, "&gt;=7/1", 'Audit Form Data'!A$4:A$123, "&lt;=7/31", 'Audit Form Data'!B$4:B$123, 'Dropdown Lists'!A$4)</f>
        <v>0</v>
      </c>
      <c r="W35" s="54">
        <f>COUNTIFS('Audit Form Data'!BE$4:BE$123, TRUE, 'Audit Form Data'!A$4:A$123, "&gt;=7/1", 'Audit Form Data'!A$4:A$123, "&lt;=7/31", 'Audit Form Data'!B$4:B$123, 'Dropdown Lists'!A$4) + COUNTIFS('Audit Form Data'!BN$4:BN$123, TRUE, 'Audit Form Data'!A$4:A$123, "&gt;=7/1", 'Audit Form Data'!A$4:A$123, "&lt;=7/31", 'Audit Form Data'!B$4:B$123, 'Dropdown Lists'!A$4)</f>
        <v>0</v>
      </c>
      <c r="X35" s="67" t="str">
        <f>IFERROR(V35/(V35+W35),"")</f>
        <v/>
      </c>
      <c r="Y35" s="64">
        <f>COUNTIFS('Audit Form Data'!BD$4:BD$123, TRUE, 'Audit Form Data'!A$4:A$123, "&gt;=8/1", 'Audit Form Data'!A$4:A$123, "&lt;=8/31", 'Audit Form Data'!B$4:B$123, 'Dropdown Lists'!A$4) + COUNTIFS('Audit Form Data'!BM$4:BM$123, TRUE, 'Audit Form Data'!A$4:A$123, "&gt;=8/1", 'Audit Form Data'!A$4:A$123, "&lt;=8/31", 'Audit Form Data'!B$4:B$123, 'Dropdown Lists'!A$4)</f>
        <v>0</v>
      </c>
      <c r="Z35" s="54">
        <f>COUNTIFS('Audit Form Data'!BE$4:BE$123, TRUE, 'Audit Form Data'!A$4:A$123, "&gt;=8/1", 'Audit Form Data'!A$4:A$123, "&lt;=8/31", 'Audit Form Data'!B$4:B$123, 'Dropdown Lists'!A$4) + COUNTIFS('Audit Form Data'!BN$4:BN$123, TRUE, 'Audit Form Data'!A$4:A$123, "&gt;=8/1", 'Audit Form Data'!A$4:A$123, "&lt;=8/31", 'Audit Form Data'!B$4:B$123, 'Dropdown Lists'!A$4)</f>
        <v>0</v>
      </c>
      <c r="AA35" s="67" t="str">
        <f>IFERROR(Y35/(Y35+Z35),"")</f>
        <v/>
      </c>
      <c r="AB35" s="64">
        <f>COUNTIFS('Audit Form Data'!BD$4:BD$123, TRUE, 'Audit Form Data'!A$4:A$123, "&gt;=9/1", 'Audit Form Data'!A$4:A$123, "&lt;=9/30", 'Audit Form Data'!B$4:B$123, 'Dropdown Lists'!A$4) + COUNTIFS('Audit Form Data'!BM$4:BM$123, TRUE, 'Audit Form Data'!A$4:A$123, "&gt;=9/1", 'Audit Form Data'!A$4:A$123, "&lt;=9/30", 'Audit Form Data'!B$4:B$123, 'Dropdown Lists'!A$4)</f>
        <v>0</v>
      </c>
      <c r="AC35" s="54">
        <f>COUNTIFS('Audit Form Data'!BE$4:BE$123, TRUE, 'Audit Form Data'!A$4:A$123, "&gt;=9/1", 'Audit Form Data'!A$4:A$123, "&lt;=9/30", 'Audit Form Data'!B$4:B$123, 'Dropdown Lists'!A$4) + COUNTIFS('Audit Form Data'!BN$4:BN$123, TRUE, 'Audit Form Data'!A$4:A$123, "&gt;=9/1", 'Audit Form Data'!A$4:A$123, "&lt;=9/30", 'Audit Form Data'!B$4:B$123, 'Dropdown Lists'!A$4)</f>
        <v>0</v>
      </c>
      <c r="AD35" s="67" t="str">
        <f>IFERROR(AB35/(AB35+AC35),"")</f>
        <v/>
      </c>
      <c r="AE35" s="64">
        <f>COUNTIFS('Audit Form Data'!BD$4:BD$123, TRUE, 'Audit Form Data'!A$4:A$123, "&gt;=10/1", 'Audit Form Data'!A$4:A$123, "&lt;=10/31", 'Audit Form Data'!B$4:B$123, 'Dropdown Lists'!A$4) + COUNTIFS('Audit Form Data'!BM$4:BM$123, TRUE, 'Audit Form Data'!A$4:A$123, "&gt;=10/1", 'Audit Form Data'!A$4:A$123, "&lt;=10/31", 'Audit Form Data'!B$4:B$123, 'Dropdown Lists'!A$4)</f>
        <v>0</v>
      </c>
      <c r="AF35" s="54">
        <f>COUNTIFS('Audit Form Data'!BE$4:BE$123, TRUE, 'Audit Form Data'!A$4:A$123, "&gt;=10/1", 'Audit Form Data'!A$4:A$123, "&lt;=10/31", 'Audit Form Data'!B$4:B$123, 'Dropdown Lists'!A$4) + COUNTIFS('Audit Form Data'!BN$4:BN$123, TRUE, 'Audit Form Data'!A$4:A$123, "&gt;=10/1", 'Audit Form Data'!A$4:A$123, "&lt;=10/31", 'Audit Form Data'!B$4:B$123, 'Dropdown Lists'!A$4)</f>
        <v>0</v>
      </c>
      <c r="AG35" s="67" t="str">
        <f>IFERROR(AE35/(AE35+AF35),"")</f>
        <v/>
      </c>
      <c r="AH35" s="64">
        <f>COUNTIFS('Audit Form Data'!BD$4:BD$123, TRUE, 'Audit Form Data'!A$4:A$123, "&gt;=11/1", 'Audit Form Data'!A$4:A$123, "&lt;=11/30", 'Audit Form Data'!B$4:B$123, 'Dropdown Lists'!A$4) + COUNTIFS('Audit Form Data'!BM$4:BM$123, TRUE, 'Audit Form Data'!A$4:A$123, "&gt;=11/1", 'Audit Form Data'!A$4:A$123, "&lt;=11/30", 'Audit Form Data'!B$4:B$123, 'Dropdown Lists'!A$4)</f>
        <v>0</v>
      </c>
      <c r="AI35" s="54">
        <f>COUNTIFS('Audit Form Data'!BE$4:BE$123, TRUE, 'Audit Form Data'!A$4:A$123, "&gt;=11/1", 'Audit Form Data'!A$4:A$123, "&lt;=11/30", 'Audit Form Data'!B$4:B$123, 'Dropdown Lists'!A$4) + COUNTIFS('Audit Form Data'!BN$4:BN$123, TRUE, 'Audit Form Data'!A$4:A$123, "&gt;=11/1", 'Audit Form Data'!A$4:A$123, "&lt;=11/30", 'Audit Form Data'!B$4:B$123, 'Dropdown Lists'!A$4)</f>
        <v>0</v>
      </c>
      <c r="AJ35" s="67" t="str">
        <f>IFERROR(AH35/(AH35+AI35),"")</f>
        <v/>
      </c>
      <c r="AK35" s="64">
        <f>COUNTIFS('Audit Form Data'!BD$4:BD$123, TRUE, 'Audit Form Data'!A$4:A$123, "&gt;=12/1", 'Audit Form Data'!A$4:A$123, "&lt;=12/31", 'Audit Form Data'!B$4:B$123, 'Dropdown Lists'!A$4) + COUNTIFS('Audit Form Data'!BM$4:BM$123, TRUE, 'Audit Form Data'!A$4:A$123, "&gt;=12/1", 'Audit Form Data'!A$4:A$123, "&lt;=12/31", 'Audit Form Data'!B$4:B$123, 'Dropdown Lists'!A$4)</f>
        <v>0</v>
      </c>
      <c r="AL35" s="54">
        <f>COUNTIFS('Audit Form Data'!BE$4:BE$123, TRUE, 'Audit Form Data'!A$4:A$123, "&gt;=12/1", 'Audit Form Data'!A$4:A$123, "&lt;=12/31", 'Audit Form Data'!B$4:B$123, 'Dropdown Lists'!A$4) + COUNTIFS('Audit Form Data'!BN$4:BN$123, TRUE, 'Audit Form Data'!A$4:A$123, "&gt;=12/1", 'Audit Form Data'!A$4:A$123, "&lt;=12/31", 'Audit Form Data'!B$4:B$123, 'Dropdown Lists'!A$4)</f>
        <v>0</v>
      </c>
      <c r="AM35" s="67" t="str">
        <f>IFERROR(AK35/(AK35+AL35),"")</f>
        <v/>
      </c>
      <c r="AO35" s="159"/>
      <c r="AP35" s="46" t="s">
        <v>3</v>
      </c>
      <c r="AQ35" s="54">
        <f>COUNTIFS('Audit Form Data'!BE$4:BE$123, TRUE, 'Audit Form Data'!A$4:A$123, "&gt;=1/1", 'Audit Form Data'!A$4:A$123, "&lt;=1/31", 'Audit Form Data'!B$4:B$123, 'Dropdown Lists'!A$4) + COUNTIFS('Audit Form Data'!BN$4:BN$123, TRUE, 'Audit Form Data'!A$4:A$123, "&gt;=1/1", 'Audit Form Data'!A$4:A$123, "&lt;=1/31", 'Audit Form Data'!B$4:B$123, 'Dropdown Lists'!A$4)</f>
        <v>1</v>
      </c>
      <c r="AR35" s="54">
        <f>COUNTIFS('Audit Form Data'!BE$4:BE$123, TRUE, 'Audit Form Data'!A$4:A$123, "&gt;=2/1", 'Audit Form Data'!A$4:A$123, "&lt;3/1", 'Audit Form Data'!B$4:B$123, 'Dropdown Lists'!A$4) + COUNTIFS('Audit Form Data'!BN$4:BN$123, TRUE, 'Audit Form Data'!A$4:A$123, "&gt;=2/1", 'Audit Form Data'!A$4:A$123, "&lt;3/1", 'Audit Form Data'!B$4:B$123, 'Dropdown Lists'!A$4)</f>
        <v>0</v>
      </c>
      <c r="AS35" s="54">
        <f>COUNTIFS('Audit Form Data'!BE$4:BE$123, TRUE, 'Audit Form Data'!A$4:A$123, "&gt;=3/1", 'Audit Form Data'!A$4:A$123, "&lt;=3/31", 'Audit Form Data'!B$4:B$123, 'Dropdown Lists'!A$4) + COUNTIFS('Audit Form Data'!BN$4:BN$123, TRUE, 'Audit Form Data'!A$4:A$123, "&gt;=3/1", 'Audit Form Data'!A$4:A$123, "&lt;=3/31", 'Audit Form Data'!B$4:B$123, 'Dropdown Lists'!A$4)</f>
        <v>0</v>
      </c>
      <c r="AT35" s="54">
        <f>COUNTIFS('Audit Form Data'!BE$4:BE$123, TRUE, 'Audit Form Data'!A$4:A$123, "&gt;=4/1", 'Audit Form Data'!A$4:A$123, "&lt;=4/30", 'Audit Form Data'!B$4:B$123, 'Dropdown Lists'!A$4) + COUNTIFS('Audit Form Data'!BN$4:BN$123, TRUE, 'Audit Form Data'!A$4:A$123, "&gt;=4/1", 'Audit Form Data'!A$4:A$123, "&lt;=4/30", 'Audit Form Data'!B$4:B$123, 'Dropdown Lists'!A$4)</f>
        <v>0</v>
      </c>
      <c r="AU35" s="54">
        <f>COUNTIFS('Audit Form Data'!BE$4:BE$123, TRUE, 'Audit Form Data'!A$4:A$123, "&gt;=5/1", 'Audit Form Data'!A$4:A$123, "&lt;=5/31", 'Audit Form Data'!B$4:B$123, 'Dropdown Lists'!A$4) + COUNTIFS('Audit Form Data'!BN$4:BN$123, TRUE, 'Audit Form Data'!A$4:A$123, "&gt;=5/1", 'Audit Form Data'!A$4:A$123, "&lt;=5/31", 'Audit Form Data'!B$4:B$123, 'Dropdown Lists'!A$4)</f>
        <v>1</v>
      </c>
      <c r="AV35" s="54">
        <f>COUNTIFS('Audit Form Data'!BE$4:BE$123, TRUE, 'Audit Form Data'!A$4:A$123, "&gt;=6/1", 'Audit Form Data'!A$4:A$123, "&lt;=6/30", 'Audit Form Data'!B$4:B$123, 'Dropdown Lists'!A$4) + COUNTIFS('Audit Form Data'!BN$4:BN$123, TRUE, 'Audit Form Data'!A$4:A$123, "&gt;=6/1", 'Audit Form Data'!A$4:A$123, "&lt;=6/30", 'Audit Form Data'!B$4:B$123, 'Dropdown Lists'!A$4)</f>
        <v>0</v>
      </c>
      <c r="AW35" s="54">
        <f>COUNTIFS('Audit Form Data'!BE$4:BE$123, TRUE, 'Audit Form Data'!A$4:A$123, "&gt;=7/1", 'Audit Form Data'!A$4:A$123, "&lt;=7/31", 'Audit Form Data'!B$4:B$123, 'Dropdown Lists'!A$4) + COUNTIFS('Audit Form Data'!BN$4:BN$123, TRUE, 'Audit Form Data'!A$4:A$123, "&gt;=7/1", 'Audit Form Data'!A$4:A$123, "&lt;=7/31", 'Audit Form Data'!B$4:B$123, 'Dropdown Lists'!A$4)</f>
        <v>0</v>
      </c>
      <c r="AX35" s="54">
        <f>COUNTIFS('Audit Form Data'!BE$4:BE$123, TRUE, 'Audit Form Data'!A$4:A$123, "&gt;=8/1", 'Audit Form Data'!A$4:A$123, "&lt;=8/31", 'Audit Form Data'!B$4:B$123, 'Dropdown Lists'!A$4) + COUNTIFS('Audit Form Data'!BN$4:BN$123, TRUE, 'Audit Form Data'!A$4:A$123, "&gt;=8/1", 'Audit Form Data'!A$4:A$123, "&lt;=8/31", 'Audit Form Data'!B$4:B$123, 'Dropdown Lists'!A$4)</f>
        <v>0</v>
      </c>
      <c r="AY35" s="54">
        <f>COUNTIFS('Audit Form Data'!BE$4:BE$123, TRUE, 'Audit Form Data'!A$4:A$123, "&gt;=9/1", 'Audit Form Data'!A$4:A$123, "&lt;=9/30", 'Audit Form Data'!B$4:B$123, 'Dropdown Lists'!A$4) + COUNTIFS('Audit Form Data'!BN$4:BN$123, TRUE, 'Audit Form Data'!A$4:A$123, "&gt;=9/1", 'Audit Form Data'!A$4:A$123, "&lt;=9/30", 'Audit Form Data'!B$4:B$123, 'Dropdown Lists'!A$4)</f>
        <v>0</v>
      </c>
      <c r="AZ35" s="54">
        <f>COUNTIFS('Audit Form Data'!BE$4:BE$123, TRUE, 'Audit Form Data'!A$4:A$123, "&gt;=10/1", 'Audit Form Data'!A$4:A$123, "&lt;=10/31", 'Audit Form Data'!B$4:B$123, 'Dropdown Lists'!A$4) + COUNTIFS('Audit Form Data'!BN$4:BN$123, TRUE, 'Audit Form Data'!A$4:A$123, "&gt;=10/1", 'Audit Form Data'!A$4:A$123, "&lt;=10/31", 'Audit Form Data'!B$4:B$123, 'Dropdown Lists'!A$4)</f>
        <v>0</v>
      </c>
      <c r="BA35" s="54">
        <f>COUNTIFS('Audit Form Data'!BE$4:BE$123, TRUE, 'Audit Form Data'!A$4:A$123, "&gt;=11/1", 'Audit Form Data'!A$4:A$123, "&lt;=11/30", 'Audit Form Data'!B$4:B$123, 'Dropdown Lists'!A$4) + COUNTIFS('Audit Form Data'!BN$4:BN$123, TRUE, 'Audit Form Data'!A$4:A$123, "&gt;=11/1", 'Audit Form Data'!A$4:A$123, "&lt;=11/30", 'Audit Form Data'!B$4:B$123, 'Dropdown Lists'!A$4)</f>
        <v>0</v>
      </c>
      <c r="BB35" s="54">
        <f>COUNTIFS('Audit Form Data'!BE$4:BE$123, TRUE, 'Audit Form Data'!A$4:A$123, "&gt;=12/1", 'Audit Form Data'!A$4:A$123, "&lt;=12/31", 'Audit Form Data'!B$4:B$123, 'Dropdown Lists'!A$4) + COUNTIFS('Audit Form Data'!BN$4:BN$123, TRUE, 'Audit Form Data'!A$4:A$123, "&gt;=12/1", 'Audit Form Data'!A$4:A$123, "&lt;=12/31", 'Audit Form Data'!B$4:B$123, 'Dropdown Lists'!A$4)</f>
        <v>0</v>
      </c>
    </row>
    <row r="36" spans="2:54" x14ac:dyDescent="0.3">
      <c r="B36" s="159"/>
      <c r="C36" s="85" t="s">
        <v>118</v>
      </c>
      <c r="D36" s="86">
        <f>SUM(D33:D35)</f>
        <v>1</v>
      </c>
      <c r="E36" s="86">
        <f>SUM(E33:E35)</f>
        <v>3</v>
      </c>
      <c r="F36" s="96">
        <f>IFERROR(D36/(D36+E36), NA())</f>
        <v>0.25</v>
      </c>
      <c r="G36" s="86">
        <f>SUM(G33:G35)</f>
        <v>0</v>
      </c>
      <c r="H36" s="86">
        <f>SUM(H33:H35)</f>
        <v>0</v>
      </c>
      <c r="I36" s="96" t="e">
        <f>IFERROR(G36/(G36+H36), NA())</f>
        <v>#N/A</v>
      </c>
      <c r="J36" s="86">
        <f>SUM(J33:J35)</f>
        <v>0</v>
      </c>
      <c r="K36" s="86">
        <f>SUM(K33:K35)</f>
        <v>0</v>
      </c>
      <c r="L36" s="96" t="e">
        <f>IFERROR(J36/(J36+K36), NA())</f>
        <v>#N/A</v>
      </c>
      <c r="M36" s="86">
        <f>SUM(M33:M35)</f>
        <v>4</v>
      </c>
      <c r="N36" s="86">
        <f>SUM(N33:N35)</f>
        <v>0</v>
      </c>
      <c r="O36" s="96">
        <f>IFERROR(M36/(M36+N36), NA())</f>
        <v>1</v>
      </c>
      <c r="P36" s="86">
        <f>SUM(P33:P35)</f>
        <v>2</v>
      </c>
      <c r="Q36" s="86">
        <f>SUM(Q33:Q35)</f>
        <v>2</v>
      </c>
      <c r="R36" s="96">
        <f>IFERROR(P36/(P36+Q36), NA())</f>
        <v>0.5</v>
      </c>
      <c r="S36" s="86">
        <f>SUM(S33:S35)</f>
        <v>0</v>
      </c>
      <c r="T36" s="86">
        <f>SUM(T33:T35)</f>
        <v>0</v>
      </c>
      <c r="U36" s="96" t="e">
        <f>IFERROR(S36/(S36+T36), NA())</f>
        <v>#N/A</v>
      </c>
      <c r="V36" s="86">
        <f>SUM(V33:V35)</f>
        <v>0</v>
      </c>
      <c r="W36" s="86">
        <f>SUM(W33:W35)</f>
        <v>0</v>
      </c>
      <c r="X36" s="96" t="e">
        <f>IFERROR(V36/(V36+W36), NA())</f>
        <v>#N/A</v>
      </c>
      <c r="Y36" s="86">
        <f>SUM(Y33:Y35)</f>
        <v>0</v>
      </c>
      <c r="Z36" s="86">
        <f>SUM(Z33:Z35)</f>
        <v>0</v>
      </c>
      <c r="AA36" s="96" t="e">
        <f>IFERROR(Y36/(Y36+Z36), NA())</f>
        <v>#N/A</v>
      </c>
      <c r="AB36" s="86">
        <f>SUM(AB33:AB35)</f>
        <v>0</v>
      </c>
      <c r="AC36" s="86">
        <f>SUM(AC33:AC35)</f>
        <v>0</v>
      </c>
      <c r="AD36" s="96" t="e">
        <f>IFERROR(AB36/(AB36+AC36), NA())</f>
        <v>#N/A</v>
      </c>
      <c r="AE36" s="86">
        <f>SUM(AE33:AE35)</f>
        <v>0</v>
      </c>
      <c r="AF36" s="86">
        <f>SUM(AF33:AF35)</f>
        <v>0</v>
      </c>
      <c r="AG36" s="96" t="e">
        <f>IFERROR(AE36/(AE36+AF36), NA())</f>
        <v>#N/A</v>
      </c>
      <c r="AH36" s="86">
        <f>SUM(AH33:AH35)</f>
        <v>0</v>
      </c>
      <c r="AI36" s="86">
        <f>SUM(AI33:AI35)</f>
        <v>0</v>
      </c>
      <c r="AJ36" s="96" t="e">
        <f>IFERROR(AH36/(AH36+AI36), NA())</f>
        <v>#N/A</v>
      </c>
      <c r="AK36" s="86">
        <f>SUM(AK33:AK35)</f>
        <v>0</v>
      </c>
      <c r="AL36" s="86">
        <f>SUM(AL33:AL35)</f>
        <v>0</v>
      </c>
      <c r="AM36" s="96" t="e">
        <f>IFERROR(AK36/(AK36+AL36), NA())</f>
        <v>#N/A</v>
      </c>
      <c r="AO36" s="154" t="s">
        <v>4</v>
      </c>
      <c r="AP36" s="47" t="s">
        <v>5</v>
      </c>
      <c r="AQ36" s="72">
        <f>COUNTIFS('Audit Form Data'!L$4:L$123, TRUE, 'Audit Form Data'!A$4:A$123, "&gt;=1/1", 'Audit Form Data'!A$4:A$123, "&lt;=1/31", 'Audit Form Data'!B$4:B$123, 'Dropdown Lists'!A$4)</f>
        <v>1</v>
      </c>
      <c r="AR36" s="72">
        <f>COUNTIFS('Audit Form Data'!L$4:L$123, TRUE, 'Audit Form Data'!A$4:A$123, "&gt;=2/1", 'Audit Form Data'!A$4:A$123, "&lt;3/1", 'Audit Form Data'!B$4:B$123, 'Dropdown Lists'!A$4)</f>
        <v>0</v>
      </c>
      <c r="AS36" s="72">
        <f>COUNTIFS('Audit Form Data'!L$4:L$123, TRUE, 'Audit Form Data'!A$4:A$123, "&gt;=3/1", 'Audit Form Data'!A$4:A$123, "&lt;=3/31", 'Audit Form Data'!B$4:B$123, 'Dropdown Lists'!A$4)</f>
        <v>0</v>
      </c>
      <c r="AT36" s="72">
        <f>COUNTIFS('Audit Form Data'!L$4:L$123, TRUE, 'Audit Form Data'!A$4:A$123, "&gt;=4/1", 'Audit Form Data'!A$4:A$123, "&lt;=4/30", 'Audit Form Data'!B$4:B$123, 'Dropdown Lists'!A$4)</f>
        <v>1</v>
      </c>
      <c r="AU36" s="72">
        <f>COUNTIFS('Audit Form Data'!L$4:L$123, TRUE, 'Audit Form Data'!A$4:A$123, "&gt;=5/1", 'Audit Form Data'!A$4:A$123, "&lt;=5/31", 'Audit Form Data'!B$4:B$123, 'Dropdown Lists'!A$4)</f>
        <v>1</v>
      </c>
      <c r="AV36" s="72">
        <f>COUNTIFS('Audit Form Data'!L$4:L$123, TRUE, 'Audit Form Data'!A$4:A$123, "&gt;=6/1", 'Audit Form Data'!A$4:A$123, "&lt;=6/30", 'Audit Form Data'!B$4:B$123, 'Dropdown Lists'!A$4)</f>
        <v>0</v>
      </c>
      <c r="AW36" s="72">
        <f>COUNTIFS('Audit Form Data'!L$4:L$123, TRUE, 'Audit Form Data'!A$4:A$123, "&gt;=7/1", 'Audit Form Data'!A$4:A$123, "&lt;=7/31", 'Audit Form Data'!B$4:B$123, 'Dropdown Lists'!A$4)</f>
        <v>0</v>
      </c>
      <c r="AX36" s="72">
        <f>COUNTIFS('Audit Form Data'!L$4:L$123, TRUE, 'Audit Form Data'!A$4:A$123, "&gt;=8/1", 'Audit Form Data'!A$4:A$123, "&lt;=8/31", 'Audit Form Data'!B$4:B$123, 'Dropdown Lists'!A$4)</f>
        <v>0</v>
      </c>
      <c r="AY36" s="72">
        <f>COUNTIFS('Audit Form Data'!L$4:L$123, TRUE, 'Audit Form Data'!A$4:A$123, "&gt;=9/1", 'Audit Form Data'!A$4:A$123, "&lt;=9/30", 'Audit Form Data'!B$4:B$123, 'Dropdown Lists'!A$4)</f>
        <v>0</v>
      </c>
      <c r="AZ36" s="72">
        <f>COUNTIFS('Audit Form Data'!L$4:L$123, TRUE, 'Audit Form Data'!A$4:A$123, "&gt;=10/1", 'Audit Form Data'!A$4:A$123, "&lt;=10/31", 'Audit Form Data'!B$4:B$123, 'Dropdown Lists'!A$4)</f>
        <v>0</v>
      </c>
      <c r="BA36" s="72">
        <f>COUNTIFS('Audit Form Data'!L$4:L$123, TRUE, 'Audit Form Data'!A$4:A$123, "&gt;=11/1", 'Audit Form Data'!A$4:A$123, "&lt;=11/30", 'Audit Form Data'!B$4:B$123, 'Dropdown Lists'!A$4)</f>
        <v>0</v>
      </c>
      <c r="BB36" s="72">
        <f>COUNTIFS('Audit Form Data'!L$4:L$123, TRUE, 'Audit Form Data'!A$4:A$123, "&gt;=12/1", 'Audit Form Data'!A$4:A$123, "&lt;=12/31", 'Audit Form Data'!B$4:B$123, 'Dropdown Lists'!A$4)</f>
        <v>0</v>
      </c>
    </row>
    <row r="37" spans="2:54" ht="24.6" x14ac:dyDescent="0.3">
      <c r="B37" s="154" t="s">
        <v>4</v>
      </c>
      <c r="C37" s="57" t="s">
        <v>5</v>
      </c>
      <c r="D37" s="71">
        <f>COUNTIFS('Audit Form Data'!K$4:K$123, TRUE, 'Audit Form Data'!A$4:A$123, "&gt;=1/1", 'Audit Form Data'!A$4:A$123, "&lt;=1/31", 'Audit Form Data'!B$4:B$123, 'Dropdown Lists'!A$4)</f>
        <v>0</v>
      </c>
      <c r="E37" s="72">
        <f>COUNTIFS('Audit Form Data'!L$4:L$123, TRUE, 'Audit Form Data'!A$4:A$123, "&gt;=1/1", 'Audit Form Data'!A$4:A$123, "&lt;=1/31", 'Audit Form Data'!B$4:B$123, 'Dropdown Lists'!A$4)</f>
        <v>1</v>
      </c>
      <c r="F37" s="97">
        <f>IFERROR(D37/(D37+E37),"")</f>
        <v>0</v>
      </c>
      <c r="G37" s="71">
        <f>COUNTIFS('Audit Form Data'!K$4:K$123, TRUE, 'Audit Form Data'!A$4:A$123, "&gt;=2/1", 'Audit Form Data'!A$4:A$123, "&lt;3/1", 'Audit Form Data'!B$4:B$123, 'Dropdown Lists'!A$4)</f>
        <v>0</v>
      </c>
      <c r="H37" s="72">
        <f>COUNTIFS('Audit Form Data'!L$4:L$123, TRUE, 'Audit Form Data'!A$4:A$123, "&gt;=2/1", 'Audit Form Data'!A$4:A$123, "&lt;3/1", 'Audit Form Data'!B$4:B$123, 'Dropdown Lists'!A$4)</f>
        <v>0</v>
      </c>
      <c r="I37" s="97" t="str">
        <f>IFERROR(G37/(G37+H37),"")</f>
        <v/>
      </c>
      <c r="J37" s="71">
        <f>COUNTIFS('Audit Form Data'!K$4:K$123, TRUE, 'Audit Form Data'!A$4:A$123, "&gt;=3/1", 'Audit Form Data'!A$4:A$123, "&lt;=3/31", 'Audit Form Data'!B$4:B$123, 'Dropdown Lists'!A$4)</f>
        <v>0</v>
      </c>
      <c r="K37" s="72">
        <f>COUNTIFS('Audit Form Data'!L$4:L$123, TRUE, 'Audit Form Data'!A$4:A$123, "&gt;=3/1", 'Audit Form Data'!A$4:A$123, "&lt;=3/31", 'Audit Form Data'!B$4:B$123, 'Dropdown Lists'!A$4)</f>
        <v>0</v>
      </c>
      <c r="L37" s="97" t="str">
        <f>IFERROR(J37/(J37+K37),"")</f>
        <v/>
      </c>
      <c r="M37" s="71">
        <f>COUNTIFS('Audit Form Data'!K$4:K$123, TRUE, 'Audit Form Data'!A$4:A$123, "&gt;=4/1", 'Audit Form Data'!A$4:A$123, "&lt;=4/30", 'Audit Form Data'!B$4:B$123, 'Dropdown Lists'!A$4)</f>
        <v>0</v>
      </c>
      <c r="N37" s="72">
        <f>COUNTIFS('Audit Form Data'!L$4:L$123, TRUE, 'Audit Form Data'!A$4:A$123, "&gt;=4/1", 'Audit Form Data'!A$4:A$123, "&lt;=4/30", 'Audit Form Data'!B$4:B$123, 'Dropdown Lists'!A$4)</f>
        <v>1</v>
      </c>
      <c r="O37" s="97">
        <f>IFERROR(M37/(M37+N37),"")</f>
        <v>0</v>
      </c>
      <c r="P37" s="71">
        <f>COUNTIFS('Audit Form Data'!K$4:K$123, TRUE, 'Audit Form Data'!A$4:A$123, "&gt;=5/1", 'Audit Form Data'!A$4:A$123, "&lt;=5/31", 'Audit Form Data'!B$4:B$123, 'Dropdown Lists'!A$4)</f>
        <v>0</v>
      </c>
      <c r="Q37" s="72">
        <f>COUNTIFS('Audit Form Data'!L$4:L$123, TRUE, 'Audit Form Data'!A$4:A$123, "&gt;=5/1", 'Audit Form Data'!A$4:A$123, "&lt;=5/31", 'Audit Form Data'!B$4:B$123, 'Dropdown Lists'!A$4)</f>
        <v>1</v>
      </c>
      <c r="R37" s="97">
        <f>IFERROR(P37/(P37+Q37),"")</f>
        <v>0</v>
      </c>
      <c r="S37" s="71">
        <f>COUNTIFS('Audit Form Data'!K$4:K$123, TRUE, 'Audit Form Data'!A$4:A$123, "&gt;=6/1", 'Audit Form Data'!A$4:A$123, "&lt;=6/30", 'Audit Form Data'!B$4:B$123, 'Dropdown Lists'!A$4)</f>
        <v>0</v>
      </c>
      <c r="T37" s="72">
        <f>COUNTIFS('Audit Form Data'!L$4:L$123, TRUE, 'Audit Form Data'!A$4:A$123, "&gt;=6/1", 'Audit Form Data'!A$4:A$123, "&lt;=6/30", 'Audit Form Data'!B$4:B$123, 'Dropdown Lists'!A$4)</f>
        <v>0</v>
      </c>
      <c r="U37" s="97" t="str">
        <f>IFERROR(S37/(S37+T37),"")</f>
        <v/>
      </c>
      <c r="V37" s="71">
        <f>COUNTIFS('Audit Form Data'!K$4:K$123, TRUE, 'Audit Form Data'!A$4:A$123, "&gt;=7/1", 'Audit Form Data'!A$4:A$123, "&lt;=7/31", 'Audit Form Data'!B$4:B$123, 'Dropdown Lists'!A$4)</f>
        <v>0</v>
      </c>
      <c r="W37" s="72">
        <f>COUNTIFS('Audit Form Data'!L$4:L$123, TRUE, 'Audit Form Data'!A$4:A$123, "&gt;=7/1", 'Audit Form Data'!A$4:A$123, "&lt;=7/31", 'Audit Form Data'!B$4:B$123, 'Dropdown Lists'!A$4)</f>
        <v>0</v>
      </c>
      <c r="X37" s="97" t="str">
        <f>IFERROR(V37/(V37+W37),"")</f>
        <v/>
      </c>
      <c r="Y37" s="71">
        <f>COUNTIFS('Audit Form Data'!K$4:K$123, TRUE, 'Audit Form Data'!A$4:A$123, "&gt;=8/1", 'Audit Form Data'!A$4:A$123, "&lt;=8/31", 'Audit Form Data'!B$4:B$123, 'Dropdown Lists'!A$4)</f>
        <v>0</v>
      </c>
      <c r="Z37" s="72">
        <f>COUNTIFS('Audit Form Data'!L$4:L$123, TRUE, 'Audit Form Data'!A$4:A$123, "&gt;=8/1", 'Audit Form Data'!A$4:A$123, "&lt;=8/31", 'Audit Form Data'!B$4:B$123, 'Dropdown Lists'!A$4)</f>
        <v>0</v>
      </c>
      <c r="AA37" s="97" t="str">
        <f>IFERROR(Y37/(Y37+Z37),"")</f>
        <v/>
      </c>
      <c r="AB37" s="71">
        <f>COUNTIFS('Audit Form Data'!K$4:K$123, TRUE, 'Audit Form Data'!A$4:A$123, "&gt;=9/1", 'Audit Form Data'!A$4:A$123, "&lt;=9/30", 'Audit Form Data'!B$4:B$123, 'Dropdown Lists'!A$4)</f>
        <v>0</v>
      </c>
      <c r="AC37" s="72">
        <f>COUNTIFS('Audit Form Data'!L$4:L$123, TRUE, 'Audit Form Data'!A$4:A$123, "&gt;=9/1", 'Audit Form Data'!A$4:A$123, "&lt;=9/30", 'Audit Form Data'!B$4:B$123, 'Dropdown Lists'!A$4)</f>
        <v>0</v>
      </c>
      <c r="AD37" s="97" t="str">
        <f>IFERROR(AB37/(AB37+AC37),"")</f>
        <v/>
      </c>
      <c r="AE37" s="71">
        <f>COUNTIFS('Audit Form Data'!K$4:K$123, TRUE, 'Audit Form Data'!A$4:A$123, "&gt;=10/1", 'Audit Form Data'!A$4:A$123, "&lt;=10/31", 'Audit Form Data'!B$4:B$123, 'Dropdown Lists'!A$4)</f>
        <v>0</v>
      </c>
      <c r="AF37" s="72">
        <f>COUNTIFS('Audit Form Data'!L$4:L$123, TRUE, 'Audit Form Data'!A$4:A$123, "&gt;=10/1", 'Audit Form Data'!A$4:A$123, "&lt;=10/31", 'Audit Form Data'!B$4:B$123, 'Dropdown Lists'!A$4)</f>
        <v>0</v>
      </c>
      <c r="AG37" s="97" t="str">
        <f>IFERROR(AE37/(AE37+AF37),"")</f>
        <v/>
      </c>
      <c r="AH37" s="71">
        <f>COUNTIFS('Audit Form Data'!K$4:K$123, TRUE, 'Audit Form Data'!A$4:A$123, "&gt;=11/1", 'Audit Form Data'!A$4:A$123, "&lt;=11/30", 'Audit Form Data'!B$4:B$123, 'Dropdown Lists'!A$4)</f>
        <v>0</v>
      </c>
      <c r="AI37" s="72">
        <f>COUNTIFS('Audit Form Data'!L$4:L$123, TRUE, 'Audit Form Data'!A$4:A$123, "&gt;=11/1", 'Audit Form Data'!A$4:A$123, "&lt;=11/30", 'Audit Form Data'!B$4:B$123, 'Dropdown Lists'!A$4)</f>
        <v>0</v>
      </c>
      <c r="AJ37" s="97" t="str">
        <f>IFERROR(AH37/(AH37+AI37),"")</f>
        <v/>
      </c>
      <c r="AK37" s="71">
        <f>COUNTIFS('Audit Form Data'!K$4:K$123, TRUE, 'Audit Form Data'!A$4:A$123, "&gt;=12/1", 'Audit Form Data'!A$4:A$123, "&lt;=12/31", 'Audit Form Data'!B$4:B$123, 'Dropdown Lists'!A$4)</f>
        <v>0</v>
      </c>
      <c r="AL37" s="72">
        <f>COUNTIFS('Audit Form Data'!L$4:L$123, TRUE, 'Audit Form Data'!A$4:A$123, "&gt;=12/1", 'Audit Form Data'!A$4:A$123, "&lt;=12/31", 'Audit Form Data'!B$4:B$123, 'Dropdown Lists'!A$4)</f>
        <v>0</v>
      </c>
      <c r="AM37" s="97" t="str">
        <f>IFERROR(AK37/(AK37+AL37),"")</f>
        <v/>
      </c>
      <c r="AO37" s="155"/>
      <c r="AP37" s="47" t="s">
        <v>6</v>
      </c>
      <c r="AQ37" s="72">
        <f>COUNTIFS('Audit Form Data'!U$4:U$123, TRUE, 'Audit Form Data'!A$4:A$123, "&gt;=1/1", 'Audit Form Data'!A$4:A$123, "&lt;=1/31", 'Audit Form Data'!B$4:B$123, 'Dropdown Lists'!A$4)</f>
        <v>0</v>
      </c>
      <c r="AR37" s="72">
        <f>COUNTIFS('Audit Form Data'!U$4:U$123, TRUE, 'Audit Form Data'!A$4:A$123, "&gt;=2/1", 'Audit Form Data'!A$4:A$123, "&lt;3/1", 'Audit Form Data'!B$4:B$123, 'Dropdown Lists'!A$4)</f>
        <v>0</v>
      </c>
      <c r="AS37" s="72">
        <f>COUNTIFS('Audit Form Data'!U$4:U$123, TRUE, 'Audit Form Data'!A$4:A$123, "&gt;=3/1", 'Audit Form Data'!A$4:A$123, "&lt;=3/31", 'Audit Form Data'!B$4:B$123, 'Dropdown Lists'!A$4)</f>
        <v>0</v>
      </c>
      <c r="AT37" s="72">
        <f>COUNTIFS('Audit Form Data'!U$4:U$123, TRUE, 'Audit Form Data'!A$4:A$123, "&gt;=4/1", 'Audit Form Data'!A$4:A$123, "&lt;=4/30", 'Audit Form Data'!B$4:B$123, 'Dropdown Lists'!A$4)</f>
        <v>1</v>
      </c>
      <c r="AU37" s="72">
        <f>COUNTIFS('Audit Form Data'!U$4:U$123, TRUE, 'Audit Form Data'!A$4:A$123, "&gt;=5/1", 'Audit Form Data'!A$4:A$123, "&lt;=5/31", 'Audit Form Data'!B$4:B$123, 'Dropdown Lists'!A$4)</f>
        <v>1</v>
      </c>
      <c r="AV37" s="72">
        <f>COUNTIFS('Audit Form Data'!U$4:U$123, TRUE, 'Audit Form Data'!A$4:A$123, "&gt;=6/1", 'Audit Form Data'!A$4:A$123, "&lt;=6/30", 'Audit Form Data'!B$4:B$123, 'Dropdown Lists'!A$4)</f>
        <v>0</v>
      </c>
      <c r="AW37" s="72">
        <f>COUNTIFS('Audit Form Data'!U$4:U$123, TRUE, 'Audit Form Data'!A$4:A$123, "&gt;=7/1", 'Audit Form Data'!A$4:A$123, "&lt;=7/31", 'Audit Form Data'!B$4:B$123, 'Dropdown Lists'!A$4)</f>
        <v>0</v>
      </c>
      <c r="AX37" s="72">
        <f>COUNTIFS('Audit Form Data'!U$4:U$123, TRUE, 'Audit Form Data'!A$4:A$123, "&gt;=8/1", 'Audit Form Data'!A$4:A$123, "&lt;=8/31", 'Audit Form Data'!B$4:B$123, 'Dropdown Lists'!A$4)</f>
        <v>0</v>
      </c>
      <c r="AY37" s="72">
        <f>COUNTIFS('Audit Form Data'!U$4:U$123, TRUE, 'Audit Form Data'!A$4:A$123, "&gt;=9/1", 'Audit Form Data'!A$4:A$123, "&lt;=9/30", 'Audit Form Data'!B$4:B$123, 'Dropdown Lists'!A$4)</f>
        <v>0</v>
      </c>
      <c r="AZ37" s="72">
        <f>COUNTIFS('Audit Form Data'!U$4:U$123, TRUE, 'Audit Form Data'!A$4:A$123, "&gt;=10/1", 'Audit Form Data'!A$4:A$123, "&lt;=10/31", 'Audit Form Data'!B$4:B$123, 'Dropdown Lists'!A$4)</f>
        <v>0</v>
      </c>
      <c r="BA37" s="72">
        <f>COUNTIFS('Audit Form Data'!U$4:U$123, TRUE, 'Audit Form Data'!A$4:A$123, "&gt;=11/1", 'Audit Form Data'!A$4:A$123, "&lt;=11/30", 'Audit Form Data'!B$4:B$123, 'Dropdown Lists'!A$4)</f>
        <v>0</v>
      </c>
      <c r="BB37" s="72">
        <f>COUNTIFS('Audit Form Data'!U$4:U$123, TRUE, 'Audit Form Data'!A$4:A$123, "&gt;=12/1", 'Audit Form Data'!A$4:A$123, "&lt;=12/31", 'Audit Form Data'!B$4:B$123, 'Dropdown Lists'!A$4)</f>
        <v>0</v>
      </c>
    </row>
    <row r="38" spans="2:54" ht="24.6" x14ac:dyDescent="0.3">
      <c r="B38" s="155"/>
      <c r="C38" s="57" t="s">
        <v>6</v>
      </c>
      <c r="D38" s="71">
        <f>COUNTIFS('Audit Form Data'!T$4:T$123, TRUE, 'Audit Form Data'!A$4:A$123, "&gt;=1/1", 'Audit Form Data'!A$4:A$123, "&lt;=1/31", 'Audit Form Data'!B$4:B$123, 'Dropdown Lists'!A$4)</f>
        <v>1</v>
      </c>
      <c r="E38" s="72">
        <f>COUNTIFS('Audit Form Data'!U$4:U$123, TRUE, 'Audit Form Data'!A$4:A$123, "&gt;=1/1", 'Audit Form Data'!A$4:A$123, "&lt;=1/31", 'Audit Form Data'!B$4:B$123, 'Dropdown Lists'!A$4)</f>
        <v>0</v>
      </c>
      <c r="F38" s="97">
        <f>IFERROR(D38/(D38+E38),"")</f>
        <v>1</v>
      </c>
      <c r="G38" s="71">
        <f>COUNTIFS('Audit Form Data'!T$4:T$123, TRUE, 'Audit Form Data'!A$4:A$123, "&gt;=2/1", 'Audit Form Data'!A$4:A$123, "&lt;3/1", 'Audit Form Data'!B$4:B$123, 'Dropdown Lists'!A$4)</f>
        <v>0</v>
      </c>
      <c r="H38" s="72">
        <f>COUNTIFS('Audit Form Data'!U$4:U$123, TRUE, 'Audit Form Data'!A$4:A$123, "&gt;=2/1", 'Audit Form Data'!A$4:A$123, "&lt;3/1", 'Audit Form Data'!B$4:B$123, 'Dropdown Lists'!A$4)</f>
        <v>0</v>
      </c>
      <c r="I38" s="97" t="str">
        <f>IFERROR(G38/(G38+H38),"")</f>
        <v/>
      </c>
      <c r="J38" s="71">
        <f>COUNTIFS('Audit Form Data'!T$4:T$123, TRUE, 'Audit Form Data'!A$4:A$123, "&gt;=3/1", 'Audit Form Data'!A$4:A$123, "&lt;=3/31", 'Audit Form Data'!B$4:B$123, 'Dropdown Lists'!A$4)</f>
        <v>0</v>
      </c>
      <c r="K38" s="72">
        <f>COUNTIFS('Audit Form Data'!U$4:U$123, TRUE, 'Audit Form Data'!A$4:A$123, "&gt;=3/1", 'Audit Form Data'!A$4:A$123, "&lt;=3/31", 'Audit Form Data'!B$4:B$123, 'Dropdown Lists'!A$4)</f>
        <v>0</v>
      </c>
      <c r="L38" s="97" t="str">
        <f>IFERROR(J38/(J38+K38),"")</f>
        <v/>
      </c>
      <c r="M38" s="71">
        <f>COUNTIFS('Audit Form Data'!T$4:T$123, TRUE, 'Audit Form Data'!A$4:A$123, "&gt;=4/1", 'Audit Form Data'!A$4:A$123, "&lt;=4/30", 'Audit Form Data'!B$4:B$123, 'Dropdown Lists'!A$4)</f>
        <v>0</v>
      </c>
      <c r="N38" s="72">
        <f>COUNTIFS('Audit Form Data'!U$4:U$123, TRUE, 'Audit Form Data'!A$4:A$123, "&gt;=4/1", 'Audit Form Data'!A$4:A$123, "&lt;=4/30", 'Audit Form Data'!B$4:B$123, 'Dropdown Lists'!A$4)</f>
        <v>1</v>
      </c>
      <c r="O38" s="97">
        <f>IFERROR(M38/(M38+N38),"")</f>
        <v>0</v>
      </c>
      <c r="P38" s="71">
        <f>COUNTIFS('Audit Form Data'!T$4:T$123, TRUE, 'Audit Form Data'!A$4:A$123, "&gt;=5/1", 'Audit Form Data'!A$4:A$123, "&lt;=5/31", 'Audit Form Data'!B$4:B$123, 'Dropdown Lists'!A$4)</f>
        <v>0</v>
      </c>
      <c r="Q38" s="72">
        <f>COUNTIFS('Audit Form Data'!U$4:U$123, TRUE, 'Audit Form Data'!A$4:A$123, "&gt;=5/1", 'Audit Form Data'!A$4:A$123, "&lt;=5/31", 'Audit Form Data'!B$4:B$123, 'Dropdown Lists'!A$4)</f>
        <v>1</v>
      </c>
      <c r="R38" s="97">
        <f>IFERROR(P38/(P38+Q38),"")</f>
        <v>0</v>
      </c>
      <c r="S38" s="71">
        <f>COUNTIFS('Audit Form Data'!T$4:T$123, TRUE, 'Audit Form Data'!A$4:A$123, "&gt;=6/1", 'Audit Form Data'!A$4:A$123, "&lt;=6/30", 'Audit Form Data'!B$4:B$123, 'Dropdown Lists'!A$4)</f>
        <v>0</v>
      </c>
      <c r="T38" s="72">
        <f>COUNTIFS('Audit Form Data'!U$4:U$123, TRUE, 'Audit Form Data'!A$4:A$123, "&gt;=6/1", 'Audit Form Data'!A$4:A$123, "&lt;=6/30", 'Audit Form Data'!B$4:B$123, 'Dropdown Lists'!A$4)</f>
        <v>0</v>
      </c>
      <c r="U38" s="97" t="str">
        <f>IFERROR(S38/(S38+T38),"")</f>
        <v/>
      </c>
      <c r="V38" s="71">
        <f>COUNTIFS('Audit Form Data'!T$4:T$123, TRUE, 'Audit Form Data'!A$4:A$123, "&gt;=7/1", 'Audit Form Data'!A$4:A$123, "&lt;=7/31", 'Audit Form Data'!B$4:B$123, 'Dropdown Lists'!A$4)</f>
        <v>0</v>
      </c>
      <c r="W38" s="72">
        <f>COUNTIFS('Audit Form Data'!U$4:U$123, TRUE, 'Audit Form Data'!A$4:A$123, "&gt;=7/1", 'Audit Form Data'!A$4:A$123, "&lt;=7/31", 'Audit Form Data'!B$4:B$123, 'Dropdown Lists'!A$4)</f>
        <v>0</v>
      </c>
      <c r="X38" s="97" t="str">
        <f>IFERROR(V38/(V38+W38),"")</f>
        <v/>
      </c>
      <c r="Y38" s="71">
        <f>COUNTIFS('Audit Form Data'!T$4:T$123, TRUE, 'Audit Form Data'!A$4:A$123, "&gt;=8/1", 'Audit Form Data'!A$4:A$123, "&lt;=8/31", 'Audit Form Data'!B$4:B$123, 'Dropdown Lists'!A$4)</f>
        <v>0</v>
      </c>
      <c r="Z38" s="72">
        <f>COUNTIFS('Audit Form Data'!U$4:U$123, TRUE, 'Audit Form Data'!A$4:A$123, "&gt;=8/1", 'Audit Form Data'!A$4:A$123, "&lt;=8/31", 'Audit Form Data'!B$4:B$123, 'Dropdown Lists'!A$4)</f>
        <v>0</v>
      </c>
      <c r="AA38" s="97" t="str">
        <f>IFERROR(Y38/(Y38+Z38),"")</f>
        <v/>
      </c>
      <c r="AB38" s="71">
        <f>COUNTIFS('Audit Form Data'!T$4:T$123, TRUE, 'Audit Form Data'!A$4:A$123, "&gt;=9/1", 'Audit Form Data'!A$4:A$123, "&lt;=9/30", 'Audit Form Data'!B$4:B$123, 'Dropdown Lists'!A$4)</f>
        <v>0</v>
      </c>
      <c r="AC38" s="72">
        <f>COUNTIFS('Audit Form Data'!U$4:U$123, TRUE, 'Audit Form Data'!A$4:A$123, "&gt;=9/1", 'Audit Form Data'!A$4:A$123, "&lt;=9/30", 'Audit Form Data'!B$4:B$123, 'Dropdown Lists'!A$4)</f>
        <v>0</v>
      </c>
      <c r="AD38" s="97" t="str">
        <f>IFERROR(AB38/(AB38+AC38),"")</f>
        <v/>
      </c>
      <c r="AE38" s="71">
        <f>COUNTIFS('Audit Form Data'!T$4:T$123, TRUE, 'Audit Form Data'!A$4:A$123, "&gt;=10/1", 'Audit Form Data'!A$4:A$123, "&lt;=10/31", 'Audit Form Data'!B$4:B$123, 'Dropdown Lists'!A$4)</f>
        <v>0</v>
      </c>
      <c r="AF38" s="72">
        <f>COUNTIFS('Audit Form Data'!U$4:U$123, TRUE, 'Audit Form Data'!A$4:A$123, "&gt;=10/1", 'Audit Form Data'!A$4:A$123, "&lt;=10/31", 'Audit Form Data'!B$4:B$123, 'Dropdown Lists'!A$4)</f>
        <v>0</v>
      </c>
      <c r="AG38" s="97" t="str">
        <f>IFERROR(AE38/(AE38+AF38),"")</f>
        <v/>
      </c>
      <c r="AH38" s="71">
        <f>COUNTIFS('Audit Form Data'!T$4:T$123, TRUE, 'Audit Form Data'!A$4:A$123, "&gt;=11/1", 'Audit Form Data'!A$4:A$123, "&lt;=11/30", 'Audit Form Data'!B$4:B$123, 'Dropdown Lists'!A$4)</f>
        <v>0</v>
      </c>
      <c r="AI38" s="72">
        <f>COUNTIFS('Audit Form Data'!U$4:U$123, TRUE, 'Audit Form Data'!A$4:A$123, "&gt;=11/1", 'Audit Form Data'!A$4:A$123, "&lt;=11/30", 'Audit Form Data'!B$4:B$123, 'Dropdown Lists'!A$4)</f>
        <v>0</v>
      </c>
      <c r="AJ38" s="97" t="str">
        <f>IFERROR(AH38/(AH38+AI38),"")</f>
        <v/>
      </c>
      <c r="AK38" s="71">
        <f>COUNTIFS('Audit Form Data'!T$4:T$123, TRUE, 'Audit Form Data'!A$4:A$123, "&gt;=12/1", 'Audit Form Data'!A$4:A$123, "&lt;=12/31", 'Audit Form Data'!B$4:B$123, 'Dropdown Lists'!A$4)</f>
        <v>0</v>
      </c>
      <c r="AL38" s="72">
        <f>COUNTIFS('Audit Form Data'!U$4:U$123, TRUE, 'Audit Form Data'!A$4:A$123, "&gt;=12/1", 'Audit Form Data'!A$4:A$123, "&lt;=12/31", 'Audit Form Data'!B$4:B$123, 'Dropdown Lists'!A$4)</f>
        <v>0</v>
      </c>
      <c r="AM38" s="97" t="str">
        <f>IFERROR(AK38/(AK38+AL38),"")</f>
        <v/>
      </c>
      <c r="AO38" s="156"/>
      <c r="AP38" s="47" t="s">
        <v>7</v>
      </c>
      <c r="AQ38" s="72">
        <f>COUNTIFS('Audit Form Data'!X$4:X$123, TRUE, 'Audit Form Data'!A$4:A$123, "&gt;=1/1", 'Audit Form Data'!A$4:A$123, "&lt;=1/31", 'Audit Form Data'!B$4:B$123, 'Dropdown Lists'!A$4)</f>
        <v>0</v>
      </c>
      <c r="AR38" s="72">
        <f>COUNTIFS('Audit Form Data'!X$4:X$123, TRUE, 'Audit Form Data'!A$4:A$123, "&gt;=2/1", 'Audit Form Data'!A$4:A$123, "&lt;3/1", 'Audit Form Data'!B$4:B$123, 'Dropdown Lists'!A$4)</f>
        <v>0</v>
      </c>
      <c r="AS38" s="72">
        <f>COUNTIFS('Audit Form Data'!X$4:X$123, TRUE, 'Audit Form Data'!A$4:A$123, "&gt;=3/1", 'Audit Form Data'!A$4:A$123, "&lt;=3/31", 'Audit Form Data'!B$4:B$123, 'Dropdown Lists'!A$4)</f>
        <v>0</v>
      </c>
      <c r="AT38" s="72">
        <f>COUNTIFS('Audit Form Data'!X$4:X$123, TRUE, 'Audit Form Data'!A$4:A$123, "&gt;=4/1", 'Audit Form Data'!A$4:A$123, "&lt;=4/30", 'Audit Form Data'!B$4:B$123, 'Dropdown Lists'!A$4)</f>
        <v>1</v>
      </c>
      <c r="AU38" s="72">
        <f>COUNTIFS('Audit Form Data'!X$4:X$123, TRUE, 'Audit Form Data'!A$4:A$123, "&gt;=5/1", 'Audit Form Data'!A$4:A$123, "&lt;=5/31", 'Audit Form Data'!B$4:B$123, 'Dropdown Lists'!A$4)</f>
        <v>0</v>
      </c>
      <c r="AV38" s="72">
        <f>COUNTIFS('Audit Form Data'!X$4:X$123, TRUE, 'Audit Form Data'!A$4:A$123, "&gt;=6/1", 'Audit Form Data'!A$4:A$123, "&lt;=6/30", 'Audit Form Data'!B$4:B$123, 'Dropdown Lists'!A$4)</f>
        <v>0</v>
      </c>
      <c r="AW38" s="72">
        <f>COUNTIFS('Audit Form Data'!X$4:X$123, TRUE, 'Audit Form Data'!A$4:A$123, "&gt;=7/1", 'Audit Form Data'!A$4:A$123, "&lt;=7/31", 'Audit Form Data'!B$4:B$123, 'Dropdown Lists'!A$4)</f>
        <v>0</v>
      </c>
      <c r="AX38" s="72">
        <f>COUNTIFS('Audit Form Data'!X$4:X$123, TRUE, 'Audit Form Data'!A$4:A$123, "&gt;=8/1", 'Audit Form Data'!A$4:A$123, "&lt;=8/31", 'Audit Form Data'!B$4:B$123, 'Dropdown Lists'!A$4)</f>
        <v>0</v>
      </c>
      <c r="AY38" s="72">
        <f>COUNTIFS('Audit Form Data'!X$4:X$123, TRUE, 'Audit Form Data'!A$4:A$123, "&gt;=9/1", 'Audit Form Data'!A$4:A$123, "&lt;=9/30", 'Audit Form Data'!B$4:B$123, 'Dropdown Lists'!A$4)</f>
        <v>0</v>
      </c>
      <c r="AZ38" s="72">
        <f>COUNTIFS('Audit Form Data'!X$4:X$123, TRUE, 'Audit Form Data'!A$4:A$123, "&gt;=10/1", 'Audit Form Data'!A$4:A$123, "&lt;=10/31", 'Audit Form Data'!B$4:B$123, 'Dropdown Lists'!A$4)</f>
        <v>0</v>
      </c>
      <c r="BA38" s="72">
        <f>COUNTIFS('Audit Form Data'!X$4:X$123, TRUE, 'Audit Form Data'!A$4:A$123, "&gt;=11/1", 'Audit Form Data'!A$4:A$123, "&lt;=11/30", 'Audit Form Data'!B$4:B$123, 'Dropdown Lists'!A$4)</f>
        <v>0</v>
      </c>
      <c r="BB38" s="72">
        <f>COUNTIFS('Audit Form Data'!X$4:X$123, TRUE, 'Audit Form Data'!A$4:A$123, "&gt;=12/1", 'Audit Form Data'!A$4:A$123, "&lt;=12/31", 'Audit Form Data'!B$4:B$123, 'Dropdown Lists'!A$4)</f>
        <v>0</v>
      </c>
    </row>
    <row r="39" spans="2:54" ht="24.6" x14ac:dyDescent="0.3">
      <c r="B39" s="155"/>
      <c r="C39" s="57" t="s">
        <v>7</v>
      </c>
      <c r="D39" s="71">
        <f>COUNTIFS('Audit Form Data'!W$4:W$123, TRUE, 'Audit Form Data'!A$4:A$123, "&gt;=1/1", 'Audit Form Data'!A$4:A$123, "&lt;=1/31", 'Audit Form Data'!B$4:B$123, 'Dropdown Lists'!A$4)</f>
        <v>1</v>
      </c>
      <c r="E39" s="72">
        <f>COUNTIFS('Audit Form Data'!X$4:X$123, TRUE, 'Audit Form Data'!A$4:A$123, "&gt;=1/1", 'Audit Form Data'!A$4:A$123, "&lt;=1/31", 'Audit Form Data'!B$4:B$123, 'Dropdown Lists'!A$4)</f>
        <v>0</v>
      </c>
      <c r="F39" s="97">
        <f>IFERROR(D39/(D39+E39),"")</f>
        <v>1</v>
      </c>
      <c r="G39" s="71">
        <f>COUNTIFS('Audit Form Data'!W$4:W$123, TRUE, 'Audit Form Data'!A$4:A$123, "&gt;=2/1", 'Audit Form Data'!A$4:A$123, "&lt;3/1", 'Audit Form Data'!B$4:B$123, 'Dropdown Lists'!A$4)</f>
        <v>0</v>
      </c>
      <c r="H39" s="72">
        <f>COUNTIFS('Audit Form Data'!X$4:X$123, TRUE, 'Audit Form Data'!A$4:A$123, "&gt;=2/1", 'Audit Form Data'!A$4:A$123, "&lt;3/1", 'Audit Form Data'!B$4:B$123, 'Dropdown Lists'!A$4)</f>
        <v>0</v>
      </c>
      <c r="I39" s="97" t="str">
        <f>IFERROR(G39/(G39+H39),"")</f>
        <v/>
      </c>
      <c r="J39" s="71">
        <f>COUNTIFS('Audit Form Data'!W$4:W$123, TRUE, 'Audit Form Data'!A$4:A$123, "&gt;=3/1", 'Audit Form Data'!A$4:A$123, "&lt;=3/31", 'Audit Form Data'!B$4:B$123, 'Dropdown Lists'!A$4)</f>
        <v>0</v>
      </c>
      <c r="K39" s="72">
        <f>COUNTIFS('Audit Form Data'!X$4:X$123, TRUE, 'Audit Form Data'!A$4:A$123, "&gt;=3/1", 'Audit Form Data'!A$4:A$123, "&lt;=3/31", 'Audit Form Data'!B$4:B$123, 'Dropdown Lists'!A$4)</f>
        <v>0</v>
      </c>
      <c r="L39" s="97" t="str">
        <f>IFERROR(J39/(J39+K39),"")</f>
        <v/>
      </c>
      <c r="M39" s="71">
        <f>COUNTIFS('Audit Form Data'!W$4:W$123, TRUE, 'Audit Form Data'!A$4:A$123, "&gt;=4/1", 'Audit Form Data'!A$4:A$123, "&lt;=4/30", 'Audit Form Data'!B$4:B$123, 'Dropdown Lists'!A$4)</f>
        <v>0</v>
      </c>
      <c r="N39" s="72">
        <f>COUNTIFS('Audit Form Data'!X$4:X$123, TRUE, 'Audit Form Data'!A$4:A$123, "&gt;=4/1", 'Audit Form Data'!A$4:A$123, "&lt;=4/30", 'Audit Form Data'!B$4:B$123, 'Dropdown Lists'!A$4)</f>
        <v>1</v>
      </c>
      <c r="O39" s="97">
        <f>IFERROR(M39/(M39+N39),"")</f>
        <v>0</v>
      </c>
      <c r="P39" s="71">
        <f>COUNTIFS('Audit Form Data'!W$4:W$123, TRUE, 'Audit Form Data'!A$4:A$123, "&gt;=5/1", 'Audit Form Data'!A$4:A$123, "&lt;=5/31", 'Audit Form Data'!B$4:B$123, 'Dropdown Lists'!A$4)</f>
        <v>1</v>
      </c>
      <c r="Q39" s="72">
        <f>COUNTIFS('Audit Form Data'!X$4:X$123, TRUE, 'Audit Form Data'!A$4:A$123, "&gt;=5/1", 'Audit Form Data'!A$4:A$123, "&lt;=5/31")</f>
        <v>0</v>
      </c>
      <c r="R39" s="97">
        <f>IFERROR(P39/(P39+Q39),"")</f>
        <v>1</v>
      </c>
      <c r="S39" s="71">
        <f>COUNTIFS('Audit Form Data'!W$4:W$123, TRUE, 'Audit Form Data'!A$4:A$123, "&gt;=6/1", 'Audit Form Data'!A$4:A$123, "&lt;=6/30", 'Audit Form Data'!B$4:B$123, 'Dropdown Lists'!A$4)</f>
        <v>0</v>
      </c>
      <c r="T39" s="72">
        <f>COUNTIFS('Audit Form Data'!X$4:X$123, TRUE, 'Audit Form Data'!A$4:A$123, "&gt;=6/1", 'Audit Form Data'!A$4:A$123, "&lt;=6/30", 'Audit Form Data'!B$4:B$123, 'Dropdown Lists'!A$4)</f>
        <v>0</v>
      </c>
      <c r="U39" s="97" t="str">
        <f>IFERROR(S39/(S39+T39),"")</f>
        <v/>
      </c>
      <c r="V39" s="71">
        <f>COUNTIFS('Audit Form Data'!W$4:W$123, TRUE, 'Audit Form Data'!A$4:A$123, "&gt;=7/1", 'Audit Form Data'!A$4:A$123, "&lt;=7/31", 'Audit Form Data'!B$4:B$123, 'Dropdown Lists'!A$4)</f>
        <v>0</v>
      </c>
      <c r="W39" s="72">
        <f>COUNTIFS('Audit Form Data'!X$4:X$123, TRUE, 'Audit Form Data'!A$4:A$123, "&gt;=7/1", 'Audit Form Data'!A$4:A$123, "&lt;=7/31", 'Audit Form Data'!B$4:B$123, 'Dropdown Lists'!A$4)</f>
        <v>0</v>
      </c>
      <c r="X39" s="97" t="str">
        <f>IFERROR(V39/(V39+W39),"")</f>
        <v/>
      </c>
      <c r="Y39" s="71">
        <f>COUNTIFS('Audit Form Data'!W$4:W$123, TRUE, 'Audit Form Data'!A$4:A$123, "&gt;=8/1", 'Audit Form Data'!A$4:A$123, "&lt;=8/31", 'Audit Form Data'!B$4:B$123, 'Dropdown Lists'!A$4)</f>
        <v>0</v>
      </c>
      <c r="Z39" s="72">
        <f>COUNTIFS('Audit Form Data'!X$4:X$123, TRUE, 'Audit Form Data'!A$4:A$123, "&gt;=8/1", 'Audit Form Data'!A$4:A$123, "&lt;=8/31", 'Audit Form Data'!B$4:B$123, 'Dropdown Lists'!A$4)</f>
        <v>0</v>
      </c>
      <c r="AA39" s="97" t="str">
        <f>IFERROR(Y39/(Y39+Z39),"")</f>
        <v/>
      </c>
      <c r="AB39" s="71">
        <f>COUNTIFS('Audit Form Data'!W$4:W$123, TRUE, 'Audit Form Data'!A$4:A$123, "&gt;=9/1", 'Audit Form Data'!A$4:A$123, "&lt;=9/30", 'Audit Form Data'!B$4:B$123, 'Dropdown Lists'!A$4)</f>
        <v>0</v>
      </c>
      <c r="AC39" s="72">
        <f>COUNTIFS('Audit Form Data'!X$4:X$123, TRUE, 'Audit Form Data'!A$4:A$123, "&gt;=9/1", 'Audit Form Data'!A$4:A$123, "&lt;=9/30", 'Audit Form Data'!B$4:B$123, 'Dropdown Lists'!A$4)</f>
        <v>0</v>
      </c>
      <c r="AD39" s="97" t="str">
        <f>IFERROR(AB39/(AB39+AC39),"")</f>
        <v/>
      </c>
      <c r="AE39" s="71">
        <f>COUNTIFS('Audit Form Data'!W$4:W$123, TRUE, 'Audit Form Data'!A$4:A$123, "&gt;=10/1", 'Audit Form Data'!A$4:A$123, "&lt;=10/31", 'Audit Form Data'!B$4:B$123, 'Dropdown Lists'!A$4)</f>
        <v>0</v>
      </c>
      <c r="AF39" s="72">
        <f>COUNTIFS('Audit Form Data'!X$4:X$123, TRUE, 'Audit Form Data'!A$4:A$123, "&gt;=10/1", 'Audit Form Data'!A$4:A$123, "&lt;=10/31", 'Audit Form Data'!B$4:B$123, 'Dropdown Lists'!A$4)</f>
        <v>0</v>
      </c>
      <c r="AG39" s="97" t="str">
        <f>IFERROR(AE39/(AE39+AF39),"")</f>
        <v/>
      </c>
      <c r="AH39" s="71">
        <f>COUNTIFS('Audit Form Data'!W$4:W$123, TRUE, 'Audit Form Data'!A$4:A$123, "&gt;=11/1", 'Audit Form Data'!A$4:A$123, "&lt;=11/30", 'Audit Form Data'!B$4:B$123, 'Dropdown Lists'!A$4)</f>
        <v>0</v>
      </c>
      <c r="AI39" s="72">
        <f>COUNTIFS('Audit Form Data'!X$4:X$123, TRUE, 'Audit Form Data'!A$4:A$123, "&gt;=11/1", 'Audit Form Data'!A$4:A$123, "&lt;=11/30", 'Audit Form Data'!B$4:B$123, 'Dropdown Lists'!A$4)</f>
        <v>0</v>
      </c>
      <c r="AJ39" s="97" t="str">
        <f>IFERROR(AH39/(AH39+AI39),"")</f>
        <v/>
      </c>
      <c r="AK39" s="71">
        <f>COUNTIFS('Audit Form Data'!W$4:W$123, TRUE, 'Audit Form Data'!A$4:A$123, "&gt;=12/1", 'Audit Form Data'!A$4:A$123, "&lt;=12/31", 'Audit Form Data'!B$4:B$123, 'Dropdown Lists'!A$4)</f>
        <v>0</v>
      </c>
      <c r="AL39" s="72">
        <f>COUNTIFS('Audit Form Data'!X$4:X$123, TRUE, 'Audit Form Data'!A$4:A$123, "&gt;=12/1", 'Audit Form Data'!A$4:A$123, "&lt;=12/31", 'Audit Form Data'!B$4:B$123, 'Dropdown Lists'!A$4)</f>
        <v>0</v>
      </c>
      <c r="AM39" s="97" t="str">
        <f>IFERROR(AK39/(AK39+AL39),"")</f>
        <v/>
      </c>
      <c r="AO39" s="117" t="s">
        <v>8</v>
      </c>
      <c r="AP39" s="48" t="s">
        <v>9</v>
      </c>
      <c r="AQ39" s="74">
        <f>COUNTIFS('Audit Form Data'!I$4:I$123, TRUE, 'Audit Form Data'!A$4:A$123, "&gt;=1/1", 'Audit Form Data'!A$4:A$123, "&lt;=1/31", 'Audit Form Data'!B$4:B$123, 'Dropdown Lists'!A$4)</f>
        <v>1</v>
      </c>
      <c r="AR39" s="74">
        <f>COUNTIFS('Audit Form Data'!I$4:I$123, TRUE, 'Audit Form Data'!A$4:A$123, "&gt;=2/1", 'Audit Form Data'!A$4:A$123, "&lt;3/1", 'Audit Form Data'!B$4:B$123, 'Dropdown Lists'!A$4)</f>
        <v>0</v>
      </c>
      <c r="AS39" s="74">
        <f>COUNTIFS('Audit Form Data'!I$4:I$123, TRUE, 'Audit Form Data'!A$4:A$123, "&gt;=3/1", 'Audit Form Data'!A$4:A$123, "&lt;=3/31", 'Audit Form Data'!B$4:B$123, 'Dropdown Lists'!A$4)</f>
        <v>0</v>
      </c>
      <c r="AT39" s="74">
        <f>COUNTIFS('Audit Form Data'!I$4:I$123, TRUE, 'Audit Form Data'!A$4:A$123, "&gt;=4/1", 'Audit Form Data'!A$4:A$123, "&lt;=4/30", 'Audit Form Data'!B$4:B$123, 'Dropdown Lists'!A$4)</f>
        <v>0</v>
      </c>
      <c r="AU39" s="74">
        <f>COUNTIFS('Audit Form Data'!I$4:I$123, TRUE, 'Audit Form Data'!A$4:A$123, "&gt;=5/1", 'Audit Form Data'!A$4:A$123, "&lt;=5/31", 'Audit Form Data'!B$4:B$123, 'Dropdown Lists'!A$4)</f>
        <v>1</v>
      </c>
      <c r="AV39" s="74">
        <f>COUNTIFS('Audit Form Data'!I$4:I$123, TRUE, 'Audit Form Data'!A$4:A$123, "&gt;=6/1", 'Audit Form Data'!A$4:A$123, "&lt;=6/30", 'Audit Form Data'!B$4:B$123, 'Dropdown Lists'!A$4)</f>
        <v>0</v>
      </c>
      <c r="AW39" s="74">
        <f>COUNTIFS('Audit Form Data'!I$4:I$123, TRUE, 'Audit Form Data'!A$4:A$123, "&gt;=7/1", 'Audit Form Data'!A$4:A$123, "&lt;=7/31", 'Audit Form Data'!B$4:B$123, 'Dropdown Lists'!A$4)</f>
        <v>0</v>
      </c>
      <c r="AX39" s="74">
        <f>COUNTIFS('Audit Form Data'!I$4:I$123, TRUE, 'Audit Form Data'!A$4:A$123, "&gt;=8/1", 'Audit Form Data'!A$4:A$123, "&lt;=8/31", 'Audit Form Data'!B$4:B$123, 'Dropdown Lists'!A$4)</f>
        <v>0</v>
      </c>
      <c r="AY39" s="74">
        <f>COUNTIFS('Audit Form Data'!I$4:I$123, TRUE, 'Audit Form Data'!A$4:A$123, "&gt;=9/1", 'Audit Form Data'!A$4:A$123, "&lt;=9/30", 'Audit Form Data'!B$4:B$123, 'Dropdown Lists'!A$4)</f>
        <v>0</v>
      </c>
      <c r="AZ39" s="74">
        <f>COUNTIFS('Audit Form Data'!I$4:I$123, TRUE, 'Audit Form Data'!A$4:A$123, "&gt;=10/1", 'Audit Form Data'!A$4:A$123, "&lt;=10/31", 'Audit Form Data'!B$4:B$123, 'Dropdown Lists'!A$4)</f>
        <v>0</v>
      </c>
      <c r="BA39" s="74">
        <f>COUNTIFS('Audit Form Data'!I$4:I$123, TRUE, 'Audit Form Data'!A$4:A$123, "&gt;=11/1", 'Audit Form Data'!A$4:A$123, "&lt;=11/30", 'Audit Form Data'!B$4:B$123, 'Dropdown Lists'!A$4)</f>
        <v>0</v>
      </c>
      <c r="BB39" s="74">
        <f>COUNTIFS('Audit Form Data'!I$4:I$123, TRUE, 'Audit Form Data'!A$4:A$123, "&gt;=12/1", 'Audit Form Data'!A$4:A$123, "&lt;=12/31", 'Audit Form Data'!B$4:B$123, 'Dropdown Lists'!A$4)</f>
        <v>0</v>
      </c>
    </row>
    <row r="40" spans="2:54" x14ac:dyDescent="0.3">
      <c r="B40" s="156"/>
      <c r="C40" s="87" t="s">
        <v>118</v>
      </c>
      <c r="D40" s="88">
        <f>SUM(D37:D39)</f>
        <v>2</v>
      </c>
      <c r="E40" s="88">
        <f>SUM(E37:E39)</f>
        <v>1</v>
      </c>
      <c r="F40" s="98">
        <f>IFERROR(D40/(D40+E40), NA())</f>
        <v>0.66666666666666663</v>
      </c>
      <c r="G40" s="88">
        <f>SUM(G37:G39)</f>
        <v>0</v>
      </c>
      <c r="H40" s="88">
        <f>SUM(H37:H39)</f>
        <v>0</v>
      </c>
      <c r="I40" s="98" t="e">
        <f>IFERROR(G40/(G40+H40), NA())</f>
        <v>#N/A</v>
      </c>
      <c r="J40" s="88">
        <f>SUM(J37:J39)</f>
        <v>0</v>
      </c>
      <c r="K40" s="88">
        <f>SUM(K37:K39)</f>
        <v>0</v>
      </c>
      <c r="L40" s="98" t="e">
        <f>IFERROR(J40/(J40+K40), NA())</f>
        <v>#N/A</v>
      </c>
      <c r="M40" s="88">
        <f>SUM(M37:M39)</f>
        <v>0</v>
      </c>
      <c r="N40" s="88">
        <f>SUM(N37:N39)</f>
        <v>3</v>
      </c>
      <c r="O40" s="98">
        <f>IFERROR(M40/(M40+N40), NA())</f>
        <v>0</v>
      </c>
      <c r="P40" s="88">
        <f>SUM(P37:P39)</f>
        <v>1</v>
      </c>
      <c r="Q40" s="88">
        <f>SUM(Q37:Q39)</f>
        <v>2</v>
      </c>
      <c r="R40" s="98">
        <f>IFERROR(P40/(P40+Q40), NA())</f>
        <v>0.33333333333333331</v>
      </c>
      <c r="S40" s="88">
        <f>SUM(S37:S39)</f>
        <v>0</v>
      </c>
      <c r="T40" s="88">
        <f>SUM(T37:T39)</f>
        <v>0</v>
      </c>
      <c r="U40" s="98" t="e">
        <f>IFERROR(S40/(S40+T40), NA())</f>
        <v>#N/A</v>
      </c>
      <c r="V40" s="88">
        <f>SUM(V37:V39)</f>
        <v>0</v>
      </c>
      <c r="W40" s="88">
        <f>SUM(W37:W39)</f>
        <v>0</v>
      </c>
      <c r="X40" s="98" t="e">
        <f>IFERROR(V40/(V40+W40), NA())</f>
        <v>#N/A</v>
      </c>
      <c r="Y40" s="88">
        <f>SUM(Y37:Y39)</f>
        <v>0</v>
      </c>
      <c r="Z40" s="88">
        <f>SUM(Z37:Z39)</f>
        <v>0</v>
      </c>
      <c r="AA40" s="98" t="e">
        <f>IFERROR(Y40/(Y40+Z40), NA())</f>
        <v>#N/A</v>
      </c>
      <c r="AB40" s="88">
        <f>SUM(AB37:AB39)</f>
        <v>0</v>
      </c>
      <c r="AC40" s="88">
        <f>SUM(AC37:AC39)</f>
        <v>0</v>
      </c>
      <c r="AD40" s="98" t="e">
        <f>IFERROR(AB40/(AB40+AC40), NA())</f>
        <v>#N/A</v>
      </c>
      <c r="AE40" s="88">
        <f>SUM(AE37:AE39)</f>
        <v>0</v>
      </c>
      <c r="AF40" s="88">
        <f>SUM(AF37:AF39)</f>
        <v>0</v>
      </c>
      <c r="AG40" s="98" t="e">
        <f>IFERROR(AE40/(AE40+AF40), NA())</f>
        <v>#N/A</v>
      </c>
      <c r="AH40" s="88">
        <f>SUM(AH37:AH39)</f>
        <v>0</v>
      </c>
      <c r="AI40" s="88">
        <f>SUM(AI37:AI39)</f>
        <v>0</v>
      </c>
      <c r="AJ40" s="98" t="e">
        <f>IFERROR(AH40/(AH40+AI40), NA())</f>
        <v>#N/A</v>
      </c>
      <c r="AK40" s="88">
        <f>SUM(AK37:AK39)</f>
        <v>0</v>
      </c>
      <c r="AL40" s="88">
        <f>SUM(AL37:AL39)</f>
        <v>0</v>
      </c>
      <c r="AM40" s="98" t="e">
        <f>IFERROR(AK40/(AK40+AL40), NA())</f>
        <v>#N/A</v>
      </c>
      <c r="AO40" s="146" t="s">
        <v>10</v>
      </c>
      <c r="AP40" s="50" t="s">
        <v>11</v>
      </c>
      <c r="AQ40" s="76">
        <f>COUNTIFS('Audit Form Data'!AG$4:AG$123, TRUE, 'Audit Form Data'!A$4:A$123, "&gt;=1/1", 'Audit Form Data'!A$4:A$123, "&lt;=1/31", 'Audit Form Data'!B$4:B$123, 'Dropdown Lists'!A$4)</f>
        <v>1</v>
      </c>
      <c r="AR40" s="76">
        <f>COUNTIFS('Audit Form Data'!AG$4:AG$123, TRUE, 'Audit Form Data'!A$4:A$123, "&gt;=2/1", 'Audit Form Data'!A$4:A$123, "&lt;3/1", 'Audit Form Data'!B$4:B$123, 'Dropdown Lists'!A$4)</f>
        <v>0</v>
      </c>
      <c r="AS40" s="76">
        <f>COUNTIFS('Audit Form Data'!AG$4:AG$123, TRUE, 'Audit Form Data'!A$4:A$123, "&gt;=3/1", 'Audit Form Data'!A$4:A$123, "&lt;=3/31", 'Audit Form Data'!B$4:B$123, 'Dropdown Lists'!A$4)</f>
        <v>0</v>
      </c>
      <c r="AT40" s="76">
        <f>COUNTIFS('Audit Form Data'!AG$4:AG$123, TRUE, 'Audit Form Data'!A$4:A$123, "&gt;=4/1", 'Audit Form Data'!A$4:A$123, "&lt;=4/30", 'Audit Form Data'!B$4:B$123, 'Dropdown Lists'!A$4)</f>
        <v>0</v>
      </c>
      <c r="AU40" s="76">
        <f>COUNTIFS('Audit Form Data'!AG$4:AG$123, TRUE, 'Audit Form Data'!A$4:A$123, "&gt;=5/1", 'Audit Form Data'!A$4:A$123, "&lt;=5/31", 'Audit Form Data'!B$4:B$123, 'Dropdown Lists'!A$4)</f>
        <v>0</v>
      </c>
      <c r="AV40" s="76">
        <f>COUNTIFS('Audit Form Data'!AG$4:AG$123, TRUE, 'Audit Form Data'!A$4:A$123, "&gt;=6/1", 'Audit Form Data'!A$4:A$123, "&lt;=6/30", 'Audit Form Data'!B$4:B$123, 'Dropdown Lists'!A$4)</f>
        <v>0</v>
      </c>
      <c r="AW40" s="76">
        <f>COUNTIFS('Audit Form Data'!AG$4:AG$123, TRUE, 'Audit Form Data'!A$4:A$123, "&gt;=7/1", 'Audit Form Data'!A$4:A$123, "&lt;=7/31", 'Audit Form Data'!B$4:B$123, 'Dropdown Lists'!A$4)</f>
        <v>0</v>
      </c>
      <c r="AX40" s="76">
        <f>COUNTIFS('Audit Form Data'!AG$4:AG$123, TRUE, 'Audit Form Data'!A$4:A$123, "&gt;=8/1", 'Audit Form Data'!A$4:A$123, "&lt;=8/31", 'Audit Form Data'!B$4:B$123, 'Dropdown Lists'!A$4)</f>
        <v>0</v>
      </c>
      <c r="AY40" s="76">
        <f>COUNTIFS('Audit Form Data'!AG$4:AG$123, TRUE, 'Audit Form Data'!A$4:A$123, "&gt;=9/1", 'Audit Form Data'!A$4:A$123, "&lt;=9/30", 'Audit Form Data'!B$4:B$123, 'Dropdown Lists'!A$4)</f>
        <v>0</v>
      </c>
      <c r="AZ40" s="76">
        <f>COUNTIFS('Audit Form Data'!AG$4:AG$123, TRUE, 'Audit Form Data'!A$4:A$123, "&gt;=10/1", 'Audit Form Data'!A$4:A$123, "&lt;=10/31", 'Audit Form Data'!B$4:B$123, 'Dropdown Lists'!A$4)</f>
        <v>0</v>
      </c>
      <c r="BA40" s="76">
        <f>COUNTIFS('Audit Form Data'!AG$4:AG$123, TRUE, 'Audit Form Data'!A$4:A$123, "&gt;=11/1", 'Audit Form Data'!A$4:A$123, "&lt;=11/30", 'Audit Form Data'!B$4:B$123, 'Dropdown Lists'!A$4)</f>
        <v>0</v>
      </c>
      <c r="BB40" s="76">
        <f>COUNTIFS('Audit Form Data'!AG$4:AG$123, TRUE, 'Audit Form Data'!A$4:A$123, "&gt;=12/1", 'Audit Form Data'!A$4:A$123, "&lt;=12/31", 'Audit Form Data'!B$4:B$123, 'Dropdown Lists'!A$4)</f>
        <v>0</v>
      </c>
    </row>
    <row r="41" spans="2:54" ht="36.6" x14ac:dyDescent="0.3">
      <c r="B41" s="161" t="s">
        <v>8</v>
      </c>
      <c r="C41" s="58" t="s">
        <v>9</v>
      </c>
      <c r="D41" s="73">
        <f>COUNTIFS('Audit Form Data'!H$4:H$123, TRUE, 'Audit Form Data'!A$4:A$123, "&gt;=1/1", 'Audit Form Data'!A$4:A$123, "&lt;=1/31", 'Audit Form Data'!B$4:B$123, 'Dropdown Lists'!A$4)</f>
        <v>0</v>
      </c>
      <c r="E41" s="74">
        <f>COUNTIFS('Audit Form Data'!I$4:I$123, TRUE, 'Audit Form Data'!A$4:A$123, "&gt;=1/1", 'Audit Form Data'!A$4:A$123, "&lt;=1/31", 'Audit Form Data'!B$4:B$123, 'Dropdown Lists'!A$4)</f>
        <v>1</v>
      </c>
      <c r="F41" s="99">
        <f>IFERROR(D41/(D41+E41),"")</f>
        <v>0</v>
      </c>
      <c r="G41" s="73">
        <f>COUNTIFS('Audit Form Data'!H$4:H$123, TRUE, 'Audit Form Data'!A$4:A$123, "&gt;=2/1", 'Audit Form Data'!A$4:A$123, "&lt;3/1", 'Audit Form Data'!B$4:B$123, 'Dropdown Lists'!A$4)</f>
        <v>0</v>
      </c>
      <c r="H41" s="74">
        <f>COUNTIFS('Audit Form Data'!I$4:I$123, TRUE, 'Audit Form Data'!A$4:A$123, "&gt;=2/1", 'Audit Form Data'!A$4:A$123, "&lt;3/1", 'Audit Form Data'!B$4:B$123, 'Dropdown Lists'!A$4)</f>
        <v>0</v>
      </c>
      <c r="I41" s="99" t="str">
        <f>IFERROR(G41/(G41+H41),"")</f>
        <v/>
      </c>
      <c r="J41" s="73">
        <f>COUNTIFS('Audit Form Data'!H$4:H$123, TRUE, 'Audit Form Data'!A$4:A$123, "&gt;=3/1", 'Audit Form Data'!A$4:A$123, "&lt;=3/31", 'Audit Form Data'!B$4:B$123, 'Dropdown Lists'!A$4)</f>
        <v>0</v>
      </c>
      <c r="K41" s="74">
        <f>COUNTIFS('Audit Form Data'!I$4:I$123, TRUE, 'Audit Form Data'!A$4:A$123, "&gt;=3/1", 'Audit Form Data'!A$4:A$123, "&lt;=3/31", 'Audit Form Data'!B$4:B$123, 'Dropdown Lists'!A$4)</f>
        <v>0</v>
      </c>
      <c r="L41" s="99" t="str">
        <f>IFERROR(J41/(J41+K41),"")</f>
        <v/>
      </c>
      <c r="M41" s="73">
        <f>COUNTIFS('Audit Form Data'!H$4:H$123, TRUE, 'Audit Form Data'!A$4:A$123, "&gt;=4/1", 'Audit Form Data'!A$4:A$123, "&lt;=4/30", 'Audit Form Data'!B$4:B$123, 'Dropdown Lists'!A$4)</f>
        <v>1</v>
      </c>
      <c r="N41" s="74">
        <f>COUNTIFS('Audit Form Data'!I$4:I$123, TRUE, 'Audit Form Data'!A$4:A$123, "&gt;=4/1", 'Audit Form Data'!A$4:A$123, "&lt;=4/30", 'Audit Form Data'!B$4:B$123, 'Dropdown Lists'!A$4)</f>
        <v>0</v>
      </c>
      <c r="O41" s="99">
        <f>IFERROR(M41/(M41+N41),"")</f>
        <v>1</v>
      </c>
      <c r="P41" s="73">
        <f>COUNTIFS('Audit Form Data'!H$4:H$123, TRUE, 'Audit Form Data'!A$4:A$123, "&gt;=5/1", 'Audit Form Data'!A$4:A$123, "&lt;=5/31", 'Audit Form Data'!B$4:B$123, 'Dropdown Lists'!A$4)</f>
        <v>0</v>
      </c>
      <c r="Q41" s="74">
        <f>COUNTIFS('Audit Form Data'!I$4:I$123, TRUE, 'Audit Form Data'!A$4:A$123, "&gt;=5/1", 'Audit Form Data'!A$4:A$123, "&lt;=5/31", 'Audit Form Data'!B$4:B$123, 'Dropdown Lists'!A$4)</f>
        <v>1</v>
      </c>
      <c r="R41" s="99">
        <f>IFERROR(P41/(P41+Q41)," ")</f>
        <v>0</v>
      </c>
      <c r="S41" s="73">
        <f>COUNTIFS('Audit Form Data'!H$4:H$123, TRUE, 'Audit Form Data'!A$4:A$123, "&gt;=6/1", 'Audit Form Data'!A$4:A$123, "&lt;=6/30", 'Audit Form Data'!B$4:B$123, 'Dropdown Lists'!A$4)</f>
        <v>0</v>
      </c>
      <c r="T41" s="74">
        <f>COUNTIFS('Audit Form Data'!I$4:I$123, TRUE, 'Audit Form Data'!A$4:A$123, "&gt;=6/1", 'Audit Form Data'!A$4:A$123, "&lt;=6/30", 'Audit Form Data'!B$4:B$123, 'Dropdown Lists'!A$4)</f>
        <v>0</v>
      </c>
      <c r="U41" s="99" t="str">
        <f>IFERROR(S41/(S41+T41),"")</f>
        <v/>
      </c>
      <c r="V41" s="73">
        <f>COUNTIFS('Audit Form Data'!H$4:H$123, TRUE, 'Audit Form Data'!A$4:A$123, "&gt;=7/1", 'Audit Form Data'!A$4:A$123, "&lt;=7/31", 'Audit Form Data'!B$4:B$123, 'Dropdown Lists'!A$4)</f>
        <v>0</v>
      </c>
      <c r="W41" s="74">
        <f>COUNTIFS('Audit Form Data'!I$4:I$123, TRUE, 'Audit Form Data'!A$4:A$123, "&gt;=7/1", 'Audit Form Data'!A$4:A$123, "&lt;=7/31", 'Audit Form Data'!B$4:B$123, 'Dropdown Lists'!A$4)</f>
        <v>0</v>
      </c>
      <c r="X41" s="99" t="str">
        <f>IFERROR(V41/(V41+W41),"")</f>
        <v/>
      </c>
      <c r="Y41" s="73">
        <f>COUNTIFS('Audit Form Data'!H$4:H$123, TRUE, 'Audit Form Data'!A$4:A$123, "&gt;=8/1", 'Audit Form Data'!A$4:A$123, "&lt;=8/31", 'Audit Form Data'!B$4:B$123, 'Dropdown Lists'!A$4)</f>
        <v>0</v>
      </c>
      <c r="Z41" s="74">
        <f>COUNTIFS('Audit Form Data'!I$4:I$123, TRUE, 'Audit Form Data'!A$4:A$123, "&gt;=8/1", 'Audit Form Data'!A$4:A$123, "&lt;=8/31", 'Audit Form Data'!B$4:B$123, 'Dropdown Lists'!A$4)</f>
        <v>0</v>
      </c>
      <c r="AA41" s="99" t="str">
        <f>IFERROR(Y41/(Y41+Z41),"")</f>
        <v/>
      </c>
      <c r="AB41" s="73">
        <f>COUNTIFS('Audit Form Data'!H$4:H$123, TRUE, 'Audit Form Data'!A$4:A$123, "&gt;=9/1", 'Audit Form Data'!A$4:A$123, "&lt;=9/30", 'Audit Form Data'!B$4:B$123, 'Dropdown Lists'!A$4)</f>
        <v>0</v>
      </c>
      <c r="AC41" s="74">
        <f>COUNTIFS('Audit Form Data'!I$4:I$123, TRUE, 'Audit Form Data'!A$4:A$123, "&gt;=9/1", 'Audit Form Data'!A$4:A$123, "&lt;=9/30", 'Audit Form Data'!B$4:B$123, 'Dropdown Lists'!A$4)</f>
        <v>0</v>
      </c>
      <c r="AD41" s="99" t="str">
        <f>IFERROR(AB41/(AB41+AC41),"")</f>
        <v/>
      </c>
      <c r="AE41" s="73">
        <f>COUNTIFS('Audit Form Data'!H$4:H$123, TRUE, 'Audit Form Data'!A$4:A$123, "&gt;=10/1", 'Audit Form Data'!A$4:A$123, "&lt;=10/31", 'Audit Form Data'!B$4:B$123, 'Dropdown Lists'!A$4)</f>
        <v>0</v>
      </c>
      <c r="AF41" s="74">
        <f>COUNTIFS('Audit Form Data'!I$4:I$123, TRUE, 'Audit Form Data'!A$4:A$123, "&gt;=10/1", 'Audit Form Data'!A$4:A$123, "&lt;=10/31", 'Audit Form Data'!B$4:B$123, 'Dropdown Lists'!A$4)</f>
        <v>0</v>
      </c>
      <c r="AG41" s="99" t="str">
        <f>IFERROR(AE41/(AE41+AF41),"")</f>
        <v/>
      </c>
      <c r="AH41" s="73">
        <f>COUNTIFS('Audit Form Data'!H$4:H$123, TRUE, 'Audit Form Data'!A$4:A$123, "&gt;=11/1", 'Audit Form Data'!A$4:A$123, "&lt;=11/30", 'Audit Form Data'!B$4:B$123, 'Dropdown Lists'!A$4)</f>
        <v>0</v>
      </c>
      <c r="AI41" s="74">
        <f>COUNTIFS('Audit Form Data'!I$4:I$123, TRUE, 'Audit Form Data'!A$4:A$123, "&gt;=11/1", 'Audit Form Data'!A$4:A$123, "&lt;=11/30", 'Audit Form Data'!B$4:B$123, 'Dropdown Lists'!A$4)</f>
        <v>0</v>
      </c>
      <c r="AJ41" s="99" t="str">
        <f>IFERROR(AH41/(AH41+AI41),"")</f>
        <v/>
      </c>
      <c r="AK41" s="73">
        <f>COUNTIFS('Audit Form Data'!H$4:H$123, TRUE, 'Audit Form Data'!A$4:A$123, "&gt;=12/1", 'Audit Form Data'!A$4:A$123, "&lt;=12/31", 'Audit Form Data'!B$4:B$123, 'Dropdown Lists'!A$4)</f>
        <v>0</v>
      </c>
      <c r="AL41" s="74">
        <f>COUNTIFS('Audit Form Data'!I$4:I$123, TRUE, 'Audit Form Data'!A$4:A$123, "&gt;=12/1", 'Audit Form Data'!A$4:A$123, "&lt;=12/31", 'Audit Form Data'!B$4:B$123, 'Dropdown Lists'!A$4)</f>
        <v>0</v>
      </c>
      <c r="AM41" s="99" t="str">
        <f>IFERROR(AK41/(AK41+AL41),"")</f>
        <v/>
      </c>
      <c r="AO41" s="147"/>
      <c r="AP41" s="49" t="s">
        <v>12</v>
      </c>
      <c r="AQ41" s="76">
        <f>COUNTIFS('Audit Form Data'!AJ$4:AJ$123, TRUE, 'Audit Form Data'!A$4:A$123, "&gt;=1/1", 'Audit Form Data'!A$4:A$123, "&lt;=1/31", 'Audit Form Data'!B$4:B$123, 'Dropdown Lists'!A$4)</f>
        <v>1</v>
      </c>
      <c r="AR41" s="76">
        <f>COUNTIFS('Audit Form Data'!AJ$4:AJ$123, TRUE, 'Audit Form Data'!A$4:A$123, "&gt;=2/1", 'Audit Form Data'!A$4:A$123, "&lt;3/1", 'Audit Form Data'!B$4:B$123, 'Dropdown Lists'!A$4)</f>
        <v>0</v>
      </c>
      <c r="AS41" s="76">
        <f>COUNTIFS('Audit Form Data'!AJ$4:AJ$123, TRUE, 'Audit Form Data'!A$4:A$123, "&gt;=3/1", 'Audit Form Data'!A$4:A$123, "&lt;=3/31", 'Audit Form Data'!B$4:B$123, 'Dropdown Lists'!A$4)</f>
        <v>0</v>
      </c>
      <c r="AT41" s="76">
        <f>COUNTIFS('Audit Form Data'!AJ$4:AJ$123, TRUE, 'Audit Form Data'!A$4:A$123, "&gt;=4/1", 'Audit Form Data'!A$4:A$123, "&lt;=4/30", 'Audit Form Data'!B$4:B$123, 'Dropdown Lists'!A$4)</f>
        <v>1</v>
      </c>
      <c r="AU41" s="76">
        <f>COUNTIFS('Audit Form Data'!AJ$4:AJ$123, TRUE, 'Audit Form Data'!A$4:A$123, "&gt;=5/1", 'Audit Form Data'!A$4:A$123, "&lt;=5/31", 'Audit Form Data'!B$4:B$123, 'Dropdown Lists'!A$4)</f>
        <v>0</v>
      </c>
      <c r="AV41" s="76">
        <f>COUNTIFS('Audit Form Data'!AJ$4:AJ$123, TRUE, 'Audit Form Data'!A$4:A$123, "&gt;=6/1", 'Audit Form Data'!A$4:A$123, "&lt;=6/30", 'Audit Form Data'!B$4:B$123, 'Dropdown Lists'!A$4)</f>
        <v>0</v>
      </c>
      <c r="AW41" s="76">
        <f>COUNTIFS('Audit Form Data'!AJ$4:AJ$123, TRUE, 'Audit Form Data'!A$4:A$123, "&gt;=7/1", 'Audit Form Data'!A$4:A$123, "&lt;=7/31", 'Audit Form Data'!B$4:B$123, 'Dropdown Lists'!A$4)</f>
        <v>0</v>
      </c>
      <c r="AX41" s="76">
        <f>COUNTIFS('Audit Form Data'!AJ$4:AJ$123, TRUE, 'Audit Form Data'!A$4:A$123, "&gt;=8/1", 'Audit Form Data'!A$4:A$123, "&lt;=8/31", 'Audit Form Data'!B$4:B$123, 'Dropdown Lists'!A$4)</f>
        <v>0</v>
      </c>
      <c r="AY41" s="76">
        <f>COUNTIFS('Audit Form Data'!AJ$4:AJ$123, TRUE, 'Audit Form Data'!A$4:A$123, "&gt;=9/1", 'Audit Form Data'!A$4:A$123, "&lt;=9/30", 'Audit Form Data'!B$4:B$123, 'Dropdown Lists'!A$4)</f>
        <v>0</v>
      </c>
      <c r="AZ41" s="76">
        <f>COUNTIFS('Audit Form Data'!AJ$4:AJ$123, TRUE, 'Audit Form Data'!A$4:A$123, "&gt;=10/1", 'Audit Form Data'!A$4:A$123, "&lt;=10/31", 'Audit Form Data'!B$4:B$123, 'Dropdown Lists'!A$4)</f>
        <v>0</v>
      </c>
      <c r="BA41" s="76">
        <f>COUNTIFS('Audit Form Data'!AJ$4:AJ$123, TRUE, 'Audit Form Data'!A$4:A$123, "&gt;=11/1", 'Audit Form Data'!A$4:A$123, "&lt;=11/30", 'Audit Form Data'!B$4:B$123, 'Dropdown Lists'!A$4)</f>
        <v>0</v>
      </c>
      <c r="BB41" s="76">
        <f>COUNTIFS('Audit Form Data'!AJ$4:AJ$123, TRUE, 'Audit Form Data'!A$4:A$123, "&gt;=12/1", 'Audit Form Data'!A$4:A$123, "&lt;=12/31", 'Audit Form Data'!B$4:B$123, 'Dropdown Lists'!A$4)</f>
        <v>0</v>
      </c>
    </row>
    <row r="42" spans="2:54" ht="24.6" x14ac:dyDescent="0.3">
      <c r="B42" s="162"/>
      <c r="C42" s="89" t="s">
        <v>118</v>
      </c>
      <c r="D42" s="90">
        <f>D41</f>
        <v>0</v>
      </c>
      <c r="E42" s="90">
        <f>E41</f>
        <v>1</v>
      </c>
      <c r="F42" s="100">
        <f>IFERROR(D42/(D42+E42), NA())</f>
        <v>0</v>
      </c>
      <c r="G42" s="90">
        <f>G41</f>
        <v>0</v>
      </c>
      <c r="H42" s="90">
        <f>H41</f>
        <v>0</v>
      </c>
      <c r="I42" s="100" t="e">
        <f>IFERROR(G42/(G42+H42), NA())</f>
        <v>#N/A</v>
      </c>
      <c r="J42" s="90">
        <f>J41</f>
        <v>0</v>
      </c>
      <c r="K42" s="90">
        <f>K41</f>
        <v>0</v>
      </c>
      <c r="L42" s="100" t="e">
        <f>IFERROR(J42/(J42+K42), NA())</f>
        <v>#N/A</v>
      </c>
      <c r="M42" s="90">
        <f>M41</f>
        <v>1</v>
      </c>
      <c r="N42" s="90">
        <f>N41</f>
        <v>0</v>
      </c>
      <c r="O42" s="100">
        <f>IFERROR(M42/(M42+N42), NA())</f>
        <v>1</v>
      </c>
      <c r="P42" s="90">
        <f>P41</f>
        <v>0</v>
      </c>
      <c r="Q42" s="90">
        <f>Q41</f>
        <v>1</v>
      </c>
      <c r="R42" s="100">
        <f>IFERROR(P42/(P42+Q42), NA())</f>
        <v>0</v>
      </c>
      <c r="S42" s="90">
        <f>S41</f>
        <v>0</v>
      </c>
      <c r="T42" s="90">
        <f>T41</f>
        <v>0</v>
      </c>
      <c r="U42" s="100" t="e">
        <f>IFERROR(S42/(S42+T42), NA())</f>
        <v>#N/A</v>
      </c>
      <c r="V42" s="90">
        <f>V41</f>
        <v>0</v>
      </c>
      <c r="W42" s="90">
        <f>W41</f>
        <v>0</v>
      </c>
      <c r="X42" s="100" t="e">
        <f>IFERROR(V42/(V42+W42), NA())</f>
        <v>#N/A</v>
      </c>
      <c r="Y42" s="90">
        <f>Y41</f>
        <v>0</v>
      </c>
      <c r="Z42" s="90">
        <f>Z41</f>
        <v>0</v>
      </c>
      <c r="AA42" s="100" t="e">
        <f>IFERROR(Y42/(Y42+Z42), NA())</f>
        <v>#N/A</v>
      </c>
      <c r="AB42" s="90">
        <f>AB41</f>
        <v>0</v>
      </c>
      <c r="AC42" s="90">
        <f>AC41</f>
        <v>0</v>
      </c>
      <c r="AD42" s="100" t="e">
        <f>IFERROR(AB42/(AB42+AC42), NA())</f>
        <v>#N/A</v>
      </c>
      <c r="AE42" s="90">
        <f>AE41</f>
        <v>0</v>
      </c>
      <c r="AF42" s="90">
        <f>AF41</f>
        <v>0</v>
      </c>
      <c r="AG42" s="100" t="e">
        <f>IFERROR(AE42/(AE42+AF42), NA())</f>
        <v>#N/A</v>
      </c>
      <c r="AH42" s="90">
        <f>AH41</f>
        <v>0</v>
      </c>
      <c r="AI42" s="90">
        <f>AI41</f>
        <v>0</v>
      </c>
      <c r="AJ42" s="100" t="e">
        <f>IFERROR(AH42/(AH42+AI42), NA())</f>
        <v>#N/A</v>
      </c>
      <c r="AK42" s="90">
        <f>AK41</f>
        <v>0</v>
      </c>
      <c r="AL42" s="90">
        <f>AL41</f>
        <v>0</v>
      </c>
      <c r="AM42" s="100" t="e">
        <f>IFERROR(AK42/(AK42+AL42), NA())</f>
        <v>#N/A</v>
      </c>
      <c r="AO42" s="147"/>
      <c r="AP42" s="50" t="s">
        <v>13</v>
      </c>
      <c r="AQ42" s="76">
        <f>COUNTIFS('Audit Form Data'!AM$4:AM$123, TRUE, 'Audit Form Data'!A$4:A$123, "&gt;=1/1", 'Audit Form Data'!A$4:A$123, "&lt;=1/31", 'Audit Form Data'!B$4:B$123, 'Dropdown Lists'!A$4)</f>
        <v>1</v>
      </c>
      <c r="AR42" s="76">
        <f>COUNTIFS('Audit Form Data'!AM$4:AM$123, TRUE, 'Audit Form Data'!A$4:A$123, "&gt;=2/1", 'Audit Form Data'!A$4:A$123, "&lt;3/1", 'Audit Form Data'!B$4:B$123, 'Dropdown Lists'!A$4)</f>
        <v>0</v>
      </c>
      <c r="AS42" s="76">
        <f>COUNTIFS('Audit Form Data'!AM$4:AM$123, TRUE, 'Audit Form Data'!A$4:A$123, "&gt;=3/1", 'Audit Form Data'!A$4:A$123, "&lt;=3/31", 'Audit Form Data'!B$4:B$123, 'Dropdown Lists'!A$4)</f>
        <v>0</v>
      </c>
      <c r="AT42" s="76">
        <f>COUNTIFS('Audit Form Data'!AM$4:AM$123, TRUE, 'Audit Form Data'!A$4:A$123, "&gt;=4/1", 'Audit Form Data'!A$4:A$123, "&lt;=4/30", 'Audit Form Data'!B$4:B$123, 'Dropdown Lists'!A$4)</f>
        <v>0</v>
      </c>
      <c r="AU42" s="76">
        <f>COUNTIFS('Audit Form Data'!AM$4:AM$123, TRUE, 'Audit Form Data'!A$4:A$123, "&gt;=5/1", 'Audit Form Data'!A$4:A$123, "&lt;=5/31", 'Audit Form Data'!B$4:B$123, 'Dropdown Lists'!A$4)</f>
        <v>0</v>
      </c>
      <c r="AV42" s="76">
        <f>COUNTIFS('Audit Form Data'!AM$4:AM$123, TRUE, 'Audit Form Data'!A$4:A$123, "&gt;=6/1", 'Audit Form Data'!A$4:A$123, "&lt;=6/30", 'Audit Form Data'!B$4:B$123, 'Dropdown Lists'!A$4)</f>
        <v>0</v>
      </c>
      <c r="AW42" s="76">
        <f>COUNTIFS('Audit Form Data'!AM$4:AM$123, TRUE, 'Audit Form Data'!A$4:A$123, "&gt;=7/1", 'Audit Form Data'!A$4:A$123, "&lt;=7/31", 'Audit Form Data'!B$4:B$123, 'Dropdown Lists'!A$4)</f>
        <v>0</v>
      </c>
      <c r="AX42" s="76">
        <f>COUNTIFS('Audit Form Data'!AM$4:AM$123, TRUE, 'Audit Form Data'!A$4:A$123, "&gt;=8/1", 'Audit Form Data'!A$4:A$123, "&lt;=8/31", 'Audit Form Data'!B$4:B$123, 'Dropdown Lists'!A$4)</f>
        <v>0</v>
      </c>
      <c r="AY42" s="76">
        <f>COUNTIFS('Audit Form Data'!AM$4:AM$123, TRUE, 'Audit Form Data'!A$4:A$123, "&gt;=9/1", 'Audit Form Data'!A$4:A$123, "&lt;=9/30", 'Audit Form Data'!B$4:B$123, 'Dropdown Lists'!A$4)</f>
        <v>0</v>
      </c>
      <c r="AZ42" s="76">
        <f>COUNTIFS('Audit Form Data'!AM$4:AM$123, TRUE, 'Audit Form Data'!A$4:A$123, "&gt;=10/1", 'Audit Form Data'!A$4:A$123, "&lt;=10/31", 'Audit Form Data'!B$4:B$123, 'Dropdown Lists'!A$4)</f>
        <v>0</v>
      </c>
      <c r="BA42" s="76">
        <f>COUNTIFS('Audit Form Data'!AM$4:AM$123, TRUE, 'Audit Form Data'!A$4:A$123, "&gt;=11/1", 'Audit Form Data'!A$4:A$123, "&lt;=11/30", 'Audit Form Data'!B$4:B$123, 'Dropdown Lists'!A$4)</f>
        <v>0</v>
      </c>
      <c r="BB42" s="76">
        <f>COUNTIFS('Audit Form Data'!AM$4:AM$123, TRUE, 'Audit Form Data'!A$4:A$123, "&gt;=12/1", 'Audit Form Data'!A$4:A$123, "&lt;=12/31", 'Audit Form Data'!B$4:B$123, 'Dropdown Lists'!A$4)</f>
        <v>0</v>
      </c>
    </row>
    <row r="43" spans="2:54" ht="24.6" x14ac:dyDescent="0.3">
      <c r="B43" s="146" t="s">
        <v>10</v>
      </c>
      <c r="C43" s="59" t="s">
        <v>11</v>
      </c>
      <c r="D43" s="75">
        <f>COUNTIFS('Audit Form Data'!AF$4:AF$123, TRUE, 'Audit Form Data'!A$4:A$123, "&gt;=1/1", 'Audit Form Data'!A$4:A$123, "&lt;=1/31", 'Audit Form Data'!B$4:B$123, 'Dropdown Lists'!A$4)</f>
        <v>0</v>
      </c>
      <c r="E43" s="76">
        <f>COUNTIFS('Audit Form Data'!AG$4:AG$123, TRUE, 'Audit Form Data'!A$4:A$123, "&gt;=1/1", 'Audit Form Data'!A$4:A$123, "&lt;=1/31", 'Audit Form Data'!B$4:B$123, 'Dropdown Lists'!A$4)</f>
        <v>1</v>
      </c>
      <c r="F43" s="101">
        <f>IFERROR(D43/(D43+E43),"")</f>
        <v>0</v>
      </c>
      <c r="G43" s="75">
        <f>COUNTIFS('Audit Form Data'!AF$4:AF$123, TRUE, 'Audit Form Data'!A$4:A$123, "&gt;=2/1", 'Audit Form Data'!A$4:A$123, "&lt;3/1", 'Audit Form Data'!B$4:B$123, 'Dropdown Lists'!A$4)</f>
        <v>0</v>
      </c>
      <c r="H43" s="76">
        <f>COUNTIFS('Audit Form Data'!AG$4:AG$123, TRUE, 'Audit Form Data'!A$4:A$123, "&gt;=2/1", 'Audit Form Data'!A$4:A$123, "&lt;3/1", 'Audit Form Data'!B$4:B$123, 'Dropdown Lists'!A$4)</f>
        <v>0</v>
      </c>
      <c r="I43" s="101" t="str">
        <f>IFERROR(G43/(G43+H43),"")</f>
        <v/>
      </c>
      <c r="J43" s="75">
        <f>COUNTIFS('Audit Form Data'!AF$4:AF$123, TRUE, 'Audit Form Data'!A$4:A$123, "&gt;=3/1", 'Audit Form Data'!A$4:A$123, "&lt;=3/31", 'Audit Form Data'!B$4:B$123, 'Dropdown Lists'!A$4)</f>
        <v>0</v>
      </c>
      <c r="K43" s="76">
        <f>COUNTIFS('Audit Form Data'!AG$4:AG$123, TRUE, 'Audit Form Data'!A$4:A$123, "&gt;=3/1", 'Audit Form Data'!A$4:A$123, "&lt;=3/31", 'Audit Form Data'!B$4:B$123, 'Dropdown Lists'!A$4)</f>
        <v>0</v>
      </c>
      <c r="L43" s="101" t="str">
        <f>IFERROR(J43/(J43+K43),"")</f>
        <v/>
      </c>
      <c r="M43" s="75">
        <f>COUNTIFS('Audit Form Data'!AF$4:AF$123, TRUE, 'Audit Form Data'!A$4:A$123, "&gt;=4/1", 'Audit Form Data'!A$4:A$123, "&lt;=4/30", 'Audit Form Data'!B$4:B$123, 'Dropdown Lists'!A$4)</f>
        <v>1</v>
      </c>
      <c r="N43" s="76">
        <f>COUNTIFS('Audit Form Data'!AG$4:AG$123, TRUE, 'Audit Form Data'!A$4:A$123, "&gt;=4/1", 'Audit Form Data'!A$4:A$123, "&lt;=4/30", 'Audit Form Data'!B$4:B$123, 'Dropdown Lists'!A$4)</f>
        <v>0</v>
      </c>
      <c r="O43" s="101">
        <f>IFERROR(M43/(M43+N43),"")</f>
        <v>1</v>
      </c>
      <c r="P43" s="75">
        <f>COUNTIFS('Audit Form Data'!AF$4:AF$123, TRUE, 'Audit Form Data'!A$4:A$123, "&gt;=5/1", 'Audit Form Data'!A$4:A$123, "&lt;=5/31", 'Audit Form Data'!B$4:B$123, 'Dropdown Lists'!A$4)</f>
        <v>1</v>
      </c>
      <c r="Q43" s="76">
        <f>COUNTIFS('Audit Form Data'!AG$4:AG$123, TRUE, 'Audit Form Data'!A$4:A$123, "&gt;=5/1", 'Audit Form Data'!A$4:A$123, "&lt;=5/31", 'Audit Form Data'!B$4:B$123, 'Dropdown Lists'!A$4)</f>
        <v>0</v>
      </c>
      <c r="R43" s="101">
        <f>IFERROR(P43/(P43+Q43),"")</f>
        <v>1</v>
      </c>
      <c r="S43" s="75">
        <f>COUNTIFS('Audit Form Data'!AF$4:AF$123, TRUE, 'Audit Form Data'!A$4:A$123, "&gt;=6/1", 'Audit Form Data'!A$4:A$123, "&lt;=6/30", 'Audit Form Data'!B$4:B$123, 'Dropdown Lists'!A$4)</f>
        <v>0</v>
      </c>
      <c r="T43" s="76">
        <f>COUNTIFS('Audit Form Data'!AG$4:AG$123, TRUE, 'Audit Form Data'!A$4:A$123, "&gt;=6/1", 'Audit Form Data'!A$4:A$123, "&lt;=6/30", 'Audit Form Data'!B$4:B$123, 'Dropdown Lists'!A$4)</f>
        <v>0</v>
      </c>
      <c r="U43" s="101" t="str">
        <f>IFERROR(S43/(S43+T43),"")</f>
        <v/>
      </c>
      <c r="V43" s="75">
        <f>COUNTIFS('Audit Form Data'!AF$4:AF$123, TRUE, 'Audit Form Data'!A$4:A$123, "&gt;=7/1", 'Audit Form Data'!A$4:A$123, "&lt;=7/31", 'Audit Form Data'!B$4:B$123, 'Dropdown Lists'!A$4)</f>
        <v>0</v>
      </c>
      <c r="W43" s="76">
        <f>COUNTIFS('Audit Form Data'!AG$4:AG$123, TRUE, 'Audit Form Data'!A$4:A$123, "&gt;=7/1", 'Audit Form Data'!A$4:A$123, "&lt;=7/31", 'Audit Form Data'!B$4:B$123, 'Dropdown Lists'!A$4)</f>
        <v>0</v>
      </c>
      <c r="X43" s="101" t="str">
        <f>IFERROR(V43/(V43+W43),"")</f>
        <v/>
      </c>
      <c r="Y43" s="75">
        <f>COUNTIFS('Audit Form Data'!AF$4:AF$123, TRUE, 'Audit Form Data'!A$4:A$123, "&gt;=8/1", 'Audit Form Data'!A$4:A$123, "&lt;=8/31", 'Audit Form Data'!B$4:B$123, 'Dropdown Lists'!A$4)</f>
        <v>0</v>
      </c>
      <c r="Z43" s="76">
        <f>COUNTIFS('Audit Form Data'!AG$4:AG$123, TRUE, 'Audit Form Data'!A$4:A$123, "&gt;=8/1", 'Audit Form Data'!A$4:A$123, "&lt;=8/31", 'Audit Form Data'!B$4:B$123, 'Dropdown Lists'!A$4)</f>
        <v>0</v>
      </c>
      <c r="AA43" s="101" t="str">
        <f>IFERROR(Y43/(Y43+Z43),"")</f>
        <v/>
      </c>
      <c r="AB43" s="75">
        <f>COUNTIFS('Audit Form Data'!AF$4:AF$123, TRUE, 'Audit Form Data'!A$4:A$123, "&gt;=9/1", 'Audit Form Data'!A$4:A$123, "&lt;=9/30", 'Audit Form Data'!B$4:B$123, 'Dropdown Lists'!A$4)</f>
        <v>0</v>
      </c>
      <c r="AC43" s="76">
        <f>COUNTIFS('Audit Form Data'!AG$4:AG$123, TRUE, 'Audit Form Data'!A$4:A$123, "&gt;=9/1", 'Audit Form Data'!A$4:A$123, "&lt;=9/30", 'Audit Form Data'!B$4:B$123, 'Dropdown Lists'!A$4)</f>
        <v>0</v>
      </c>
      <c r="AD43" s="101" t="str">
        <f>IFERROR(AB43/(AB43+AC43),"")</f>
        <v/>
      </c>
      <c r="AE43" s="75">
        <f>COUNTIFS('Audit Form Data'!AF$4:AF$123, TRUE, 'Audit Form Data'!A$4:A$123, "&gt;=10/1", 'Audit Form Data'!A$4:A$123, "&lt;=10/31", 'Audit Form Data'!B$4:B$123, 'Dropdown Lists'!A$4)</f>
        <v>0</v>
      </c>
      <c r="AF43" s="76">
        <f>COUNTIFS('Audit Form Data'!AG$4:AG$123, TRUE, 'Audit Form Data'!A$4:A$123, "&gt;=10/1", 'Audit Form Data'!A$4:A$123, "&lt;=10/31", 'Audit Form Data'!B$4:B$123, 'Dropdown Lists'!A$4)</f>
        <v>0</v>
      </c>
      <c r="AG43" s="101" t="str">
        <f>IFERROR(AE43/(AE43+AF43),"")</f>
        <v/>
      </c>
      <c r="AH43" s="75">
        <f>COUNTIFS('Audit Form Data'!AF$4:AF$123, TRUE, 'Audit Form Data'!A$4:A$123, "&gt;=11/1", 'Audit Form Data'!A$4:A$123, "&lt;=11/30", 'Audit Form Data'!B$4:B$123, 'Dropdown Lists'!A$4)</f>
        <v>0</v>
      </c>
      <c r="AI43" s="76">
        <f>COUNTIFS('Audit Form Data'!AG$4:AG$123, TRUE, 'Audit Form Data'!A$4:A$123, "&gt;=11/1", 'Audit Form Data'!A$4:A$123, "&lt;=11/30", 'Audit Form Data'!B$4:B$123, 'Dropdown Lists'!A$4)</f>
        <v>0</v>
      </c>
      <c r="AJ43" s="101" t="str">
        <f>IFERROR(AH43/(AH43+AI43),"")</f>
        <v/>
      </c>
      <c r="AK43" s="75">
        <f>COUNTIFS('Audit Form Data'!AF$4:AF$123, TRUE, 'Audit Form Data'!A$4:A$123, "&gt;=12/1", 'Audit Form Data'!A$4:A$123, "&lt;=12/31", 'Audit Form Data'!B$4:B$123, 'Dropdown Lists'!A$4)</f>
        <v>0</v>
      </c>
      <c r="AL43" s="76">
        <f>COUNTIFS('Audit Form Data'!AG$4:AG$123, TRUE, 'Audit Form Data'!A$4:A$123, "&gt;=12/1", 'Audit Form Data'!A$4:A$123, "&lt;=12/31", 'Audit Form Data'!B$4:B$123, 'Dropdown Lists'!A$4)</f>
        <v>0</v>
      </c>
      <c r="AM43" s="101" t="str">
        <f>IFERROR(AK43/(AK43+AL43),"")</f>
        <v/>
      </c>
      <c r="AO43" s="147"/>
      <c r="AP43" s="50" t="s">
        <v>14</v>
      </c>
      <c r="AQ43" s="76">
        <f>COUNTIFS('Audit Form Data'!AP$4:AP$123, TRUE, 'Audit Form Data'!A$4:A$123, "&gt;=1/1", 'Audit Form Data'!A$4:A$123, "&lt;=1/31", 'Audit Form Data'!B$4:B$123, 'Dropdown Lists'!A$4)</f>
        <v>0</v>
      </c>
      <c r="AR43" s="76">
        <f>COUNTIFS('Audit Form Data'!AP$4:AP$123, TRUE, 'Audit Form Data'!A$4:A$123, "&gt;=2/1", 'Audit Form Data'!A$4:A$123, "&lt;3/1", 'Audit Form Data'!B$4:B$123, 'Dropdown Lists'!A$4)</f>
        <v>0</v>
      </c>
      <c r="AS43" s="76">
        <f>COUNTIFS('Audit Form Data'!AP$4:AP$123, TRUE, 'Audit Form Data'!A$4:A$123, "&gt;=3/1", 'Audit Form Data'!A$4:A$123, "&lt;=3/31", 'Audit Form Data'!B$4:B$123, 'Dropdown Lists'!A$4)</f>
        <v>0</v>
      </c>
      <c r="AT43" s="76">
        <f>COUNTIFS('Audit Form Data'!AP$4:AP$123, TRUE, 'Audit Form Data'!A$4:A$123, "&gt;=4/1", 'Audit Form Data'!A$4:A$123, "&lt;=4/30", 'Audit Form Data'!B$4:B$123, 'Dropdown Lists'!A$4)</f>
        <v>1</v>
      </c>
      <c r="AU43" s="76">
        <f>COUNTIFS('Audit Form Data'!AP$4:AP$123, TRUE, 'Audit Form Data'!A$4:A$123, "&gt;=5/1", 'Audit Form Data'!A$4:A$123, "&lt;=5/31", 'Audit Form Data'!B$4:B$123, 'Dropdown Lists'!A$4)</f>
        <v>1</v>
      </c>
      <c r="AV43" s="76">
        <f>COUNTIFS('Audit Form Data'!AP$4:AP$123, TRUE, 'Audit Form Data'!A$4:A$123, "&gt;=6/1", 'Audit Form Data'!A$4:A$123, "&lt;=6/30", 'Audit Form Data'!B$4:B$123, 'Dropdown Lists'!A$4)</f>
        <v>0</v>
      </c>
      <c r="AW43" s="76">
        <f>COUNTIFS('Audit Form Data'!AP$4:AP$123, TRUE, 'Audit Form Data'!A$4:A$123, "&gt;=7/1", 'Audit Form Data'!A$4:A$123, "&lt;=7/31", 'Audit Form Data'!B$4:B$123, 'Dropdown Lists'!A$4)</f>
        <v>0</v>
      </c>
      <c r="AX43" s="76">
        <f>COUNTIFS('Audit Form Data'!AP$4:AP$123, TRUE, 'Audit Form Data'!A$4:A$123, "&gt;=8/1", 'Audit Form Data'!A$4:A$123, "&lt;=8/31", 'Audit Form Data'!B$4:B$123, 'Dropdown Lists'!A$4)</f>
        <v>0</v>
      </c>
      <c r="AY43" s="76">
        <f>COUNTIFS('Audit Form Data'!AP$4:AP$123, TRUE, 'Audit Form Data'!A$4:A$123, "&gt;=9/1", 'Audit Form Data'!A$4:A$123, "&lt;=9/30", 'Audit Form Data'!B$4:B$123, 'Dropdown Lists'!A$4)</f>
        <v>0</v>
      </c>
      <c r="AZ43" s="76">
        <f>COUNTIFS('Audit Form Data'!AP$4:AP$123, TRUE, 'Audit Form Data'!A$4:A$123, "&gt;=10/1", 'Audit Form Data'!A$4:A$123, "&lt;=10/31", 'Audit Form Data'!B$4:B$123, 'Dropdown Lists'!A$4)</f>
        <v>0</v>
      </c>
      <c r="BA43" s="76">
        <f>COUNTIFS('Audit Form Data'!AP$4:AP$123, TRUE, 'Audit Form Data'!A$4:A$123, "&gt;=11/1", 'Audit Form Data'!A$4:A$123, "&lt;=11/30", 'Audit Form Data'!B$4:B$123, 'Dropdown Lists'!A$4)</f>
        <v>0</v>
      </c>
      <c r="BB43" s="76">
        <f>COUNTIFS('Audit Form Data'!AP$4:AP$123, TRUE, 'Audit Form Data'!A$4:A$123, "&gt;=12/1", 'Audit Form Data'!A$4:A$123, "&lt;=12/31", 'Audit Form Data'!B$4:B$123, 'Dropdown Lists'!A$4)</f>
        <v>0</v>
      </c>
    </row>
    <row r="44" spans="2:54" ht="24.6" x14ac:dyDescent="0.3">
      <c r="B44" s="147"/>
      <c r="C44" s="60" t="s">
        <v>12</v>
      </c>
      <c r="D44" s="75">
        <f>COUNTIFS('Audit Form Data'!AI$4:AI$123, TRUE, 'Audit Form Data'!A$4:A$123, "&gt;=1/1", 'Audit Form Data'!A$4:A$123, "&lt;=1/31", 'Audit Form Data'!B$4:B$123, 'Dropdown Lists'!A$4)</f>
        <v>0</v>
      </c>
      <c r="E44" s="76">
        <f>COUNTIFS('Audit Form Data'!AJ$4:AJ$123, TRUE, 'Audit Form Data'!A$4:A$123, "&gt;=1/1", 'Audit Form Data'!A$4:A$123, "&lt;=1/31", 'Audit Form Data'!B$4:B$123, 'Dropdown Lists'!A$4)</f>
        <v>1</v>
      </c>
      <c r="F44" s="101">
        <f t="shared" ref="F44:F49" si="23">IFERROR(D44/(D44+E44),"")</f>
        <v>0</v>
      </c>
      <c r="G44" s="75">
        <f>COUNTIFS('Audit Form Data'!AI$4:AI$123, TRUE, 'Audit Form Data'!A$4:A$123, "&gt;=2/1", 'Audit Form Data'!A$4:A$123, "&lt;3/1", 'Audit Form Data'!B$4:B$123, 'Dropdown Lists'!A$4)</f>
        <v>0</v>
      </c>
      <c r="H44" s="76">
        <f>COUNTIFS('Audit Form Data'!AJ$4:AJ$123, TRUE, 'Audit Form Data'!A$4:A$123, "&gt;=2/1", 'Audit Form Data'!A$4:A$123, "&lt;3/1", 'Audit Form Data'!B$4:B$123, 'Dropdown Lists'!A$4)</f>
        <v>0</v>
      </c>
      <c r="I44" s="101" t="str">
        <f t="shared" ref="I44:I49" si="24">IFERROR(G44/(G44+H44),"")</f>
        <v/>
      </c>
      <c r="J44" s="75">
        <f>COUNTIFS('Audit Form Data'!AI$4:AI$123, TRUE, 'Audit Form Data'!A$4:A$123, "&gt;=3/1", 'Audit Form Data'!A$4:A$123, "&lt;=3/31", 'Audit Form Data'!B$4:B$123, 'Dropdown Lists'!A$4)</f>
        <v>0</v>
      </c>
      <c r="K44" s="76">
        <f>COUNTIFS('Audit Form Data'!AJ$4:AJ$123, TRUE, 'Audit Form Data'!A$4:A$123, "&gt;=3/1", 'Audit Form Data'!A$4:A$123, "&lt;=3/31", 'Audit Form Data'!B$4:B$123, 'Dropdown Lists'!A$4)</f>
        <v>0</v>
      </c>
      <c r="L44" s="101" t="str">
        <f t="shared" ref="L44:L49" si="25">IFERROR(J44/(J44+K44),"")</f>
        <v/>
      </c>
      <c r="M44" s="75">
        <f>COUNTIFS('Audit Form Data'!AI$4:AI$123, TRUE, 'Audit Form Data'!A$4:A$123, "&gt;=4/1", 'Audit Form Data'!A$4:A$123, "&lt;=4/30", 'Audit Form Data'!B$4:B$123, 'Dropdown Lists'!A$4)</f>
        <v>0</v>
      </c>
      <c r="N44" s="76">
        <f>COUNTIFS('Audit Form Data'!AJ$4:AJ$123, TRUE, 'Audit Form Data'!A$4:A$123, "&gt;=4/1", 'Audit Form Data'!A$4:A$123, "&lt;=4/30", 'Audit Form Data'!B$4:B$123, 'Dropdown Lists'!A$4)</f>
        <v>1</v>
      </c>
      <c r="O44" s="101">
        <f t="shared" ref="O44:O49" si="26">IFERROR(M44/(M44+N44),"")</f>
        <v>0</v>
      </c>
      <c r="P44" s="75">
        <f>COUNTIFS('Audit Form Data'!AI$4:AI$123, TRUE, 'Audit Form Data'!A$4:A$123, "&gt;=5/1", 'Audit Form Data'!A$4:A$123, "&lt;=5/31", 'Audit Form Data'!B$4:B$123, 'Dropdown Lists'!A$4)</f>
        <v>1</v>
      </c>
      <c r="Q44" s="76">
        <f>COUNTIFS('Audit Form Data'!AJ$4:AJ$123, TRUE, 'Audit Form Data'!A$4:A$123, "&gt;=5/1", 'Audit Form Data'!A$4:A$123, "&lt;=5/31", 'Audit Form Data'!B$4:B$123, 'Dropdown Lists'!A$4)</f>
        <v>0</v>
      </c>
      <c r="R44" s="101">
        <f t="shared" ref="R44:R49" si="27">IFERROR(P44/(P44+Q44),"")</f>
        <v>1</v>
      </c>
      <c r="S44" s="75">
        <f>COUNTIFS('Audit Form Data'!AI$4:AI$123, TRUE, 'Audit Form Data'!A$4:A$123, "&gt;=6/1", 'Audit Form Data'!A$4:A$123, "&lt;=6/30", 'Audit Form Data'!B$4:B$123, 'Dropdown Lists'!A$4)</f>
        <v>0</v>
      </c>
      <c r="T44" s="76">
        <f>COUNTIFS('Audit Form Data'!AJ$4:AJ$123, TRUE, 'Audit Form Data'!A$4:A$123, "&gt;=6/1", 'Audit Form Data'!A$4:A$123, "&lt;=6/30", 'Audit Form Data'!B$4:B$123, 'Dropdown Lists'!A$4)</f>
        <v>0</v>
      </c>
      <c r="U44" s="101" t="str">
        <f t="shared" ref="U44:U49" si="28">IFERROR(S44/(S44+T44),"")</f>
        <v/>
      </c>
      <c r="V44" s="75">
        <f>COUNTIFS('Audit Form Data'!AI$4:AI$123, TRUE, 'Audit Form Data'!A$4:A$123, "&gt;=7/1", 'Audit Form Data'!A$4:A$123, "&lt;=7/31", 'Audit Form Data'!B$4:B$123, 'Dropdown Lists'!A$4)</f>
        <v>0</v>
      </c>
      <c r="W44" s="76">
        <f>COUNTIFS('Audit Form Data'!AJ$4:AJ$123, TRUE, 'Audit Form Data'!A$4:A$123, "&gt;=7/1", 'Audit Form Data'!A$4:A$123, "&lt;=7/31", 'Audit Form Data'!B$4:B$123, 'Dropdown Lists'!A$4)</f>
        <v>0</v>
      </c>
      <c r="X44" s="101" t="str">
        <f t="shared" ref="X44:X49" si="29">IFERROR(V44/(V44+W44),"")</f>
        <v/>
      </c>
      <c r="Y44" s="75">
        <f>COUNTIFS('Audit Form Data'!AI$4:AI$123, TRUE, 'Audit Form Data'!A$4:A$123, "&gt;=8/1", 'Audit Form Data'!A$4:A$123, "&lt;=8/31", 'Audit Form Data'!B$4:B$123, 'Dropdown Lists'!A$4)</f>
        <v>0</v>
      </c>
      <c r="Z44" s="76">
        <f>COUNTIFS('Audit Form Data'!AJ$4:AJ$123, TRUE, 'Audit Form Data'!A$4:A$123, "&gt;=8/1", 'Audit Form Data'!A$4:A$123, "&lt;=8/31", 'Audit Form Data'!B$4:B$123, 'Dropdown Lists'!A$4)</f>
        <v>0</v>
      </c>
      <c r="AA44" s="101" t="str">
        <f t="shared" ref="AA44:AA49" si="30">IFERROR(Y44/(Y44+Z44),"")</f>
        <v/>
      </c>
      <c r="AB44" s="75">
        <f>COUNTIFS('Audit Form Data'!AI$4:AI$123, TRUE, 'Audit Form Data'!A$4:A$123, "&gt;=9/1", 'Audit Form Data'!A$4:A$123, "&lt;=9/30", 'Audit Form Data'!B$4:B$123, 'Dropdown Lists'!A$4)</f>
        <v>0</v>
      </c>
      <c r="AC44" s="76">
        <f>COUNTIFS('Audit Form Data'!AJ$4:AJ$123, TRUE, 'Audit Form Data'!A$4:A$123, "&gt;=9/1", 'Audit Form Data'!A$4:A$123, "&lt;=9/30", 'Audit Form Data'!B$4:B$123, 'Dropdown Lists'!A$4)</f>
        <v>0</v>
      </c>
      <c r="AD44" s="101" t="str">
        <f t="shared" ref="AD44:AD49" si="31">IFERROR(AB44/(AB44+AC44),"")</f>
        <v/>
      </c>
      <c r="AE44" s="75">
        <f>COUNTIFS('Audit Form Data'!AI$4:AI$123, TRUE, 'Audit Form Data'!A$4:A$123, "&gt;=10/1", 'Audit Form Data'!A$4:A$123, "&lt;=10/31", 'Audit Form Data'!B$4:B$123, 'Dropdown Lists'!A$4)</f>
        <v>0</v>
      </c>
      <c r="AF44" s="76">
        <f>COUNTIFS('Audit Form Data'!AJ$4:AJ$123, TRUE, 'Audit Form Data'!A$4:A$123, "&gt;=10/1", 'Audit Form Data'!A$4:A$123, "&lt;=10/31", 'Audit Form Data'!B$4:B$123, 'Dropdown Lists'!A$4)</f>
        <v>0</v>
      </c>
      <c r="AG44" s="101" t="str">
        <f t="shared" ref="AG44:AG49" si="32">IFERROR(AE44/(AE44+AF44),"")</f>
        <v/>
      </c>
      <c r="AH44" s="75">
        <f>COUNTIFS('Audit Form Data'!AI$4:AI$123, TRUE, 'Audit Form Data'!A$4:A$123, "&gt;=11/1", 'Audit Form Data'!A$4:A$123, "&lt;=11/30", 'Audit Form Data'!B$4:B$123, 'Dropdown Lists'!A$4)</f>
        <v>0</v>
      </c>
      <c r="AI44" s="76">
        <f>COUNTIFS('Audit Form Data'!AJ$4:AJ$123, TRUE, 'Audit Form Data'!A$4:A$123, "&gt;=11/1", 'Audit Form Data'!A$4:A$123, "&lt;=11/30", 'Audit Form Data'!B$4:B$123, 'Dropdown Lists'!A$4)</f>
        <v>0</v>
      </c>
      <c r="AJ44" s="101" t="str">
        <f t="shared" ref="AJ44:AJ49" si="33">IFERROR(AH44/(AH44+AI44),"")</f>
        <v/>
      </c>
      <c r="AK44" s="75">
        <f>COUNTIFS('Audit Form Data'!AI$4:AI$123, TRUE, 'Audit Form Data'!A$4:A$123, "&gt;=12/1", 'Audit Form Data'!A$4:A$123, "&lt;=12/31", 'Audit Form Data'!B$4:B$123, 'Dropdown Lists'!A$4)</f>
        <v>0</v>
      </c>
      <c r="AL44" s="76">
        <f>COUNTIFS('Audit Form Data'!AJ$4:AJ$123, TRUE, 'Audit Form Data'!A$4:A$123, "&gt;=12/1", 'Audit Form Data'!A$4:A$123, "&lt;=12/31", 'Audit Form Data'!B$4:B$123, 'Dropdown Lists'!A$4)</f>
        <v>0</v>
      </c>
      <c r="AM44" s="101" t="str">
        <f t="shared" ref="AM44:AM49" si="34">IFERROR(AK44/(AK44+AL44),"")</f>
        <v/>
      </c>
      <c r="AO44" s="147"/>
      <c r="AP44" s="50" t="s">
        <v>15</v>
      </c>
      <c r="AQ44" s="76">
        <f>COUNTIFS('Audit Form Data'!AS$4:AS$123, TRUE, 'Audit Form Data'!A$4:A$123, "&gt;=1/1", 'Audit Form Data'!A$4:A$123, "&lt;=1/31", 'Audit Form Data'!B$4:B$123, 'Dropdown Lists'!A$4)</f>
        <v>0</v>
      </c>
      <c r="AR44" s="76">
        <f>COUNTIFS('Audit Form Data'!AS$4:AS$123, TRUE, 'Audit Form Data'!A$4:A$123, "&gt;=2/1", 'Audit Form Data'!A$4:A$123, "&lt;3/1", 'Audit Form Data'!B$4:B$123, 'Dropdown Lists'!A$4)</f>
        <v>0</v>
      </c>
      <c r="AS44" s="76">
        <f>COUNTIFS('Audit Form Data'!AS$4:AS$123, TRUE, 'Audit Form Data'!A$4:A$123, "&gt;=3/1", 'Audit Form Data'!A$4:A$123, "&lt;=3/31", 'Audit Form Data'!B$4:B$123, 'Dropdown Lists'!A$4)</f>
        <v>0</v>
      </c>
      <c r="AT44" s="76">
        <f>COUNTIFS('Audit Form Data'!AS$4:AS$123, TRUE, 'Audit Form Data'!A$4:A$123, "&gt;=4/1", 'Audit Form Data'!A$4:A$123, "&lt;=4/30", 'Audit Form Data'!B$4:B$123, 'Dropdown Lists'!A$4)</f>
        <v>0</v>
      </c>
      <c r="AU44" s="76">
        <f>COUNTIFS('Audit Form Data'!AS$4:AS$123, TRUE, 'Audit Form Data'!A$4:A$123, "&gt;=5/1", 'Audit Form Data'!A$4:A$123, "&lt;=5/31", 'Audit Form Data'!B$4:B$123, 'Dropdown Lists'!A$4)</f>
        <v>1</v>
      </c>
      <c r="AV44" s="76">
        <f>COUNTIFS('Audit Form Data'!AS$4:AS$123, TRUE, 'Audit Form Data'!A$4:A$123, "&gt;=6/1", 'Audit Form Data'!A$4:A$123, "&lt;=6/30", 'Audit Form Data'!B$4:B$123, 'Dropdown Lists'!A$4)</f>
        <v>0</v>
      </c>
      <c r="AW44" s="76">
        <f>COUNTIFS('Audit Form Data'!AS$4:AS$123, TRUE, 'Audit Form Data'!A$4:A$123, "&gt;=7/1", 'Audit Form Data'!A$4:A$123, "&lt;=7/31", 'Audit Form Data'!B$4:B$123, 'Dropdown Lists'!A$4)</f>
        <v>0</v>
      </c>
      <c r="AX44" s="76">
        <f>COUNTIFS('Audit Form Data'!AS$4:AS$123, TRUE, 'Audit Form Data'!A$4:A$123, "&gt;=8/1", 'Audit Form Data'!A$4:A$123, "&lt;=8/31", 'Audit Form Data'!B$4:B$123, 'Dropdown Lists'!A$4)</f>
        <v>0</v>
      </c>
      <c r="AY44" s="76">
        <f>COUNTIFS('Audit Form Data'!AS$4:AS$123, TRUE, 'Audit Form Data'!A$4:A$123, "&gt;=9/1", 'Audit Form Data'!A$4:A$123, "&lt;=9/30", 'Audit Form Data'!B$4:B$123, 'Dropdown Lists'!A$4)</f>
        <v>0</v>
      </c>
      <c r="AZ44" s="76">
        <f>COUNTIFS('Audit Form Data'!AS$4:AS$123, TRUE, 'Audit Form Data'!A$4:A$123, "&gt;=10/1", 'Audit Form Data'!A$4:A$123, "&lt;=10/31", 'Audit Form Data'!B$4:B$123, 'Dropdown Lists'!A$4)</f>
        <v>0</v>
      </c>
      <c r="BA44" s="76">
        <f>COUNTIFS('Audit Form Data'!AS$4:AS$123, TRUE, 'Audit Form Data'!A$4:A$123, "&gt;=11/1", 'Audit Form Data'!A$4:A$123, "&lt;=11/30", 'Audit Form Data'!B$4:B$123, 'Dropdown Lists'!A$4)</f>
        <v>0</v>
      </c>
      <c r="BB44" s="76">
        <f>COUNTIFS('Audit Form Data'!AS$4:AS$123, TRUE, 'Audit Form Data'!A$4:A$123, "&gt;=12/1", 'Audit Form Data'!A$4:A$123, "&lt;=12/31", 'Audit Form Data'!B$4:B$123, 'Dropdown Lists'!A$4)</f>
        <v>0</v>
      </c>
    </row>
    <row r="45" spans="2:54" ht="36.6" x14ac:dyDescent="0.3">
      <c r="B45" s="147"/>
      <c r="C45" s="59" t="s">
        <v>13</v>
      </c>
      <c r="D45" s="75">
        <f>COUNTIFS('Audit Form Data'!AL$4:AL$123, TRUE, 'Audit Form Data'!A$4:A$123, "&gt;=1/1", 'Audit Form Data'!A$4:A$123, "&lt;=1/31", 'Audit Form Data'!B$4:B$123, 'Dropdown Lists'!A$4)</f>
        <v>0</v>
      </c>
      <c r="E45" s="76">
        <f>COUNTIFS('Audit Form Data'!AM$4:AM$123, TRUE, 'Audit Form Data'!A$4:A$123, "&gt;=1/1", 'Audit Form Data'!A$4:A$123, "&lt;=1/31", 'Audit Form Data'!B$4:B$123, 'Dropdown Lists'!A$4)</f>
        <v>1</v>
      </c>
      <c r="F45" s="101">
        <f t="shared" si="23"/>
        <v>0</v>
      </c>
      <c r="G45" s="75">
        <f>COUNTIFS('Audit Form Data'!AL$4:AL$123, TRUE, 'Audit Form Data'!A$4:A$123, "&gt;=2/1", 'Audit Form Data'!A$4:A$123, "&lt;3/1", 'Audit Form Data'!B$4:B$123, 'Dropdown Lists'!A$4)</f>
        <v>0</v>
      </c>
      <c r="H45" s="76">
        <f>COUNTIFS('Audit Form Data'!AM$4:AM$123, TRUE, 'Audit Form Data'!A$4:A$123, "&gt;=2/1", 'Audit Form Data'!A$4:A$123, "&lt;3/1", 'Audit Form Data'!B$4:B$123, 'Dropdown Lists'!A$4)</f>
        <v>0</v>
      </c>
      <c r="I45" s="101" t="str">
        <f t="shared" si="24"/>
        <v/>
      </c>
      <c r="J45" s="75">
        <f>COUNTIFS('Audit Form Data'!AL$4:AL$123, TRUE, 'Audit Form Data'!A$4:A$123, "&gt;=3/1", 'Audit Form Data'!A$4:A$123, "&lt;=3/31", 'Audit Form Data'!B$4:B$123, 'Dropdown Lists'!A$4)</f>
        <v>0</v>
      </c>
      <c r="K45" s="76">
        <f>COUNTIFS('Audit Form Data'!AM$4:AM$123, TRUE, 'Audit Form Data'!A$4:A$123, "&gt;=3/1", 'Audit Form Data'!A$4:A$123, "&lt;=3/31", 'Audit Form Data'!B$4:B$123, 'Dropdown Lists'!A$4)</f>
        <v>0</v>
      </c>
      <c r="L45" s="101" t="str">
        <f t="shared" si="25"/>
        <v/>
      </c>
      <c r="M45" s="75">
        <f>COUNTIFS('Audit Form Data'!AL$4:AL$123, TRUE, 'Audit Form Data'!A$4:A$123, "&gt;=4/1", 'Audit Form Data'!A$4:A$123, "&lt;=4/30", 'Audit Form Data'!B$4:B$123, 'Dropdown Lists'!A$4)</f>
        <v>1</v>
      </c>
      <c r="N45" s="76">
        <f>COUNTIFS('Audit Form Data'!AM$4:AM$123, TRUE, 'Audit Form Data'!A$4:A$123, "&gt;=4/1", 'Audit Form Data'!A$4:A$123, "&lt;=4/30", 'Audit Form Data'!B$4:B$123, 'Dropdown Lists'!A$4)</f>
        <v>0</v>
      </c>
      <c r="O45" s="101">
        <f t="shared" si="26"/>
        <v>1</v>
      </c>
      <c r="P45" s="75">
        <f>COUNTIFS('Audit Form Data'!AL$4:AL$123, TRUE, 'Audit Form Data'!A$4:A$123, "&gt;=5/1", 'Audit Form Data'!A$4:A$123, "&lt;=5/31", 'Audit Form Data'!B$4:B$123, 'Dropdown Lists'!A$4)</f>
        <v>1</v>
      </c>
      <c r="Q45" s="76">
        <f>COUNTIFS('Audit Form Data'!AM$4:AM$123, TRUE, 'Audit Form Data'!A$4:A$123, "&gt;=5/1", 'Audit Form Data'!A$4:A$123, "&lt;=5/31", 'Audit Form Data'!B$4:B$123, 'Dropdown Lists'!A$4)</f>
        <v>0</v>
      </c>
      <c r="R45" s="101">
        <f t="shared" si="27"/>
        <v>1</v>
      </c>
      <c r="S45" s="75">
        <f>COUNTIFS('Audit Form Data'!AL$4:AL$123, TRUE, 'Audit Form Data'!A$4:A$123, "&gt;=6/1", 'Audit Form Data'!A$4:A$123, "&lt;=6/30", 'Audit Form Data'!B$4:B$123, 'Dropdown Lists'!A$4)</f>
        <v>0</v>
      </c>
      <c r="T45" s="76">
        <f>COUNTIFS('Audit Form Data'!AM$4:AM$123, TRUE, 'Audit Form Data'!A$4:A$123, "&gt;=6/1", 'Audit Form Data'!A$4:A$123, "&lt;=6/30", 'Audit Form Data'!B$4:B$123, 'Dropdown Lists'!A$4)</f>
        <v>0</v>
      </c>
      <c r="U45" s="101" t="str">
        <f t="shared" si="28"/>
        <v/>
      </c>
      <c r="V45" s="75">
        <f>COUNTIFS('Audit Form Data'!AL$4:AL$123, TRUE, 'Audit Form Data'!A$4:A$123, "&gt;=7/1", 'Audit Form Data'!A$4:A$123, "&lt;=7/31", 'Audit Form Data'!B$4:B$123, 'Dropdown Lists'!A$4)</f>
        <v>0</v>
      </c>
      <c r="W45" s="76">
        <f>COUNTIFS('Audit Form Data'!AM$4:AM$123, TRUE, 'Audit Form Data'!A$4:A$123, "&gt;=7/1", 'Audit Form Data'!A$4:A$123, "&lt;=7/31", 'Audit Form Data'!B$4:B$123, 'Dropdown Lists'!A$4)</f>
        <v>0</v>
      </c>
      <c r="X45" s="101" t="str">
        <f t="shared" si="29"/>
        <v/>
      </c>
      <c r="Y45" s="75">
        <f>COUNTIFS('Audit Form Data'!AL$4:AL$123, TRUE, 'Audit Form Data'!A$4:A$123, "&gt;=8/1", 'Audit Form Data'!A$4:A$123, "&lt;=8/31", 'Audit Form Data'!B$4:B$123, 'Dropdown Lists'!A$4)</f>
        <v>0</v>
      </c>
      <c r="Z45" s="76">
        <f>COUNTIFS('Audit Form Data'!AM$4:AM$123, TRUE, 'Audit Form Data'!A$4:A$123, "&gt;=8/1", 'Audit Form Data'!A$4:A$123, "&lt;=8/31", 'Audit Form Data'!B$4:B$123, 'Dropdown Lists'!A$4)</f>
        <v>0</v>
      </c>
      <c r="AA45" s="101" t="str">
        <f t="shared" si="30"/>
        <v/>
      </c>
      <c r="AB45" s="75">
        <f>COUNTIFS('Audit Form Data'!AL$4:AL$123, TRUE, 'Audit Form Data'!A$4:A$123, "&gt;=9/1", 'Audit Form Data'!A$4:A$123, "&lt;=9/30", 'Audit Form Data'!B$4:B$123, 'Dropdown Lists'!A$4)</f>
        <v>0</v>
      </c>
      <c r="AC45" s="76">
        <f>COUNTIFS('Audit Form Data'!AM$4:AM$123, TRUE, 'Audit Form Data'!A$4:A$123, "&gt;=9/1", 'Audit Form Data'!A$4:A$123, "&lt;=9/30", 'Audit Form Data'!B$4:B$123, 'Dropdown Lists'!A$4)</f>
        <v>0</v>
      </c>
      <c r="AD45" s="101" t="str">
        <f t="shared" si="31"/>
        <v/>
      </c>
      <c r="AE45" s="75">
        <f>COUNTIFS('Audit Form Data'!AL$4:AL$123, TRUE, 'Audit Form Data'!A$4:A$123, "&gt;=10/1", 'Audit Form Data'!A$4:A$123, "&lt;=10/31", 'Audit Form Data'!B$4:B$123, 'Dropdown Lists'!A$4)</f>
        <v>0</v>
      </c>
      <c r="AF45" s="76">
        <f>COUNTIFS('Audit Form Data'!AM$4:AM$123, TRUE, 'Audit Form Data'!A$4:A$123, "&gt;=10/1", 'Audit Form Data'!A$4:A$123, "&lt;=10/31", 'Audit Form Data'!B$4:B$123, 'Dropdown Lists'!A$4)</f>
        <v>0</v>
      </c>
      <c r="AG45" s="101" t="str">
        <f t="shared" si="32"/>
        <v/>
      </c>
      <c r="AH45" s="75">
        <f>COUNTIFS('Audit Form Data'!AL$4:AL$123, TRUE, 'Audit Form Data'!A$4:A$123, "&gt;=11/1", 'Audit Form Data'!A$4:A$123, "&lt;=11/30", 'Audit Form Data'!B$4:B$123, 'Dropdown Lists'!A$4)</f>
        <v>0</v>
      </c>
      <c r="AI45" s="76">
        <f>COUNTIFS('Audit Form Data'!AM$4:AM$123, TRUE, 'Audit Form Data'!A$4:A$123, "&gt;=11/1", 'Audit Form Data'!A$4:A$123, "&lt;=11/30", 'Audit Form Data'!B$4:B$123, 'Dropdown Lists'!A$4)</f>
        <v>0</v>
      </c>
      <c r="AJ45" s="101" t="str">
        <f t="shared" si="33"/>
        <v/>
      </c>
      <c r="AK45" s="75">
        <f>COUNTIFS('Audit Form Data'!AL$4:AL$123, TRUE, 'Audit Form Data'!A$4:A$123, "&gt;=12/1", 'Audit Form Data'!A$4:A$123, "&lt;=12/31", 'Audit Form Data'!B$4:B$123, 'Dropdown Lists'!A$4)</f>
        <v>0</v>
      </c>
      <c r="AL45" s="76">
        <f>COUNTIFS('Audit Form Data'!AM$4:AM$123, TRUE, 'Audit Form Data'!A$4:A$123, "&gt;=12/1", 'Audit Form Data'!A$4:A$123, "&lt;=12/31", 'Audit Form Data'!B$4:B$123, 'Dropdown Lists'!A$4)</f>
        <v>0</v>
      </c>
      <c r="AM45" s="101" t="str">
        <f t="shared" si="34"/>
        <v/>
      </c>
      <c r="AO45" s="147"/>
      <c r="AP45" s="50" t="s">
        <v>16</v>
      </c>
      <c r="AQ45" s="76">
        <f>COUNTIFS('Audit Form Data'!AY$4:AY$123, TRUE, 'Audit Form Data'!A$4:A$123, "&gt;=1/1", 'Audit Form Data'!A$4:A$123, "&lt;=1/31", 'Audit Form Data'!B$4:B$123, 'Dropdown Lists'!A$4)</f>
        <v>1</v>
      </c>
      <c r="AR45" s="76">
        <f>COUNTIFS('Audit Form Data'!AY$4:AY$123, TRUE, 'Audit Form Data'!A$4:A$123, "&gt;=2/1", 'Audit Form Data'!A$4:A$123, "&lt;3/1", 'Audit Form Data'!B$4:B$123, 'Dropdown Lists'!A$4)</f>
        <v>0</v>
      </c>
      <c r="AS45" s="76">
        <f>COUNTIFS('Audit Form Data'!AY$4:AY$123, TRUE, 'Audit Form Data'!A$4:A$123, "&gt;=3/1", 'Audit Form Data'!A$4:A$123, "&lt;=3/31", 'Audit Form Data'!B$4:B$123, 'Dropdown Lists'!A$4)</f>
        <v>0</v>
      </c>
      <c r="AT45" s="76">
        <f>COUNTIFS('Audit Form Data'!AY$4:AY$123, TRUE, 'Audit Form Data'!A$4:A$123, "&gt;=4/1", 'Audit Form Data'!A$4:A$123, "&lt;=4/30", 'Audit Form Data'!B$4:B$123, 'Dropdown Lists'!A$4)</f>
        <v>0</v>
      </c>
      <c r="AU45" s="76">
        <f>COUNTIFS('Audit Form Data'!AY$4:AY$123, TRUE, 'Audit Form Data'!A$4:A$123, "&gt;=5/1", 'Audit Form Data'!A$4:A$123, "&lt;=5/31", 'Audit Form Data'!B$4:B$123, 'Dropdown Lists'!A$4)</f>
        <v>1</v>
      </c>
      <c r="AV45" s="76">
        <f>COUNTIFS('Audit Form Data'!AY$4:AY$123, TRUE, 'Audit Form Data'!A$4:A$123, "&gt;=6/1", 'Audit Form Data'!A$4:A$123, "&lt;=6/30", 'Audit Form Data'!B$4:B$123, 'Dropdown Lists'!A$4)</f>
        <v>0</v>
      </c>
      <c r="AW45" s="76">
        <f>COUNTIFS('Audit Form Data'!AY$4:AY$123, TRUE, 'Audit Form Data'!A$4:A$123, "&gt;=7/1", 'Audit Form Data'!A$4:A$123, "&lt;=7/31", 'Audit Form Data'!B$4:B$123, 'Dropdown Lists'!A$4)</f>
        <v>0</v>
      </c>
      <c r="AX45" s="76">
        <f>COUNTIFS('Audit Form Data'!AY$4:AY$123, TRUE, 'Audit Form Data'!A$4:A$123, "&gt;=8/1", 'Audit Form Data'!A$4:A$123, "&lt;=8/31", 'Audit Form Data'!B$4:B$123, 'Dropdown Lists'!A$4)</f>
        <v>0</v>
      </c>
      <c r="AY45" s="76">
        <f>COUNTIFS('Audit Form Data'!AY$4:AY$123, TRUE, 'Audit Form Data'!A$4:A$123, "&gt;=9/1", 'Audit Form Data'!A$4:A$123, "&lt;=9/30", 'Audit Form Data'!B$4:B$123, 'Dropdown Lists'!A$4)</f>
        <v>0</v>
      </c>
      <c r="AZ45" s="76">
        <f>COUNTIFS('Audit Form Data'!AY$4:AY$123, TRUE, 'Audit Form Data'!A$4:A$123, "&gt;=10/1", 'Audit Form Data'!A$4:A$123, "&lt;=10/31", 'Audit Form Data'!B$4:B$123, 'Dropdown Lists'!A$4)</f>
        <v>0</v>
      </c>
      <c r="BA45" s="76">
        <f>COUNTIFS('Audit Form Data'!AY$4:AY$123, TRUE, 'Audit Form Data'!A$4:A$123, "&gt;=11/1", 'Audit Form Data'!A$4:A$123, "&lt;=11/30", 'Audit Form Data'!B$4:B$123, 'Dropdown Lists'!A$4)</f>
        <v>0</v>
      </c>
      <c r="BB45" s="76">
        <f>COUNTIFS('Audit Form Data'!AY$4:AY$123, TRUE, 'Audit Form Data'!A$4:A$123, "&gt;=12/1", 'Audit Form Data'!A$4:A$123, "&lt;=12/31", 'Audit Form Data'!B$4:B$123, 'Dropdown Lists'!A$4)</f>
        <v>0</v>
      </c>
    </row>
    <row r="46" spans="2:54" ht="36.6" x14ac:dyDescent="0.3">
      <c r="B46" s="147"/>
      <c r="C46" s="59" t="s">
        <v>14</v>
      </c>
      <c r="D46" s="75">
        <f>COUNTIFS('Audit Form Data'!AO$4:AO$123, TRUE, 'Audit Form Data'!A$4:A$123, "&gt;=1/1", 'Audit Form Data'!A$4:A$123, "&lt;=1/31", 'Audit Form Data'!B$4:B$123, 'Dropdown Lists'!A$4)</f>
        <v>1</v>
      </c>
      <c r="E46" s="76">
        <f>COUNTIFS('Audit Form Data'!AP$4:AP$123, TRUE, 'Audit Form Data'!A$4:A$123, "&gt;=1/1", 'Audit Form Data'!A$4:A$123, "&lt;=1/31", 'Audit Form Data'!B$4:B$123, 'Dropdown Lists'!A$4)</f>
        <v>0</v>
      </c>
      <c r="F46" s="101">
        <f t="shared" si="23"/>
        <v>1</v>
      </c>
      <c r="G46" s="75">
        <f>COUNTIFS('Audit Form Data'!AO$4:AO$123, TRUE, 'Audit Form Data'!A$4:A$123, "&gt;=2/1", 'Audit Form Data'!A$4:A$123, "&lt;3/1", 'Audit Form Data'!B$4:B$123, 'Dropdown Lists'!A$4)</f>
        <v>0</v>
      </c>
      <c r="H46" s="76">
        <f>COUNTIFS('Audit Form Data'!AP$4:AP$123, TRUE, 'Audit Form Data'!A$4:A$123, "&gt;=2/1", 'Audit Form Data'!A$4:A$123, "&lt;3/1", 'Audit Form Data'!B$4:B$123, 'Dropdown Lists'!A$4)</f>
        <v>0</v>
      </c>
      <c r="I46" s="101" t="str">
        <f t="shared" si="24"/>
        <v/>
      </c>
      <c r="J46" s="75">
        <f>COUNTIFS('Audit Form Data'!AO$4:AO$123, TRUE, 'Audit Form Data'!A$4:A$123, "&gt;=3/1", 'Audit Form Data'!A$4:A$123, "&lt;=3/31", 'Audit Form Data'!B$4:B$123, 'Dropdown Lists'!A$4)</f>
        <v>0</v>
      </c>
      <c r="K46" s="76">
        <f>COUNTIFS('Audit Form Data'!AP$4:AP$123, TRUE, 'Audit Form Data'!A$4:A$123, "&gt;=3/1", 'Audit Form Data'!A$4:A$123, "&lt;=3/31", 'Audit Form Data'!B$4:B$123, 'Dropdown Lists'!A$4)</f>
        <v>0</v>
      </c>
      <c r="L46" s="101" t="str">
        <f t="shared" si="25"/>
        <v/>
      </c>
      <c r="M46" s="75">
        <f>COUNTIFS('Audit Form Data'!AO$4:AO$123, TRUE, 'Audit Form Data'!A$4:A$123, "&gt;=4/1", 'Audit Form Data'!A$4:A$123, "&lt;=4/30", 'Audit Form Data'!B$4:B$123, 'Dropdown Lists'!A$4)</f>
        <v>0</v>
      </c>
      <c r="N46" s="76">
        <f>COUNTIFS('Audit Form Data'!AP$4:AP$123, TRUE, 'Audit Form Data'!A$4:A$123, "&gt;=4/1", 'Audit Form Data'!A$4:A$123, "&lt;=4/30", 'Audit Form Data'!B$4:B$123, 'Dropdown Lists'!A$4)</f>
        <v>1</v>
      </c>
      <c r="O46" s="101">
        <f t="shared" si="26"/>
        <v>0</v>
      </c>
      <c r="P46" s="75">
        <f>COUNTIFS('Audit Form Data'!AO$4:AO$123, TRUE, 'Audit Form Data'!A$4:A$123, "&gt;=5/1", 'Audit Form Data'!A$4:A$123, "&lt;=5/31", 'Audit Form Data'!B$4:B$123, 'Dropdown Lists'!A$4)</f>
        <v>0</v>
      </c>
      <c r="Q46" s="76">
        <f>COUNTIFS('Audit Form Data'!AP$4:AP$123, TRUE, 'Audit Form Data'!A$4:A$123, "&gt;=5/1", 'Audit Form Data'!A$4:A$123, "&lt;=5/31", 'Audit Form Data'!B$4:B$123, 'Dropdown Lists'!A$4)</f>
        <v>1</v>
      </c>
      <c r="R46" s="101">
        <f t="shared" si="27"/>
        <v>0</v>
      </c>
      <c r="S46" s="75">
        <f>COUNTIFS('Audit Form Data'!AO$4:AO$123, TRUE, 'Audit Form Data'!A$4:A$123, "&gt;=6/1", 'Audit Form Data'!A$4:A$123, "&lt;=6/30", 'Audit Form Data'!B$4:B$123, 'Dropdown Lists'!A$4)</f>
        <v>0</v>
      </c>
      <c r="T46" s="76">
        <f>COUNTIFS('Audit Form Data'!AP$4:AP$123, TRUE, 'Audit Form Data'!A$4:A$123, "&gt;=6/1", 'Audit Form Data'!A$4:A$123, "&lt;=6/30", 'Audit Form Data'!B$4:B$123, 'Dropdown Lists'!A$4)</f>
        <v>0</v>
      </c>
      <c r="U46" s="101" t="str">
        <f t="shared" si="28"/>
        <v/>
      </c>
      <c r="V46" s="75">
        <f>COUNTIFS('Audit Form Data'!AO$4:AO$123, TRUE, 'Audit Form Data'!A$4:A$123, "&gt;=7/1", 'Audit Form Data'!A$4:A$123, "&lt;=7/31", 'Audit Form Data'!B$4:B$123, 'Dropdown Lists'!A$4)</f>
        <v>0</v>
      </c>
      <c r="W46" s="76">
        <f>COUNTIFS('Audit Form Data'!AP$4:AP$123, TRUE, 'Audit Form Data'!A$4:A$123, "&gt;=7/1", 'Audit Form Data'!A$4:A$123, "&lt;=7/31", 'Audit Form Data'!B$4:B$123, 'Dropdown Lists'!A$4)</f>
        <v>0</v>
      </c>
      <c r="X46" s="101" t="str">
        <f t="shared" si="29"/>
        <v/>
      </c>
      <c r="Y46" s="75">
        <f>COUNTIFS('Audit Form Data'!AO$4:AO$123, TRUE, 'Audit Form Data'!A$4:A$123, "&gt;=8/1", 'Audit Form Data'!A$4:A$123, "&lt;=8/31", 'Audit Form Data'!B$4:B$123, 'Dropdown Lists'!A$4)</f>
        <v>0</v>
      </c>
      <c r="Z46" s="76">
        <f>COUNTIFS('Audit Form Data'!AP$4:AP$123, TRUE, 'Audit Form Data'!A$4:A$123, "&gt;=8/1", 'Audit Form Data'!A$4:A$123, "&lt;=8/31", 'Audit Form Data'!B$4:B$123, 'Dropdown Lists'!A$4)</f>
        <v>0</v>
      </c>
      <c r="AA46" s="101" t="str">
        <f t="shared" si="30"/>
        <v/>
      </c>
      <c r="AB46" s="75">
        <f>COUNTIFS('Audit Form Data'!AO$4:AO$123, TRUE, 'Audit Form Data'!A$4:A$123, "&gt;=9/1", 'Audit Form Data'!A$4:A$123, "&lt;=9/30", 'Audit Form Data'!B$4:B$123, 'Dropdown Lists'!A$4)</f>
        <v>0</v>
      </c>
      <c r="AC46" s="76">
        <f>COUNTIFS('Audit Form Data'!AP$4:AP$123, TRUE, 'Audit Form Data'!A$4:A$123, "&gt;=9/1", 'Audit Form Data'!A$4:A$123, "&lt;=9/30", 'Audit Form Data'!B$4:B$123, 'Dropdown Lists'!A$4)</f>
        <v>0</v>
      </c>
      <c r="AD46" s="101" t="str">
        <f t="shared" si="31"/>
        <v/>
      </c>
      <c r="AE46" s="75">
        <f>COUNTIFS('Audit Form Data'!AO$4:AO$123, TRUE, 'Audit Form Data'!A$4:A$123, "&gt;=10/1", 'Audit Form Data'!A$4:A$123, "&lt;=10/31", 'Audit Form Data'!B$4:B$123, 'Dropdown Lists'!A$4)</f>
        <v>0</v>
      </c>
      <c r="AF46" s="76">
        <f>COUNTIFS('Audit Form Data'!AP$4:AP$123, TRUE, 'Audit Form Data'!A$4:A$123, "&gt;=10/1", 'Audit Form Data'!A$4:A$123, "&lt;=10/31", 'Audit Form Data'!B$4:B$123, 'Dropdown Lists'!A$4)</f>
        <v>0</v>
      </c>
      <c r="AG46" s="101" t="str">
        <f t="shared" si="32"/>
        <v/>
      </c>
      <c r="AH46" s="75">
        <f>COUNTIFS('Audit Form Data'!AO$4:AO$123, TRUE, 'Audit Form Data'!A$4:A$123, "&gt;=11/1", 'Audit Form Data'!A$4:A$123, "&lt;=11/30", 'Audit Form Data'!B$4:B$123, 'Dropdown Lists'!A$4)</f>
        <v>0</v>
      </c>
      <c r="AI46" s="76">
        <f>COUNTIFS('Audit Form Data'!AP$4:AP$123, TRUE, 'Audit Form Data'!A$4:A$123, "&gt;=11/1", 'Audit Form Data'!A$4:A$123, "&lt;=11/30", 'Audit Form Data'!B$4:B$123, 'Dropdown Lists'!A$4)</f>
        <v>0</v>
      </c>
      <c r="AJ46" s="101" t="str">
        <f t="shared" si="33"/>
        <v/>
      </c>
      <c r="AK46" s="75">
        <f>COUNTIFS('Audit Form Data'!AO$4:AO$123, TRUE, 'Audit Form Data'!A$4:A$123, "&gt;=12/1", 'Audit Form Data'!A$4:A$123, "&lt;=12/31", 'Audit Form Data'!B$4:B$123, 'Dropdown Lists'!A$4)</f>
        <v>0</v>
      </c>
      <c r="AL46" s="76">
        <f>COUNTIFS('Audit Form Data'!AP$4:AP$123, TRUE, 'Audit Form Data'!A$4:A$123, "&gt;=12/1", 'Audit Form Data'!A$4:A$123, "&lt;=12/31", 'Audit Form Data'!B$4:B$123, 'Dropdown Lists'!A$4)</f>
        <v>0</v>
      </c>
      <c r="AM46" s="101" t="str">
        <f t="shared" si="34"/>
        <v/>
      </c>
      <c r="AO46" s="148"/>
      <c r="AP46" s="50" t="s">
        <v>17</v>
      </c>
      <c r="AQ46" s="76">
        <f>COUNTIFS('Audit Form Data'!BK$4:BK$123, TRUE, 'Audit Form Data'!A$4:A$123, "&gt;=1/1", 'Audit Form Data'!A$4:A$123, "&lt;=1/31", 'Audit Form Data'!B$4:B$123, 'Dropdown Lists'!A$4)</f>
        <v>1</v>
      </c>
      <c r="AR46" s="76">
        <f>COUNTIFS('Audit Form Data'!BK$4:BK$123, TRUE, 'Audit Form Data'!A$4:A$123, "&gt;=2/1", 'Audit Form Data'!A$4:A$123, "&lt;3/1", 'Audit Form Data'!B$4:B$123, 'Dropdown Lists'!A$4)</f>
        <v>0</v>
      </c>
      <c r="AS46" s="76">
        <f>COUNTIFS('Audit Form Data'!BK$4:BK$123, TRUE, 'Audit Form Data'!A$4:A$123, "&gt;=3/1", 'Audit Form Data'!A$4:A$123, "&lt;=3/31", 'Audit Form Data'!B$4:B$123, 'Dropdown Lists'!A$4)</f>
        <v>0</v>
      </c>
      <c r="AT46" s="76">
        <f>COUNTIFS('Audit Form Data'!BK$4:BK$123, TRUE, 'Audit Form Data'!A$4:A$123, "&gt;=4/1", 'Audit Form Data'!A$4:A$123, "&lt;=4/30", 'Audit Form Data'!B$4:B$123, 'Dropdown Lists'!A$4)</f>
        <v>0</v>
      </c>
      <c r="AU46" s="76">
        <f>COUNTIFS('Audit Form Data'!BK$4:BK$123, TRUE, 'Audit Form Data'!A$4:A$123, "&gt;=5/1", 'Audit Form Data'!A$4:A$123, "&lt;=5/31", 'Audit Form Data'!B$4:B$123, 'Dropdown Lists'!A$4)</f>
        <v>1</v>
      </c>
      <c r="AV46" s="76">
        <f>COUNTIFS('Audit Form Data'!BK$4:BK$123, TRUE, 'Audit Form Data'!A$4:A$123, "&gt;=6/1", 'Audit Form Data'!A$4:A$123, "&lt;=6/30", 'Audit Form Data'!B$4:B$123, 'Dropdown Lists'!A$4)</f>
        <v>0</v>
      </c>
      <c r="AW46" s="76">
        <f>COUNTIFS('Audit Form Data'!BK$4:BK$123, TRUE, 'Audit Form Data'!A$4:A$123, "&gt;=7/1", 'Audit Form Data'!A$4:A$123, "&lt;=7/31", 'Audit Form Data'!B$4:B$123, 'Dropdown Lists'!A$4)</f>
        <v>0</v>
      </c>
      <c r="AX46" s="76">
        <f>COUNTIFS('Audit Form Data'!BK$4:BK$123, TRUE, 'Audit Form Data'!A$4:A$123, "&gt;=8/1", 'Audit Form Data'!A$4:A$123, "&lt;=8/31", 'Audit Form Data'!B$4:B$123, 'Dropdown Lists'!A$4)</f>
        <v>0</v>
      </c>
      <c r="AY46" s="76">
        <f>COUNTIFS('Audit Form Data'!BK$4:BK$123, TRUE, 'Audit Form Data'!A$4:A$123, "&gt;=9/1", 'Audit Form Data'!A$4:A$123, "&lt;=9/30", 'Audit Form Data'!B$4:B$123, 'Dropdown Lists'!A$4)</f>
        <v>0</v>
      </c>
      <c r="AZ46" s="76">
        <f>COUNTIFS('Audit Form Data'!BK$4:BK$123, TRUE, 'Audit Form Data'!A$4:A$123, "&gt;=10/1", 'Audit Form Data'!A$4:A$123, "&lt;=10/31", 'Audit Form Data'!B$4:B$123, 'Dropdown Lists'!A$4)</f>
        <v>0</v>
      </c>
      <c r="BA46" s="76">
        <f>COUNTIFS('Audit Form Data'!BK$4:BK$123, TRUE, 'Audit Form Data'!A$4:A$123, "&gt;=11/1", 'Audit Form Data'!A$4:A$123, "&lt;=11/30", 'Audit Form Data'!B$4:B$123, 'Dropdown Lists'!A$4)</f>
        <v>0</v>
      </c>
      <c r="BB46" s="76">
        <f>COUNTIFS('Audit Form Data'!BK$4:BK$123, TRUE, 'Audit Form Data'!A$4:A$123, "&gt;=12/1", 'Audit Form Data'!A$4:A$123, "&lt;=12/31", 'Audit Form Data'!B$4:B$123, 'Dropdown Lists'!A$4)</f>
        <v>0</v>
      </c>
    </row>
    <row r="47" spans="2:54" ht="36.6" x14ac:dyDescent="0.3">
      <c r="B47" s="147"/>
      <c r="C47" s="59" t="s">
        <v>15</v>
      </c>
      <c r="D47" s="75">
        <f>COUNTIFS('Audit Form Data'!AR$4:AR$123, TRUE, 'Audit Form Data'!A$4:A$123, "&gt;=1/1", 'Audit Form Data'!A$4:A$123, "&lt;=1/31", 'Audit Form Data'!B$4:B$123, 'Dropdown Lists'!A$4)</f>
        <v>1</v>
      </c>
      <c r="E47" s="76">
        <f>COUNTIFS('Audit Form Data'!AS$4:AS$123, TRUE, 'Audit Form Data'!A$4:A$123, "&gt;=1/1", 'Audit Form Data'!A$4:A$123, "&lt;=1/31", 'Audit Form Data'!B$4:B$123, 'Dropdown Lists'!A$4)</f>
        <v>0</v>
      </c>
      <c r="F47" s="101">
        <f t="shared" si="23"/>
        <v>1</v>
      </c>
      <c r="G47" s="75">
        <f>COUNTIFS('Audit Form Data'!AR$4:AR$123, TRUE, 'Audit Form Data'!A$4:A$123, "&gt;=2/1", 'Audit Form Data'!A$4:A$123, "&lt;3/1", 'Audit Form Data'!B$4:B$123, 'Dropdown Lists'!A$4)</f>
        <v>0</v>
      </c>
      <c r="H47" s="76">
        <f>COUNTIFS('Audit Form Data'!AS$4:AS$123, TRUE, 'Audit Form Data'!A$4:A$123, "&gt;=2/1", 'Audit Form Data'!A$4:A$123, "&lt;3/1", 'Audit Form Data'!B$4:B$123, 'Dropdown Lists'!A$4)</f>
        <v>0</v>
      </c>
      <c r="I47" s="101" t="str">
        <f t="shared" si="24"/>
        <v/>
      </c>
      <c r="J47" s="75">
        <f>COUNTIFS('Audit Form Data'!AR$4:AR$123, TRUE, 'Audit Form Data'!A$4:A$123, "&gt;=3/1", 'Audit Form Data'!A$4:A$123, "&lt;=3/31", 'Audit Form Data'!B$4:B$123, 'Dropdown Lists'!A$4)</f>
        <v>0</v>
      </c>
      <c r="K47" s="76">
        <f>COUNTIFS('Audit Form Data'!AS$4:AS$123, TRUE, 'Audit Form Data'!A$4:A$123, "&gt;=3/1", 'Audit Form Data'!A$4:A$123, "&lt;=3/31", 'Audit Form Data'!B$4:B$123, 'Dropdown Lists'!A$4)</f>
        <v>0</v>
      </c>
      <c r="L47" s="101" t="str">
        <f t="shared" si="25"/>
        <v/>
      </c>
      <c r="M47" s="75">
        <f>COUNTIFS('Audit Form Data'!AR$4:AR$123, TRUE, 'Audit Form Data'!A$4:A$123, "&gt;=4/1", 'Audit Form Data'!A$4:A$123, "&lt;=4/30", 'Audit Form Data'!B$4:B$123, 'Dropdown Lists'!A$4)</f>
        <v>1</v>
      </c>
      <c r="N47" s="76">
        <f>COUNTIFS('Audit Form Data'!AS$4:AS$123, TRUE, 'Audit Form Data'!A$4:A$123, "&gt;=4/1", 'Audit Form Data'!A$4:A$123, "&lt;=4/30", 'Audit Form Data'!B$4:B$123, 'Dropdown Lists'!A$4)</f>
        <v>0</v>
      </c>
      <c r="O47" s="101">
        <f t="shared" si="26"/>
        <v>1</v>
      </c>
      <c r="P47" s="75">
        <f>COUNTIFS('Audit Form Data'!AR$4:AR$123, TRUE, 'Audit Form Data'!A$4:A$123, "&gt;=5/1", 'Audit Form Data'!A$4:A$123, "&lt;=5/31", 'Audit Form Data'!B$4:B$123, 'Dropdown Lists'!A$4)</f>
        <v>0</v>
      </c>
      <c r="Q47" s="76">
        <f>COUNTIFS('Audit Form Data'!AS$4:AS$123, TRUE, 'Audit Form Data'!A$4:A$123, "&gt;=5/1", 'Audit Form Data'!A$4:A$123, "&lt;=5/31", 'Audit Form Data'!B$4:B$123, 'Dropdown Lists'!A$4)</f>
        <v>1</v>
      </c>
      <c r="R47" s="101">
        <f t="shared" si="27"/>
        <v>0</v>
      </c>
      <c r="S47" s="75">
        <f>COUNTIFS('Audit Form Data'!AR$4:AR$123, TRUE, 'Audit Form Data'!A$4:A$123, "&gt;=6/1", 'Audit Form Data'!A$4:A$123, "&lt;=6/30", 'Audit Form Data'!B$4:B$123, 'Dropdown Lists'!A$4)</f>
        <v>0</v>
      </c>
      <c r="T47" s="76">
        <f>COUNTIFS('Audit Form Data'!AS$4:AS$123, TRUE, 'Audit Form Data'!A$4:A$123, "&gt;=6/1", 'Audit Form Data'!A$4:A$123, "&lt;=6/30", 'Audit Form Data'!B$4:B$123, 'Dropdown Lists'!A$4)</f>
        <v>0</v>
      </c>
      <c r="U47" s="101" t="str">
        <f t="shared" si="28"/>
        <v/>
      </c>
      <c r="V47" s="75">
        <f>COUNTIFS('Audit Form Data'!AR$4:AR$123, TRUE, 'Audit Form Data'!A$4:A$123, "&gt;=7/1", 'Audit Form Data'!A$4:A$123, "&lt;=7/31", 'Audit Form Data'!B$4:B$123, 'Dropdown Lists'!A$4)</f>
        <v>0</v>
      </c>
      <c r="W47" s="76">
        <f>COUNTIFS('Audit Form Data'!AS$4:AS$123, TRUE, 'Audit Form Data'!A$4:A$123, "&gt;=7/1", 'Audit Form Data'!A$4:A$123, "&lt;=7/31", 'Audit Form Data'!B$4:B$123, 'Dropdown Lists'!A$4)</f>
        <v>0</v>
      </c>
      <c r="X47" s="101" t="str">
        <f t="shared" si="29"/>
        <v/>
      </c>
      <c r="Y47" s="75">
        <f>COUNTIFS('Audit Form Data'!AR$4:AR$123, TRUE, 'Audit Form Data'!A$4:A$123, "&gt;=8/1", 'Audit Form Data'!A$4:A$123, "&lt;=8/31", 'Audit Form Data'!B$4:B$123, 'Dropdown Lists'!A$4)</f>
        <v>0</v>
      </c>
      <c r="Z47" s="76">
        <f>COUNTIFS('Audit Form Data'!AS$4:AS$123, TRUE, 'Audit Form Data'!A$4:A$123, "&gt;=8/1", 'Audit Form Data'!A$4:A$123, "&lt;=8/31", 'Audit Form Data'!B$4:B$123, 'Dropdown Lists'!A$4)</f>
        <v>0</v>
      </c>
      <c r="AA47" s="101" t="str">
        <f t="shared" si="30"/>
        <v/>
      </c>
      <c r="AB47" s="75">
        <f>COUNTIFS('Audit Form Data'!AR$4:AR$123, TRUE, 'Audit Form Data'!A$4:A$123, "&gt;=9/1", 'Audit Form Data'!A$4:A$123, "&lt;=9/30", 'Audit Form Data'!B$4:B$123, 'Dropdown Lists'!A$4)</f>
        <v>0</v>
      </c>
      <c r="AC47" s="76">
        <f>COUNTIFS('Audit Form Data'!AS$4:AS$123, TRUE, 'Audit Form Data'!A$4:A$123, "&gt;=9/1", 'Audit Form Data'!A$4:A$123, "&lt;=9/30", 'Audit Form Data'!B$4:B$123, 'Dropdown Lists'!A$4)</f>
        <v>0</v>
      </c>
      <c r="AD47" s="101" t="str">
        <f t="shared" si="31"/>
        <v/>
      </c>
      <c r="AE47" s="75">
        <f>COUNTIFS('Audit Form Data'!AR$4:AR$123, TRUE, 'Audit Form Data'!A$4:A$123, "&gt;=10/1", 'Audit Form Data'!A$4:A$123, "&lt;=10/31", 'Audit Form Data'!B$4:B$123, 'Dropdown Lists'!A$4)</f>
        <v>0</v>
      </c>
      <c r="AF47" s="76">
        <f>COUNTIFS('Audit Form Data'!AS$4:AS$123, TRUE, 'Audit Form Data'!A$4:A$123, "&gt;=10/1", 'Audit Form Data'!A$4:A$123, "&lt;=10/31", 'Audit Form Data'!B$4:B$123, 'Dropdown Lists'!A$4)</f>
        <v>0</v>
      </c>
      <c r="AG47" s="101" t="str">
        <f t="shared" si="32"/>
        <v/>
      </c>
      <c r="AH47" s="75">
        <f>COUNTIFS('Audit Form Data'!AR$4:AR$123, TRUE, 'Audit Form Data'!A$4:A$123, "&gt;=11/1", 'Audit Form Data'!A$4:A$123, "&lt;=11/30", 'Audit Form Data'!B$4:B$123, 'Dropdown Lists'!A$4)</f>
        <v>0</v>
      </c>
      <c r="AI47" s="76">
        <f>COUNTIFS('Audit Form Data'!AS$4:AS$123, TRUE, 'Audit Form Data'!A$4:A$123, "&gt;=11/1", 'Audit Form Data'!A$4:A$123, "&lt;=11/30", 'Audit Form Data'!B$4:B$123, 'Dropdown Lists'!A$4)</f>
        <v>0</v>
      </c>
      <c r="AJ47" s="101" t="str">
        <f t="shared" si="33"/>
        <v/>
      </c>
      <c r="AK47" s="75">
        <f>COUNTIFS('Audit Form Data'!AR$4:AR$123, TRUE, 'Audit Form Data'!A$4:A$123, "&gt;=12/1", 'Audit Form Data'!A$4:A$123, "&lt;=12/31", 'Audit Form Data'!B$4:B$123, 'Dropdown Lists'!A$4)</f>
        <v>0</v>
      </c>
      <c r="AL47" s="76">
        <f>COUNTIFS('Audit Form Data'!AS$4:AS$123, TRUE, 'Audit Form Data'!A$4:A$123, "&gt;=12/1", 'Audit Form Data'!A$4:A$123, "&lt;=12/31", 'Audit Form Data'!B$4:B$123, 'Dropdown Lists'!A$4)</f>
        <v>0</v>
      </c>
      <c r="AM47" s="101" t="str">
        <f t="shared" si="34"/>
        <v/>
      </c>
      <c r="AO47" s="149" t="s">
        <v>18</v>
      </c>
      <c r="AP47" s="51" t="s">
        <v>93</v>
      </c>
      <c r="AQ47" s="78">
        <f>COUNTIFS('Audit Form Data'!O$4:O$123, TRUE, 'Audit Form Data'!A$4:A$123, "&gt;=1/1", 'Audit Form Data'!A$4:A$123, "&lt;=1/31", 'Audit Form Data'!B$4:B$123, 'Dropdown Lists'!A$4)</f>
        <v>0</v>
      </c>
      <c r="AR47" s="78">
        <f>COUNTIFS('Audit Form Data'!O$4:O$123, TRUE, 'Audit Form Data'!A$4:A$123, "&gt;=2/1", 'Audit Form Data'!A$4:A$123, "&lt;3/1", 'Audit Form Data'!B$4:B$123, 'Dropdown Lists'!A$4)</f>
        <v>0</v>
      </c>
      <c r="AS47" s="78">
        <f>COUNTIFS('Audit Form Data'!O$4:O$123, TRUE, 'Audit Form Data'!A$4:A$123, "&gt;=3/1", 'Audit Form Data'!A$4:A$123, "&lt;=3/31", 'Audit Form Data'!B$4:B$123, 'Dropdown Lists'!A$4)</f>
        <v>0</v>
      </c>
      <c r="AT47" s="78">
        <f>COUNTIFS('Audit Form Data'!O$4:O$123, TRUE, 'Audit Form Data'!A$4:A$123, "&gt;=4/1", 'Audit Form Data'!A$4:A$123, "&lt;=4/30", 'Audit Form Data'!B$4:B$123, 'Dropdown Lists'!A$4)</f>
        <v>0</v>
      </c>
      <c r="AU47" s="78">
        <f>COUNTIFS('Audit Form Data'!O$4:O$123, TRUE, 'Audit Form Data'!A$4:A$123, "&gt;=5/1", 'Audit Form Data'!A$4:A$123, "&lt;=5/31", 'Audit Form Data'!B$4:B$123, 'Dropdown Lists'!A$4)</f>
        <v>1</v>
      </c>
      <c r="AV47" s="78">
        <f>COUNTIFS('Audit Form Data'!O$4:O$123, TRUE, 'Audit Form Data'!A$4:A$123, "&gt;=6/1", 'Audit Form Data'!A$4:A$123, "&lt;=6/30", 'Audit Form Data'!B$4:B$123, 'Dropdown Lists'!A$4)</f>
        <v>0</v>
      </c>
      <c r="AW47" s="78">
        <f>COUNTIFS('Audit Form Data'!O$4:O$123, TRUE, 'Audit Form Data'!A$4:A$123, "&gt;=7/1", 'Audit Form Data'!A$4:A$123, "&lt;=7/31", 'Audit Form Data'!B$4:B$123, 'Dropdown Lists'!A$4)</f>
        <v>0</v>
      </c>
      <c r="AX47" s="78">
        <f>COUNTIFS('Audit Form Data'!O$4:O$123, TRUE, 'Audit Form Data'!A$4:A$123, "&gt;=8/1", 'Audit Form Data'!A$4:A$123, "&lt;=8/31", 'Audit Form Data'!B$4:B$123, 'Dropdown Lists'!A$4)</f>
        <v>0</v>
      </c>
      <c r="AY47" s="78">
        <f>COUNTIFS('Audit Form Data'!O$4:O$123, TRUE, 'Audit Form Data'!A$4:A$123, "&gt;=9/1", 'Audit Form Data'!A$4:A$123, "&lt;=9/30", 'Audit Form Data'!B$4:B$123, 'Dropdown Lists'!A$4)</f>
        <v>0</v>
      </c>
      <c r="AZ47" s="78">
        <f>COUNTIFS('Audit Form Data'!O$4:O$123, TRUE, 'Audit Form Data'!A$4:A$123, "&gt;=10/1", 'Audit Form Data'!A$4:A$123, "&lt;=10/31", 'Audit Form Data'!B$4:B$123, 'Dropdown Lists'!A$4)</f>
        <v>0</v>
      </c>
      <c r="BA47" s="78">
        <f>COUNTIFS('Audit Form Data'!O$4:O$123, TRUE, 'Audit Form Data'!A$4:A$123, "&gt;=11/1", 'Audit Form Data'!A$4:A$123, "&lt;=11/30", 'Audit Form Data'!B$4:B$123, 'Dropdown Lists'!A$4)</f>
        <v>0</v>
      </c>
      <c r="BB47" s="78">
        <f>COUNTIFS('Audit Form Data'!O$4:O$123, TRUE, 'Audit Form Data'!A$4:A$123, "&gt;=12/1", 'Audit Form Data'!A$4:A$123, "&lt;=12/31", 'Audit Form Data'!B$4:B$123, 'Dropdown Lists'!A$4)</f>
        <v>0</v>
      </c>
    </row>
    <row r="48" spans="2:54" ht="24.6" x14ac:dyDescent="0.3">
      <c r="B48" s="147"/>
      <c r="C48" s="59" t="s">
        <v>16</v>
      </c>
      <c r="D48" s="75">
        <f>COUNTIFS('Audit Form Data'!AX$4:AX$123, TRUE, 'Audit Form Data'!A$4:A$123, "&gt;=1/1", 'Audit Form Data'!A$4:A$123, "&lt;=1/31", 'Audit Form Data'!B$4:B$123, 'Dropdown Lists'!A$4)</f>
        <v>0</v>
      </c>
      <c r="E48" s="76">
        <f>COUNTIFS('Audit Form Data'!AY$4:AY$123, TRUE, 'Audit Form Data'!A$4:A$123, "&gt;=1/1", 'Audit Form Data'!A$4:A$123, "&lt;=1/31", 'Audit Form Data'!B$4:B$123, 'Dropdown Lists'!A$4)</f>
        <v>1</v>
      </c>
      <c r="F48" s="101">
        <f t="shared" si="23"/>
        <v>0</v>
      </c>
      <c r="G48" s="75">
        <f>COUNTIFS('Audit Form Data'!AX$4:AX$123, TRUE, 'Audit Form Data'!A$4:A$123, "&gt;=2/1", 'Audit Form Data'!A$4:A$123, "&lt;3/1", 'Audit Form Data'!B$4:B$123, 'Dropdown Lists'!A$4)</f>
        <v>0</v>
      </c>
      <c r="H48" s="76">
        <f>COUNTIFS('Audit Form Data'!AY$4:AY$123, TRUE, 'Audit Form Data'!A$4:A$123, "&gt;=2/1", 'Audit Form Data'!A$4:A$123, "&lt;3/1", 'Audit Form Data'!B$4:B$123, 'Dropdown Lists'!A$4)</f>
        <v>0</v>
      </c>
      <c r="I48" s="101" t="str">
        <f t="shared" si="24"/>
        <v/>
      </c>
      <c r="J48" s="75">
        <f>COUNTIFS('Audit Form Data'!AX$4:AX$123, TRUE, 'Audit Form Data'!A$4:A$123, "&gt;=3/1", 'Audit Form Data'!A$4:A$123, "&lt;=3/31", 'Audit Form Data'!B$4:B$123, 'Dropdown Lists'!A$4)</f>
        <v>0</v>
      </c>
      <c r="K48" s="76">
        <f>COUNTIFS('Audit Form Data'!AY$4:AY$123, TRUE, 'Audit Form Data'!A$4:A$123, "&gt;=3/1", 'Audit Form Data'!A$4:A$123, "&lt;=3/31", 'Audit Form Data'!B$4:B$123, 'Dropdown Lists'!A$4)</f>
        <v>0</v>
      </c>
      <c r="L48" s="101" t="str">
        <f t="shared" si="25"/>
        <v/>
      </c>
      <c r="M48" s="75">
        <f>COUNTIFS('Audit Form Data'!AX$4:AX$123, TRUE, 'Audit Form Data'!A$4:A$123, "&gt;=4/1", 'Audit Form Data'!A$4:A$123, "&lt;=4/30", 'Audit Form Data'!B$4:B$123, 'Dropdown Lists'!A$4)</f>
        <v>1</v>
      </c>
      <c r="N48" s="76">
        <f>COUNTIFS('Audit Form Data'!AY$4:AY$123, TRUE, 'Audit Form Data'!A$4:A$123, "&gt;=4/1", 'Audit Form Data'!A$4:A$123, "&lt;=4/30", 'Audit Form Data'!B$4:B$123, 'Dropdown Lists'!A$4)</f>
        <v>0</v>
      </c>
      <c r="O48" s="101">
        <f t="shared" si="26"/>
        <v>1</v>
      </c>
      <c r="P48" s="75">
        <f>COUNTIFS('Audit Form Data'!AX$4:AX$123, TRUE, 'Audit Form Data'!A$4:A$123, "&gt;=5/1", 'Audit Form Data'!A$4:A$123, "&lt;=5/31", 'Audit Form Data'!B$4:B$123, 'Dropdown Lists'!A$4)</f>
        <v>0</v>
      </c>
      <c r="Q48" s="76">
        <f>COUNTIFS('Audit Form Data'!AY$4:AY$123, TRUE, 'Audit Form Data'!A$4:A$123, "&gt;=5/1", 'Audit Form Data'!A$4:A$123, "&lt;=5/31", 'Audit Form Data'!B$4:B$123, 'Dropdown Lists'!A$4)</f>
        <v>1</v>
      </c>
      <c r="R48" s="101">
        <f t="shared" si="27"/>
        <v>0</v>
      </c>
      <c r="S48" s="75">
        <f>COUNTIFS('Audit Form Data'!AX$4:AX$123, TRUE, 'Audit Form Data'!A$4:A$123, "&gt;=6/1", 'Audit Form Data'!A$4:A$123, "&lt;=6/30", 'Audit Form Data'!B$4:B$123, 'Dropdown Lists'!A$4)</f>
        <v>0</v>
      </c>
      <c r="T48" s="76">
        <f>COUNTIFS('Audit Form Data'!AY$4:AY$123, TRUE, 'Audit Form Data'!A$4:A$123, "&gt;=6/1", 'Audit Form Data'!A$4:A$123, "&lt;=6/30", 'Audit Form Data'!B$4:B$123, 'Dropdown Lists'!A$4)</f>
        <v>0</v>
      </c>
      <c r="U48" s="101" t="str">
        <f t="shared" si="28"/>
        <v/>
      </c>
      <c r="V48" s="75">
        <f>COUNTIFS('Audit Form Data'!AX$4:AX$123, TRUE, 'Audit Form Data'!A$4:A$123, "&gt;=7/1", 'Audit Form Data'!A$4:A$123, "&lt;=7/31", 'Audit Form Data'!B$4:B$123, 'Dropdown Lists'!A$4)</f>
        <v>0</v>
      </c>
      <c r="W48" s="76">
        <f>COUNTIFS('Audit Form Data'!AY$4:AY$123, TRUE, 'Audit Form Data'!A$4:A$123, "&gt;=7/1", 'Audit Form Data'!A$4:A$123, "&lt;=7/31", 'Audit Form Data'!B$4:B$123, 'Dropdown Lists'!A$4)</f>
        <v>0</v>
      </c>
      <c r="X48" s="101" t="str">
        <f t="shared" si="29"/>
        <v/>
      </c>
      <c r="Y48" s="75">
        <f>COUNTIFS('Audit Form Data'!AX$4:AX$123, TRUE, 'Audit Form Data'!A$4:A$123, "&gt;=8/1", 'Audit Form Data'!A$4:A$123, "&lt;=8/31", 'Audit Form Data'!B$4:B$123, 'Dropdown Lists'!A$4)</f>
        <v>0</v>
      </c>
      <c r="Z48" s="76">
        <f>COUNTIFS('Audit Form Data'!AY$4:AY$123, TRUE, 'Audit Form Data'!A$4:A$123, "&gt;=8/1", 'Audit Form Data'!A$4:A$123, "&lt;=8/31", 'Audit Form Data'!B$4:B$123, 'Dropdown Lists'!A$4)</f>
        <v>0</v>
      </c>
      <c r="AA48" s="101" t="str">
        <f t="shared" si="30"/>
        <v/>
      </c>
      <c r="AB48" s="75">
        <f>COUNTIFS('Audit Form Data'!AX$4:AX$123, TRUE, 'Audit Form Data'!A$4:A$123, "&gt;=9/1", 'Audit Form Data'!A$4:A$123, "&lt;=9/30", 'Audit Form Data'!B$4:B$123, 'Dropdown Lists'!A$4)</f>
        <v>0</v>
      </c>
      <c r="AC48" s="76">
        <f>COUNTIFS('Audit Form Data'!AY$4:AY$123, TRUE, 'Audit Form Data'!A$4:A$123, "&gt;=9/1", 'Audit Form Data'!A$4:A$123, "&lt;=9/30", 'Audit Form Data'!B$4:B$123, 'Dropdown Lists'!A$4)</f>
        <v>0</v>
      </c>
      <c r="AD48" s="101" t="str">
        <f t="shared" si="31"/>
        <v/>
      </c>
      <c r="AE48" s="75">
        <f>COUNTIFS('Audit Form Data'!AX$4:AX$123, TRUE, 'Audit Form Data'!A$4:A$123, "&gt;=10/1", 'Audit Form Data'!A$4:A$123, "&lt;=10/31", 'Audit Form Data'!B$4:B$123, 'Dropdown Lists'!A$4)</f>
        <v>0</v>
      </c>
      <c r="AF48" s="76">
        <f>COUNTIFS('Audit Form Data'!AY$4:AY$123, TRUE, 'Audit Form Data'!A$4:A$123, "&gt;=10/1", 'Audit Form Data'!A$4:A$123, "&lt;=10/31", 'Audit Form Data'!B$4:B$123, 'Dropdown Lists'!A$4)</f>
        <v>0</v>
      </c>
      <c r="AG48" s="101" t="str">
        <f t="shared" si="32"/>
        <v/>
      </c>
      <c r="AH48" s="75">
        <f>COUNTIFS('Audit Form Data'!AX$4:AX$123, TRUE, 'Audit Form Data'!A$4:A$123, "&gt;=11/1", 'Audit Form Data'!A$4:A$123, "&lt;=11/30", 'Audit Form Data'!B$4:B$123, 'Dropdown Lists'!A$4)</f>
        <v>0</v>
      </c>
      <c r="AI48" s="76">
        <f>COUNTIFS('Audit Form Data'!AY$4:AY$123, TRUE, 'Audit Form Data'!A$4:A$123, "&gt;=11/1", 'Audit Form Data'!A$4:A$123, "&lt;=11/30", 'Audit Form Data'!B$4:B$123, 'Dropdown Lists'!A$4)</f>
        <v>0</v>
      </c>
      <c r="AJ48" s="101" t="str">
        <f t="shared" si="33"/>
        <v/>
      </c>
      <c r="AK48" s="75">
        <f>COUNTIFS('Audit Form Data'!AX$4:AX$123, TRUE, 'Audit Form Data'!A$4:A$123, "&gt;=12/1", 'Audit Form Data'!A$4:A$123, "&lt;=12/31", 'Audit Form Data'!B$4:B$123, 'Dropdown Lists'!A$4)</f>
        <v>0</v>
      </c>
      <c r="AL48" s="76">
        <f>COUNTIFS('Audit Form Data'!AY$4:AY$123, TRUE, 'Audit Form Data'!A$4:A$123, "&gt;=12/1", 'Audit Form Data'!A$4:A$123, "&lt;=12/31", 'Audit Form Data'!B$4:B$123, 'Dropdown Lists'!A$4)</f>
        <v>0</v>
      </c>
      <c r="AM48" s="101" t="str">
        <f t="shared" si="34"/>
        <v/>
      </c>
      <c r="AO48" s="150"/>
      <c r="AP48" s="51" t="s">
        <v>20</v>
      </c>
      <c r="AQ48" s="78">
        <f>COUNTIFS('Audit Form Data'!AV$4:AV$123, TRUE, 'Audit Form Data'!A$4:A$123, "&gt;=1/1", 'Audit Form Data'!A$4:A$123, "&lt;=1/31", 'Audit Form Data'!B$4:B$123, 'Dropdown Lists'!A$4) + COUNTIFS('Audit Form Data'!BB$4:BB$123, TRUE, 'Audit Form Data'!A$4:A$123, "&gt;=1/1", 'Audit Form Data'!A$4:A$123, "&lt;=1/31", 'Audit Form Data'!B$4:B$123, 'Dropdown Lists'!A$4)</f>
        <v>1</v>
      </c>
      <c r="AR48" s="78">
        <f>COUNTIFS('Audit Form Data'!AV$4:AV$123, TRUE, 'Audit Form Data'!A$4:A$123, "&gt;=2/1", 'Audit Form Data'!A$4:A$123, "&lt;3/1", 'Audit Form Data'!B$4:B$123, 'Dropdown Lists'!A$4) + COUNTIFS('Audit Form Data'!BB$4:BB$123, TRUE, 'Audit Form Data'!A$4:A$123, "&gt;=2/1", 'Audit Form Data'!A$4:A$123, "&lt;3/1", 'Audit Form Data'!B$4:B$123, 'Dropdown Lists'!A$4)</f>
        <v>0</v>
      </c>
      <c r="AS48" s="78">
        <f>COUNTIFS('Audit Form Data'!AV$4:AV$123, TRUE, 'Audit Form Data'!A$4:A$123, "&gt;=3/1", 'Audit Form Data'!A$4:A$123, "&lt;=3/31", 'Audit Form Data'!B$4:B$123, 'Dropdown Lists'!A$4) + COUNTIFS('Audit Form Data'!BB$4:BB$123, TRUE, 'Audit Form Data'!A$4:A$123, "&gt;=3/1", 'Audit Form Data'!A$4:A$123, "&lt;=3/31", 'Audit Form Data'!B$4:B$123, 'Dropdown Lists'!A$4)</f>
        <v>0</v>
      </c>
      <c r="AT48" s="78">
        <f>COUNTIFS('Audit Form Data'!AV$4:AV$123, TRUE, 'Audit Form Data'!A$4:A$123, "&gt;=4/1", 'Audit Form Data'!A$4:A$123, "&lt;=4/30", 'Audit Form Data'!B$4:B$123, 'Dropdown Lists'!A$4) + COUNTIFS('Audit Form Data'!BB$4:BB$123, TRUE, 'Audit Form Data'!A$4:A$123, "&gt;=4/1", 'Audit Form Data'!A$4:A$123, "&lt;=4/30", 'Audit Form Data'!B$4:B$123, 'Dropdown Lists'!A$4)</f>
        <v>2</v>
      </c>
      <c r="AU48" s="78">
        <f>COUNTIFS('Audit Form Data'!AV$4:AV$123, TRUE, 'Audit Form Data'!A$4:A$123, "&gt;=5/1", 'Audit Form Data'!A$4:A$123, "&lt;=5/31", 'Audit Form Data'!B$4:B$123, 'Dropdown Lists'!A$4) + COUNTIFS('Audit Form Data'!BB$4:BB$123, TRUE, 'Audit Form Data'!A$4:A$123, "&gt;=5/1", 'Audit Form Data'!A$4:A$123, "&lt;=5/31", 'Audit Form Data'!B$4:B$123, 'Dropdown Lists'!A$4)</f>
        <v>0</v>
      </c>
      <c r="AV48" s="78">
        <f>COUNTIFS('Audit Form Data'!AV$4:AV$123, TRUE, 'Audit Form Data'!A$4:A$123, "&gt;=6/1", 'Audit Form Data'!A$4:A$123, "&lt;=6/30", 'Audit Form Data'!B$4:B$123, 'Dropdown Lists'!A$4) + COUNTIFS('Audit Form Data'!BB$4:BB$123, TRUE, 'Audit Form Data'!A$4:A$123, "&gt;=6/1", 'Audit Form Data'!A$4:A$123, "&lt;=6/30", 'Audit Form Data'!B$4:B$123, 'Dropdown Lists'!A$4)</f>
        <v>0</v>
      </c>
      <c r="AW48" s="78">
        <f>COUNTIFS('Audit Form Data'!AV$4:AV$123, TRUE, 'Audit Form Data'!A$4:A$123, "&gt;=7/1", 'Audit Form Data'!A$4:A$123, "&lt;=7/31", 'Audit Form Data'!B$4:B$123, 'Dropdown Lists'!A$4) + COUNTIFS('Audit Form Data'!BB$4:BB$123, TRUE, 'Audit Form Data'!A$4:A$123, "&gt;=7/1", 'Audit Form Data'!A$4:A$123, "&lt;=7/31", 'Audit Form Data'!B$4:B$123, 'Dropdown Lists'!A$4)</f>
        <v>0</v>
      </c>
      <c r="AX48" s="78">
        <f>COUNTIFS('Audit Form Data'!AV$4:AV$123, TRUE, 'Audit Form Data'!A$4:A$123, "&gt;=8/1", 'Audit Form Data'!A$4:A$123, "&lt;=8/31", 'Audit Form Data'!B$4:B$123, 'Dropdown Lists'!A$4) + COUNTIFS('Audit Form Data'!BB$4:BB$123, TRUE, 'Audit Form Data'!A$4:A$123, "&gt;=8/1", 'Audit Form Data'!A$4:A$123, "&lt;=8/31", 'Audit Form Data'!B$4:B$123, 'Dropdown Lists'!A$4)</f>
        <v>0</v>
      </c>
      <c r="AY48" s="78">
        <f>COUNTIFS('Audit Form Data'!AV$4:AV$123, TRUE, 'Audit Form Data'!A$4:A$123, "&gt;=9/1", 'Audit Form Data'!A$4:A$123, "&lt;=9/30", 'Audit Form Data'!B$4:B$123, 'Dropdown Lists'!A$4) + COUNTIFS('Audit Form Data'!BB$4:BB$123, TRUE, 'Audit Form Data'!A$4:A$123, "&gt;=9/1", 'Audit Form Data'!A$4:A$123, "&lt;=9/30", 'Audit Form Data'!B$4:B$123, 'Dropdown Lists'!A$4)</f>
        <v>0</v>
      </c>
      <c r="AZ48" s="78">
        <f>COUNTIFS('Audit Form Data'!AV$4:AV$123, TRUE, 'Audit Form Data'!A$4:A$123, "&gt;=10/1", 'Audit Form Data'!A$4:A$123, "&lt;=10/31", 'Audit Form Data'!B$4:B$123, 'Dropdown Lists'!A$4) + COUNTIFS('Audit Form Data'!BB$4:BB$123, TRUE, 'Audit Form Data'!A$4:A$123, "&gt;=10/1", 'Audit Form Data'!A$4:A$123, "&lt;=10/31", 'Audit Form Data'!B$4:B$123, 'Dropdown Lists'!A$4)</f>
        <v>0</v>
      </c>
      <c r="BA48" s="78">
        <f>COUNTIFS('Audit Form Data'!AV$4:AV$123, TRUE, 'Audit Form Data'!A$4:A$123, "&gt;=11/1", 'Audit Form Data'!A$4:A$123, "&lt;=11/30", 'Audit Form Data'!B$4:B$123, 'Dropdown Lists'!A$4) + COUNTIFS('Audit Form Data'!BB$4:BB$123, TRUE, 'Audit Form Data'!A$4:A$123, "&gt;=11/1", 'Audit Form Data'!A$4:A$123, "&lt;=11/30", 'Audit Form Data'!B$4:B$123, 'Dropdown Lists'!A$4)</f>
        <v>0</v>
      </c>
      <c r="BB48" s="78">
        <f>COUNTIFS('Audit Form Data'!AV$4:AV$123, TRUE, 'Audit Form Data'!A$4:A$123, "&gt;=12/1", 'Audit Form Data'!A$4:A$123, "&lt;=12/31", 'Audit Form Data'!B$4:B$123, 'Dropdown Lists'!A$4) + COUNTIFS('Audit Form Data'!BB$4:BB$123, TRUE, 'Audit Form Data'!A$4:A$123, "&gt;=12/1", 'Audit Form Data'!A$4:A$123, "&lt;=12/31", 'Audit Form Data'!B$4:B$123, 'Dropdown Lists'!A$4)</f>
        <v>0</v>
      </c>
    </row>
    <row r="49" spans="2:54" ht="36.6" x14ac:dyDescent="0.3">
      <c r="B49" s="147"/>
      <c r="C49" s="59" t="s">
        <v>17</v>
      </c>
      <c r="D49" s="75">
        <f>COUNTIFS('Audit Form Data'!BJ$4:BJ$123, TRUE, 'Audit Form Data'!A$4:A$123, "&gt;=1/1", 'Audit Form Data'!A$4:A$123, "&lt;=1/31", 'Audit Form Data'!B$4:B$123, 'Dropdown Lists'!A$4)</f>
        <v>0</v>
      </c>
      <c r="E49" s="76">
        <f>COUNTIFS('Audit Form Data'!BK$4:BK$123, TRUE, 'Audit Form Data'!A$4:A$123, "&gt;=1/1", 'Audit Form Data'!A$4:A$123, "&lt;=1/31", 'Audit Form Data'!B$4:B$123, 'Dropdown Lists'!A$4)</f>
        <v>1</v>
      </c>
      <c r="F49" s="101">
        <f t="shared" si="23"/>
        <v>0</v>
      </c>
      <c r="G49" s="75">
        <f>COUNTIFS('Audit Form Data'!BJ$4:BJ$123, TRUE, 'Audit Form Data'!A$4:A$123, "&gt;=2/1", 'Audit Form Data'!A$4:A$123, "&lt;3/1", 'Audit Form Data'!B$4:B$123, 'Dropdown Lists'!A$4)</f>
        <v>0</v>
      </c>
      <c r="H49" s="76">
        <f>COUNTIFS('Audit Form Data'!BK$4:BK$123, TRUE, 'Audit Form Data'!A$4:A$123, "&gt;=2/1", 'Audit Form Data'!A$4:A$123, "&lt;3/1", 'Audit Form Data'!B$4:B$123, 'Dropdown Lists'!A$4)</f>
        <v>0</v>
      </c>
      <c r="I49" s="101" t="str">
        <f t="shared" si="24"/>
        <v/>
      </c>
      <c r="J49" s="75">
        <f>COUNTIFS('Audit Form Data'!BJ$4:BJ$123, TRUE, 'Audit Form Data'!A$4:A$123, "&gt;=3/1", 'Audit Form Data'!A$4:A$123, "&lt;=3/31", 'Audit Form Data'!B$4:B$123, 'Dropdown Lists'!A$4)</f>
        <v>0</v>
      </c>
      <c r="K49" s="76">
        <f>COUNTIFS('Audit Form Data'!BK$4:BK$123, TRUE, 'Audit Form Data'!A$4:A$123, "&gt;=3/1", 'Audit Form Data'!A$4:A$123, "&lt;=3/31", 'Audit Form Data'!B$4:B$123, 'Dropdown Lists'!A$4)</f>
        <v>0</v>
      </c>
      <c r="L49" s="101" t="str">
        <f t="shared" si="25"/>
        <v/>
      </c>
      <c r="M49" s="75">
        <f>COUNTIFS('Audit Form Data'!BJ$4:BJ$123, TRUE, 'Audit Form Data'!A$4:A$123, "&gt;=4/1", 'Audit Form Data'!A$4:A$123, "&lt;=4/30", 'Audit Form Data'!B$4:B$123, 'Dropdown Lists'!A$4)</f>
        <v>1</v>
      </c>
      <c r="N49" s="76">
        <f>COUNTIFS('Audit Form Data'!BK$4:BK$123, TRUE, 'Audit Form Data'!A$4:A$123, "&gt;=4/1", 'Audit Form Data'!A$4:A$123, "&lt;=4/30", 'Audit Form Data'!B$4:B$123, 'Dropdown Lists'!A$4)</f>
        <v>0</v>
      </c>
      <c r="O49" s="101">
        <f t="shared" si="26"/>
        <v>1</v>
      </c>
      <c r="P49" s="75">
        <f>COUNTIFS('Audit Form Data'!BJ$4:BJ$123, TRUE, 'Audit Form Data'!A$4:A$123, "&gt;=5/1", 'Audit Form Data'!A$4:A$123, "&lt;=5/31", 'Audit Form Data'!B$4:B$123, 'Dropdown Lists'!A$4)</f>
        <v>0</v>
      </c>
      <c r="Q49" s="76">
        <f>COUNTIFS('Audit Form Data'!BK$4:BK$123, TRUE, 'Audit Form Data'!A$4:A$123, "&gt;=5/1", 'Audit Form Data'!A$4:A$123, "&lt;=5/31", 'Audit Form Data'!B$4:B$123, 'Dropdown Lists'!A$4)</f>
        <v>1</v>
      </c>
      <c r="R49" s="101">
        <f t="shared" si="27"/>
        <v>0</v>
      </c>
      <c r="S49" s="75">
        <f>COUNTIFS('Audit Form Data'!BJ$4:BJ$123, TRUE, 'Audit Form Data'!A$4:A$123, "&gt;=6/1", 'Audit Form Data'!A$4:A$123, "&lt;=6/30", 'Audit Form Data'!B$4:B$123, 'Dropdown Lists'!A$4)</f>
        <v>0</v>
      </c>
      <c r="T49" s="76">
        <f>COUNTIFS('Audit Form Data'!BK$4:BK$123, TRUE, 'Audit Form Data'!A$4:A$123, "&gt;=6/1", 'Audit Form Data'!A$4:A$123, "&lt;=6/30", 'Audit Form Data'!B$4:B$123, 'Dropdown Lists'!A$4)</f>
        <v>0</v>
      </c>
      <c r="U49" s="101" t="str">
        <f t="shared" si="28"/>
        <v/>
      </c>
      <c r="V49" s="75">
        <f>COUNTIFS('Audit Form Data'!BJ$4:BJ$123, TRUE, 'Audit Form Data'!A$4:A$123, "&gt;=7/1", 'Audit Form Data'!A$4:A$123, "&lt;=7/31", 'Audit Form Data'!B$4:B$123, 'Dropdown Lists'!A$4)</f>
        <v>0</v>
      </c>
      <c r="W49" s="76">
        <f>COUNTIFS('Audit Form Data'!BK$4:BK$123, TRUE, 'Audit Form Data'!A$4:A$123, "&gt;=7/1", 'Audit Form Data'!A$4:A$123, "&lt;=7/31", 'Audit Form Data'!B$4:B$123, 'Dropdown Lists'!A$4)</f>
        <v>0</v>
      </c>
      <c r="X49" s="101" t="str">
        <f t="shared" si="29"/>
        <v/>
      </c>
      <c r="Y49" s="75">
        <f>COUNTIFS('Audit Form Data'!BJ$4:BJ$123, TRUE, 'Audit Form Data'!A$4:A$123, "&gt;=8/1", 'Audit Form Data'!A$4:A$123, "&lt;=8/31", 'Audit Form Data'!B$4:B$123, 'Dropdown Lists'!A$4)</f>
        <v>0</v>
      </c>
      <c r="Z49" s="76">
        <f>COUNTIFS('Audit Form Data'!BK$4:BK$123, TRUE, 'Audit Form Data'!A$4:A$123, "&gt;=8/1", 'Audit Form Data'!A$4:A$123, "&lt;=8/31", 'Audit Form Data'!B$4:B$123, 'Dropdown Lists'!A$4)</f>
        <v>0</v>
      </c>
      <c r="AA49" s="101" t="str">
        <f t="shared" si="30"/>
        <v/>
      </c>
      <c r="AB49" s="75">
        <f>COUNTIFS('Audit Form Data'!BJ$4:BJ$123, TRUE, 'Audit Form Data'!A$4:A$123, "&gt;=9/1", 'Audit Form Data'!A$4:A$123, "&lt;=9/30", 'Audit Form Data'!B$4:B$123, 'Dropdown Lists'!A$4)</f>
        <v>0</v>
      </c>
      <c r="AC49" s="76">
        <f>COUNTIFS('Audit Form Data'!BK$4:BK$123, TRUE, 'Audit Form Data'!A$4:A$123, "&gt;=9/1", 'Audit Form Data'!A$4:A$123, "&lt;=9/30", 'Audit Form Data'!B$4:B$123, 'Dropdown Lists'!A$4)</f>
        <v>0</v>
      </c>
      <c r="AD49" s="101" t="str">
        <f t="shared" si="31"/>
        <v/>
      </c>
      <c r="AE49" s="75">
        <f>COUNTIFS('Audit Form Data'!BJ$4:BJ$123, TRUE, 'Audit Form Data'!A$4:A$123, "&gt;=10/1", 'Audit Form Data'!A$4:A$123, "&lt;=10/31", 'Audit Form Data'!B$4:B$123, 'Dropdown Lists'!A$4)</f>
        <v>0</v>
      </c>
      <c r="AF49" s="76">
        <f>COUNTIFS('Audit Form Data'!BK$4:BK$123, TRUE, 'Audit Form Data'!A$4:A$123, "&gt;=10/1", 'Audit Form Data'!A$4:A$123, "&lt;=10/31", 'Audit Form Data'!B$4:B$123, 'Dropdown Lists'!A$4)</f>
        <v>0</v>
      </c>
      <c r="AG49" s="101" t="str">
        <f t="shared" si="32"/>
        <v/>
      </c>
      <c r="AH49" s="75">
        <f>COUNTIFS('Audit Form Data'!BJ$4:BJ$123, TRUE, 'Audit Form Data'!A$4:A$123, "&gt;=11/1", 'Audit Form Data'!A$4:A$123, "&lt;=11/30", 'Audit Form Data'!B$4:B$123, 'Dropdown Lists'!A$4)</f>
        <v>0</v>
      </c>
      <c r="AI49" s="76">
        <f>COUNTIFS('Audit Form Data'!BK$4:BK$123, TRUE, 'Audit Form Data'!A$4:A$123, "&gt;=11/1", 'Audit Form Data'!A$4:A$123, "&lt;=11/30", 'Audit Form Data'!B$4:B$123, 'Dropdown Lists'!A$4)</f>
        <v>0</v>
      </c>
      <c r="AJ49" s="101" t="str">
        <f t="shared" si="33"/>
        <v/>
      </c>
      <c r="AK49" s="75">
        <f>COUNTIFS('Audit Form Data'!BJ$4:BJ$123, TRUE, 'Audit Form Data'!A$4:A$123, "&gt;=12/1", 'Audit Form Data'!A$4:A$123, "&lt;=12/31", 'Audit Form Data'!B$4:B$123, 'Dropdown Lists'!A$4)</f>
        <v>0</v>
      </c>
      <c r="AL49" s="76">
        <f>COUNTIFS('Audit Form Data'!BK$4:BK$123, TRUE, 'Audit Form Data'!A$4:A$123, "&gt;=12/1", 'Audit Form Data'!A$4:A$123, "&lt;=12/31", 'Audit Form Data'!B$4:B$123, 'Dropdown Lists'!A$4)</f>
        <v>0</v>
      </c>
      <c r="AM49" s="101" t="str">
        <f t="shared" si="34"/>
        <v/>
      </c>
      <c r="AO49" s="151"/>
      <c r="AP49" s="52" t="s">
        <v>22</v>
      </c>
      <c r="AQ49" s="78">
        <f>COUNTIFS('Audit Form Data'!BH$4:BH$123, TRUE, 'Audit Form Data'!A$4:A$123, "&gt;=1/1", 'Audit Form Data'!A$4:A$123, "&lt;=1/31", 'Audit Form Data'!B$4:B$123, 'Dropdown Lists'!A$4)</f>
        <v>0</v>
      </c>
      <c r="AR49" s="78">
        <f>COUNTIFS('Audit Form Data'!BH$4:BH$123, TRUE, 'Audit Form Data'!A$4:A$123, "&gt;=2/1", 'Audit Form Data'!A$4:A$123, "&lt;3/1", 'Audit Form Data'!B$4:B$123, 'Dropdown Lists'!A$4)</f>
        <v>0</v>
      </c>
      <c r="AS49" s="78">
        <f>COUNTIFS('Audit Form Data'!BH$4:BH$123, TRUE, 'Audit Form Data'!A$4:A$123, "&gt;=3/1", 'Audit Form Data'!A$4:A$123, "&lt;=3/31", 'Audit Form Data'!B$4:B$123, 'Dropdown Lists'!A$4)</f>
        <v>0</v>
      </c>
      <c r="AT49" s="78">
        <f>COUNTIFS('Audit Form Data'!BH$4:BH$123, TRUE, 'Audit Form Data'!A$4:A$123, "&gt;=4/1", 'Audit Form Data'!A$4:A$123, "&lt;=4/30", 'Audit Form Data'!B$4:B$123, 'Dropdown Lists'!A$4)</f>
        <v>1</v>
      </c>
      <c r="AU49" s="78">
        <f>COUNTIFS('Audit Form Data'!BH$4:BH$123, TRUE, 'Audit Form Data'!A$4:A$123, "&gt;=5/1", 'Audit Form Data'!A$4:A$123, "&lt;=5/31", 'Audit Form Data'!B$4:B$123, 'Dropdown Lists'!A$4)</f>
        <v>0</v>
      </c>
      <c r="AV49" s="78">
        <f>COUNTIFS('Audit Form Data'!BH$4:BH$123, TRUE, 'Audit Form Data'!A$4:A$123, "&gt;=6/1", 'Audit Form Data'!A$4:A$123, "&lt;=6/30", 'Audit Form Data'!B$4:B$123, 'Dropdown Lists'!A$4)</f>
        <v>0</v>
      </c>
      <c r="AW49" s="78">
        <f>COUNTIFS('Audit Form Data'!BH$4:BH$123, TRUE, 'Audit Form Data'!A$4:A$123, "&gt;=7/1", 'Audit Form Data'!A$4:A$123, "&lt;=7/31", 'Audit Form Data'!B$4:B$123, 'Dropdown Lists'!A$4)</f>
        <v>0</v>
      </c>
      <c r="AX49" s="78">
        <f>COUNTIFS('Audit Form Data'!BH$4:BH$123, TRUE, 'Audit Form Data'!A$4:A$123, "&gt;=8/1", 'Audit Form Data'!A$4:A$123, "&lt;=8/31", 'Audit Form Data'!B$4:B$123, 'Dropdown Lists'!A$4)</f>
        <v>0</v>
      </c>
      <c r="AY49" s="78">
        <f>COUNTIFS('Audit Form Data'!BH$4:BH$123, TRUE, 'Audit Form Data'!A$4:A$123, "&gt;=9/1", 'Audit Form Data'!A$4:A$123, "&lt;=9/30", 'Audit Form Data'!B$4:B$123, 'Dropdown Lists'!A$4)</f>
        <v>0</v>
      </c>
      <c r="AZ49" s="78">
        <f>COUNTIFS('Audit Form Data'!BH$4:BH$123, TRUE, 'Audit Form Data'!A$4:A$123, "&gt;=10/1", 'Audit Form Data'!A$4:A$123, "&lt;=10/31", 'Audit Form Data'!B$4:B$123, 'Dropdown Lists'!A$4)</f>
        <v>0</v>
      </c>
      <c r="BA49" s="78">
        <f>COUNTIFS('Audit Form Data'!BH$4:BH$123, TRUE, 'Audit Form Data'!A$4:A$123, "&gt;=11/1", 'Audit Form Data'!A$4:A$123, "&lt;=11/30", 'Audit Form Data'!B$4:B$123, 'Dropdown Lists'!A$4)</f>
        <v>0</v>
      </c>
      <c r="BB49" s="78">
        <f>COUNTIFS('Audit Form Data'!BH$4:BH$123, TRUE, 'Audit Form Data'!A$4:A$123, "&gt;=12/1", 'Audit Form Data'!A$4:A$123, "&lt;=12/31", 'Audit Form Data'!B$4:B$123, 'Dropdown Lists'!A$4)</f>
        <v>0</v>
      </c>
    </row>
    <row r="50" spans="2:54" ht="24.6" x14ac:dyDescent="0.3">
      <c r="B50" s="148"/>
      <c r="C50" s="91" t="s">
        <v>118</v>
      </c>
      <c r="D50" s="92">
        <f>SUM(D43:D49)</f>
        <v>2</v>
      </c>
      <c r="E50" s="92">
        <f>SUM(E43:E49)</f>
        <v>5</v>
      </c>
      <c r="F50" s="114">
        <f>IFERROR(D50/(D50+E50), NA())</f>
        <v>0.2857142857142857</v>
      </c>
      <c r="G50" s="92">
        <f>SUM(G43:G49)</f>
        <v>0</v>
      </c>
      <c r="H50" s="92">
        <f>SUM(H43:H49)</f>
        <v>0</v>
      </c>
      <c r="I50" s="114" t="e">
        <f>IFERROR(G50/(G50+H50), NA())</f>
        <v>#N/A</v>
      </c>
      <c r="J50" s="92">
        <f>SUM(J43:J49)</f>
        <v>0</v>
      </c>
      <c r="K50" s="92">
        <f>SUM(K43:K49)</f>
        <v>0</v>
      </c>
      <c r="L50" s="114" t="e">
        <f>IFERROR(J50/(J50+K50), NA())</f>
        <v>#N/A</v>
      </c>
      <c r="M50" s="92">
        <f>SUM(M43:M49)</f>
        <v>5</v>
      </c>
      <c r="N50" s="92">
        <f>SUM(N43:N49)</f>
        <v>2</v>
      </c>
      <c r="O50" s="114">
        <f>IFERROR(M50/(M50+N50), NA())</f>
        <v>0.7142857142857143</v>
      </c>
      <c r="P50" s="92">
        <f>SUM(P43:P49)</f>
        <v>3</v>
      </c>
      <c r="Q50" s="92">
        <f>SUM(Q43:Q49)</f>
        <v>4</v>
      </c>
      <c r="R50" s="114">
        <f>IFERROR(P50/(P50+Q50), NA())</f>
        <v>0.42857142857142855</v>
      </c>
      <c r="S50" s="92">
        <f>SUM(S43:S49)</f>
        <v>0</v>
      </c>
      <c r="T50" s="92">
        <f>SUM(T43:T49)</f>
        <v>0</v>
      </c>
      <c r="U50" s="114" t="e">
        <f>IFERROR(S50/(S50+T50), NA())</f>
        <v>#N/A</v>
      </c>
      <c r="V50" s="92">
        <f>SUM(V43:V49)</f>
        <v>0</v>
      </c>
      <c r="W50" s="92">
        <f>SUM(W43:W49)</f>
        <v>0</v>
      </c>
      <c r="X50" s="114" t="e">
        <f>IFERROR(V50/(V50+W50), NA())</f>
        <v>#N/A</v>
      </c>
      <c r="Y50" s="92">
        <f>SUM(Y43:Y49)</f>
        <v>0</v>
      </c>
      <c r="Z50" s="92">
        <f>SUM(Z43:Z49)</f>
        <v>0</v>
      </c>
      <c r="AA50" s="114" t="e">
        <f>IFERROR(Y50/(Y50+Z50), NA())</f>
        <v>#N/A</v>
      </c>
      <c r="AB50" s="92">
        <f>SUM(AB43:AB49)</f>
        <v>0</v>
      </c>
      <c r="AC50" s="92">
        <f>SUM(AC43:AC49)</f>
        <v>0</v>
      </c>
      <c r="AD50" s="114" t="e">
        <f>IFERROR(AB50/(AB50+AC50), NA())</f>
        <v>#N/A</v>
      </c>
      <c r="AE50" s="92">
        <f>SUM(AE43:AE49)</f>
        <v>0</v>
      </c>
      <c r="AF50" s="92">
        <f>SUM(AF43:AF49)</f>
        <v>0</v>
      </c>
      <c r="AG50" s="114" t="e">
        <f>IFERROR(AE50/(AE50+AF50), NA())</f>
        <v>#N/A</v>
      </c>
      <c r="AH50" s="92">
        <f>SUM(AH43:AH49)</f>
        <v>0</v>
      </c>
      <c r="AI50" s="92">
        <f>SUM(AI43:AI49)</f>
        <v>0</v>
      </c>
      <c r="AJ50" s="114" t="e">
        <f>IFERROR(AH50/(AH50+AI50), NA())</f>
        <v>#N/A</v>
      </c>
      <c r="AK50" s="92">
        <f>SUM(AK43:AK49)</f>
        <v>0</v>
      </c>
      <c r="AL50" s="92">
        <f>SUM(AL43:AL49)</f>
        <v>0</v>
      </c>
      <c r="AM50" s="114" t="e">
        <f>IFERROR(AK50/(AK50+AL50), NA())</f>
        <v>#N/A</v>
      </c>
      <c r="AO50" s="152" t="s">
        <v>23</v>
      </c>
      <c r="AP50" s="53" t="s">
        <v>24</v>
      </c>
      <c r="AQ50" s="80">
        <f>COUNTIFS('Audit Form Data'!R$4:R$123, TRUE, 'Audit Form Data'!A$4:A$123, "&gt;=1/1", 'Audit Form Data'!A$4:A$123, "&lt;=1/31", 'Audit Form Data'!B$4:B$123, 'Dropdown Lists'!A$4)</f>
        <v>1</v>
      </c>
      <c r="AR50" s="80">
        <f>COUNTIFS('Audit Form Data'!R$4:R$123, TRUE, 'Audit Form Data'!A$4:A$123, "&gt;=2/1", 'Audit Form Data'!A$4:A$123, "&lt;3/1", 'Audit Form Data'!B$4:B$123, 'Dropdown Lists'!A$4)</f>
        <v>0</v>
      </c>
      <c r="AS50" s="80">
        <f>COUNTIFS('Audit Form Data'!R$4:R$123, TRUE, 'Audit Form Data'!A$4:A$123, "&gt;=3/1", 'Audit Form Data'!A$4:A$123, "&lt;=3/31", 'Audit Form Data'!B$4:B$123, 'Dropdown Lists'!A$4)</f>
        <v>0</v>
      </c>
      <c r="AT50" s="80">
        <f>COUNTIFS('Audit Form Data'!R$4:R$123, TRUE, 'Audit Form Data'!A$4:A$123, "&gt;=4/1", 'Audit Form Data'!A$4:A$123, "&lt;=4/30", 'Audit Form Data'!B$4:B$123, 'Dropdown Lists'!A$4)</f>
        <v>1</v>
      </c>
      <c r="AU50" s="80">
        <f>COUNTIFS('Audit Form Data'!R$4:R$123, TRUE, 'Audit Form Data'!A$4:A$123, "&gt;=5/1", 'Audit Form Data'!A$4:A$123, "&lt;=5/31", 'Audit Form Data'!B$4:B$123, 'Dropdown Lists'!A$4)</f>
        <v>0</v>
      </c>
      <c r="AV50" s="80">
        <f>COUNTIFS('Audit Form Data'!R$4:R$123, TRUE, 'Audit Form Data'!A$4:A$123, "&gt;=6/1", 'Audit Form Data'!A$4:A$123, "&lt;=6/30", 'Audit Form Data'!B$4:B$123, 'Dropdown Lists'!A$4)</f>
        <v>0</v>
      </c>
      <c r="AW50" s="80">
        <f>COUNTIFS('Audit Form Data'!R$4:R$123, TRUE, 'Audit Form Data'!A$4:A$123, "&gt;=7/1", 'Audit Form Data'!A$4:A$123, "&lt;=7/31", 'Audit Form Data'!B$4:B$123, 'Dropdown Lists'!A$4)</f>
        <v>0</v>
      </c>
      <c r="AX50" s="80">
        <f>COUNTIFS('Audit Form Data'!R$4:R$123, TRUE, 'Audit Form Data'!A$4:A$123, "&gt;=8/1", 'Audit Form Data'!A$4:A$123, "&lt;=8/31", 'Audit Form Data'!B$4:B$123, 'Dropdown Lists'!A$4)</f>
        <v>0</v>
      </c>
      <c r="AY50" s="80">
        <f>COUNTIFS('Audit Form Data'!R$4:R$123, TRUE, 'Audit Form Data'!A$4:A$123, "&gt;=9/1", 'Audit Form Data'!A$4:A$123, "&lt;=9/30", 'Audit Form Data'!B$4:B$123, 'Dropdown Lists'!A$4)</f>
        <v>0</v>
      </c>
      <c r="AZ50" s="80">
        <f>COUNTIFS('Audit Form Data'!R$4:R$123, TRUE, 'Audit Form Data'!A$4:A$123, "&gt;=10/1", 'Audit Form Data'!A$4:A$123, "&lt;=10/31", 'Audit Form Data'!B$4:B$123, 'Dropdown Lists'!A$4)</f>
        <v>0</v>
      </c>
      <c r="BA50" s="80">
        <f>COUNTIFS('Audit Form Data'!R$4:R$123, TRUE, 'Audit Form Data'!A$4:A$123, "&gt;=11/1", 'Audit Form Data'!A$4:A$123, "&lt;=11/30", 'Audit Form Data'!B$4:B$123, 'Dropdown Lists'!A$4)</f>
        <v>0</v>
      </c>
      <c r="BB50" s="80">
        <f>COUNTIFS('Audit Form Data'!R$4:R$123, TRUE, 'Audit Form Data'!A$4:A$123, "&gt;=12/1", 'Audit Form Data'!A$4:A$123, "&lt;=12/31", 'Audit Form Data'!B$4:B$123, 'Dropdown Lists'!A$4)</f>
        <v>0</v>
      </c>
    </row>
    <row r="51" spans="2:54" ht="24.6" x14ac:dyDescent="0.3">
      <c r="B51" s="149" t="s">
        <v>18</v>
      </c>
      <c r="C51" s="61" t="s">
        <v>93</v>
      </c>
      <c r="D51" s="77">
        <f>COUNTIFS('Audit Form Data'!N$4:N$123, TRUE, 'Audit Form Data'!A$4:A$123, "&gt;=1/1", 'Audit Form Data'!A$4:A$123, "&lt;=1/31", 'Audit Form Data'!B$4:B$123, 'Dropdown Lists'!A$4)</f>
        <v>1</v>
      </c>
      <c r="E51" s="78">
        <f>COUNTIFS('Audit Form Data'!O$4:O$123, TRUE, 'Audit Form Data'!A$4:A$123, "&gt;=1/1", 'Audit Form Data'!A$4:A$123, "&lt;=1/31", 'Audit Form Data'!B$4:B$123, 'Dropdown Lists'!A$4)</f>
        <v>0</v>
      </c>
      <c r="F51" s="102">
        <f t="shared" ref="F51:F53" si="35">IFERROR(D51/(D51+E51),"")</f>
        <v>1</v>
      </c>
      <c r="G51" s="77">
        <f>COUNTIFS('Audit Form Data'!N$4:N$123, TRUE, 'Audit Form Data'!A$4:A$123, "&gt;=2/1", 'Audit Form Data'!A$4:A$123, "&lt;3/1", 'Audit Form Data'!B$4:B$123, 'Dropdown Lists'!A$4)</f>
        <v>0</v>
      </c>
      <c r="H51" s="78">
        <f>COUNTIFS('Audit Form Data'!O$4:O$123, TRUE, 'Audit Form Data'!A$4:A$123, "&gt;=2/1", 'Audit Form Data'!A$4:A$123, "&lt;3/1", 'Audit Form Data'!B$4:B$123, 'Dropdown Lists'!A$4)</f>
        <v>0</v>
      </c>
      <c r="I51" s="102" t="str">
        <f t="shared" ref="I51:I53" si="36">IFERROR(G51/(G51+H51),"")</f>
        <v/>
      </c>
      <c r="J51" s="77">
        <f>COUNTIFS('Audit Form Data'!N$4:N$123, TRUE, 'Audit Form Data'!A$4:A$123, "&gt;=3/1", 'Audit Form Data'!A$4:A$123, "&lt;=3/31", 'Audit Form Data'!B$4:B$123, 'Dropdown Lists'!A$4)</f>
        <v>0</v>
      </c>
      <c r="K51" s="78">
        <f>COUNTIFS('Audit Form Data'!O$4:O$123, TRUE, 'Audit Form Data'!A$4:A$123, "&gt;=3/1", 'Audit Form Data'!A$4:A$123, "&lt;=3/31", 'Audit Form Data'!B$4:B$123, 'Dropdown Lists'!A$4)</f>
        <v>0</v>
      </c>
      <c r="L51" s="102" t="str">
        <f t="shared" ref="L51:L53" si="37">IFERROR(J51/(J51+K51),"")</f>
        <v/>
      </c>
      <c r="M51" s="77">
        <f>COUNTIFS('Audit Form Data'!N$4:N$123, TRUE, 'Audit Form Data'!A$4:A$123, "&gt;=4/1", 'Audit Form Data'!A$4:A$123, "&lt;=4/30", 'Audit Form Data'!B$4:B$123, 'Dropdown Lists'!A$4)</f>
        <v>1</v>
      </c>
      <c r="N51" s="78">
        <f>COUNTIFS('Audit Form Data'!O$4:O$123, TRUE, 'Audit Form Data'!A$4:A$123, "&gt;=4/1", 'Audit Form Data'!A$4:A$123, "&lt;=4/30", 'Audit Form Data'!B$4:B$123, 'Dropdown Lists'!A$4)</f>
        <v>0</v>
      </c>
      <c r="O51" s="102">
        <f t="shared" ref="O51:O53" si="38">IFERROR(M51/(M51+N51),"")</f>
        <v>1</v>
      </c>
      <c r="P51" s="77">
        <f>COUNTIFS('Audit Form Data'!N$4:N$123, TRUE, 'Audit Form Data'!A$4:A$123, "&gt;=5/1", 'Audit Form Data'!A$4:A$123, "&lt;=5/31", 'Audit Form Data'!B$4:B$123, 'Dropdown Lists'!A$4)</f>
        <v>0</v>
      </c>
      <c r="Q51" s="78">
        <f>COUNTIFS('Audit Form Data'!O$4:O$123, TRUE, 'Audit Form Data'!A$4:A$123, "&gt;=5/1", 'Audit Form Data'!A$4:A$123, "&lt;=5/31", 'Audit Form Data'!B$4:B$123, 'Dropdown Lists'!A$4)</f>
        <v>1</v>
      </c>
      <c r="R51" s="102">
        <f t="shared" ref="R51:R53" si="39">IFERROR(P51/(P51+Q51),"")</f>
        <v>0</v>
      </c>
      <c r="S51" s="77">
        <f>COUNTIFS('Audit Form Data'!N$4:N$123, TRUE, 'Audit Form Data'!A$4:A$123, "&gt;=6/1", 'Audit Form Data'!A$4:A$123, "&lt;=6/30", 'Audit Form Data'!B$4:B$123, 'Dropdown Lists'!A$4)</f>
        <v>0</v>
      </c>
      <c r="T51" s="78">
        <f>COUNTIFS('Audit Form Data'!O$4:O$123, TRUE, 'Audit Form Data'!A$4:A$123, "&gt;=6/1", 'Audit Form Data'!A$4:A$123, "&lt;=6/30", 'Audit Form Data'!B$4:B$123, 'Dropdown Lists'!A$4)</f>
        <v>0</v>
      </c>
      <c r="U51" s="102" t="str">
        <f t="shared" ref="U51:U53" si="40">IFERROR(S51/(S51+T51),"")</f>
        <v/>
      </c>
      <c r="V51" s="77">
        <f>COUNTIFS('Audit Form Data'!N$4:N$123, TRUE, 'Audit Form Data'!A$4:A$123, "&gt;=7/1", 'Audit Form Data'!A$4:A$123, "&lt;=7/31", 'Audit Form Data'!B$4:B$123, 'Dropdown Lists'!A$4)</f>
        <v>0</v>
      </c>
      <c r="W51" s="78">
        <f>COUNTIFS('Audit Form Data'!O$4:O$123, TRUE, 'Audit Form Data'!A$4:A$123, "&gt;=7/1", 'Audit Form Data'!A$4:A$123, "&lt;=7/31", 'Audit Form Data'!B$4:B$123, 'Dropdown Lists'!A$4)</f>
        <v>0</v>
      </c>
      <c r="X51" s="102" t="str">
        <f t="shared" ref="X51:X53" si="41">IFERROR(V51/(V51+W51),"")</f>
        <v/>
      </c>
      <c r="Y51" s="77">
        <f>COUNTIFS('Audit Form Data'!N$4:N$123, TRUE, 'Audit Form Data'!A$4:A$123, "&gt;=8/1", 'Audit Form Data'!A$4:A$123, "&lt;=8/31", 'Audit Form Data'!B$4:B$123, 'Dropdown Lists'!A$4)</f>
        <v>0</v>
      </c>
      <c r="Z51" s="78">
        <f>COUNTIFS('Audit Form Data'!O$4:O$123, TRUE, 'Audit Form Data'!A$4:A$123, "&gt;=8/1", 'Audit Form Data'!A$4:A$123, "&lt;=8/31", 'Audit Form Data'!B$4:B$123, 'Dropdown Lists'!A$4)</f>
        <v>0</v>
      </c>
      <c r="AA51" s="102" t="str">
        <f t="shared" ref="AA51:AA53" si="42">IFERROR(Y51/(Y51+Z51),"")</f>
        <v/>
      </c>
      <c r="AB51" s="77">
        <f>COUNTIFS('Audit Form Data'!N$4:N$123, TRUE, 'Audit Form Data'!A$4:A$123, "&gt;=9/1", 'Audit Form Data'!A$4:A$123, "&lt;=9/30", 'Audit Form Data'!B$4:B$123, 'Dropdown Lists'!A$4)</f>
        <v>0</v>
      </c>
      <c r="AC51" s="78">
        <f>COUNTIFS('Audit Form Data'!O$4:O$123, TRUE, 'Audit Form Data'!A$4:A$123, "&gt;=9/1", 'Audit Form Data'!A$4:A$123, "&lt;=9/30", 'Audit Form Data'!B$4:B$123, 'Dropdown Lists'!A$4)</f>
        <v>0</v>
      </c>
      <c r="AD51" s="102" t="str">
        <f t="shared" ref="AD51:AD53" si="43">IFERROR(AB51/(AB51+AC51),"")</f>
        <v/>
      </c>
      <c r="AE51" s="77">
        <f>COUNTIFS('Audit Form Data'!N$4:N$123, TRUE, 'Audit Form Data'!A$4:A$123, "&gt;=10/1", 'Audit Form Data'!A$4:A$123, "&lt;=10/31", 'Audit Form Data'!B$4:B$123, 'Dropdown Lists'!A$4)</f>
        <v>0</v>
      </c>
      <c r="AF51" s="78">
        <f>COUNTIFS('Audit Form Data'!O$4:O$123, TRUE, 'Audit Form Data'!A$4:A$123, "&gt;=10/1", 'Audit Form Data'!A$4:A$123, "&lt;=10/31", 'Audit Form Data'!B$4:B$123, 'Dropdown Lists'!A$4)</f>
        <v>0</v>
      </c>
      <c r="AG51" s="102" t="str">
        <f t="shared" ref="AG51:AG53" si="44">IFERROR(AE51/(AE51+AF51),"")</f>
        <v/>
      </c>
      <c r="AH51" s="77">
        <f>COUNTIFS('Audit Form Data'!N$4:N$123, TRUE, 'Audit Form Data'!A$4:A$123, "&gt;=11/1", 'Audit Form Data'!A$4:A$123, "&lt;=11/30", 'Audit Form Data'!B$4:B$123, 'Dropdown Lists'!A$4)</f>
        <v>0</v>
      </c>
      <c r="AI51" s="78">
        <f>COUNTIFS('Audit Form Data'!O$4:O$123, TRUE, 'Audit Form Data'!A$4:A$123, "&gt;=11/1", 'Audit Form Data'!A$4:A$123, "&lt;=11/30", 'Audit Form Data'!B$4:B$123, 'Dropdown Lists'!A$4)</f>
        <v>0</v>
      </c>
      <c r="AJ51" s="102" t="str">
        <f t="shared" ref="AJ51:AJ53" si="45">IFERROR(AH51/(AH51+AI51),"")</f>
        <v/>
      </c>
      <c r="AK51" s="77">
        <f>COUNTIFS('Audit Form Data'!N$4:N$123, TRUE, 'Audit Form Data'!A$4:A$123, "&gt;=12/1", 'Audit Form Data'!A$4:A$123, "&lt;=12/31", 'Audit Form Data'!B$4:B$123, 'Dropdown Lists'!A$4)</f>
        <v>0</v>
      </c>
      <c r="AL51" s="78">
        <f>COUNTIFS('Audit Form Data'!O$4:O$123, TRUE, 'Audit Form Data'!A$4:A$123, "&gt;=12/1", 'Audit Form Data'!A$4:A$123, "&lt;=12/31", 'Audit Form Data'!B$4:B$123, 'Dropdown Lists'!A$4)</f>
        <v>0</v>
      </c>
      <c r="AM51" s="102" t="str">
        <f t="shared" ref="AM51:AM53" si="46">IFERROR(AK51/(AK51+AL51),"")</f>
        <v/>
      </c>
      <c r="AO51" s="153"/>
      <c r="AP51" s="53" t="s">
        <v>25</v>
      </c>
      <c r="AQ51" s="80">
        <f>COUNTIFS('Audit Form Data'!AD$4:AD$123, TRUE, 'Audit Form Data'!A$4:A$123, "&gt;=1/1", 'Audit Form Data'!A$4:A$123, "&lt;=1/31", 'Audit Form Data'!B$4:B$123, 'Dropdown Lists'!A$4)</f>
        <v>1</v>
      </c>
      <c r="AR51" s="80">
        <f>COUNTIFS('Audit Form Data'!AD$4:AD$123, TRUE, 'Audit Form Data'!A$4:A$123, "&gt;=2/1", 'Audit Form Data'!A$4:A$123, "&lt;3/1", 'Audit Form Data'!B$4:B$123, 'Dropdown Lists'!A$4)</f>
        <v>0</v>
      </c>
      <c r="AS51" s="80">
        <f>COUNTIFS('Audit Form Data'!AD$4:AD$123, TRUE, 'Audit Form Data'!A$4:A$123, "&gt;=3/1", 'Audit Form Data'!A$4:A$123, "&lt;=3/31", 'Audit Form Data'!B$4:B$123, 'Dropdown Lists'!A$4)</f>
        <v>0</v>
      </c>
      <c r="AT51" s="80">
        <f>COUNTIFS('Audit Form Data'!AD$4:AD$123, TRUE, 'Audit Form Data'!A$4:A$123, "&gt;=4/1", 'Audit Form Data'!A$4:A$123, "&lt;=4/30", 'Audit Form Data'!B$4:B$123, 'Dropdown Lists'!A$4)</f>
        <v>0</v>
      </c>
      <c r="AU51" s="80">
        <f>COUNTIFS('Audit Form Data'!AD$4:AD$123, TRUE, 'Audit Form Data'!A$4:A$123, "&gt;=5/1", 'Audit Form Data'!A$4:A$123, "&lt;=5/31", 'Audit Form Data'!B$4:B$123, 'Dropdown Lists'!A$4)</f>
        <v>1</v>
      </c>
      <c r="AV51" s="80">
        <f>COUNTIFS('Audit Form Data'!AD$4:AD$123, TRUE, 'Audit Form Data'!A$4:A$123, "&gt;=6/1", 'Audit Form Data'!A$4:A$123, "&lt;=6/30", 'Audit Form Data'!B$4:B$123, 'Dropdown Lists'!A$4)</f>
        <v>0</v>
      </c>
      <c r="AW51" s="80">
        <f>COUNTIFS('Audit Form Data'!AD$4:AD$123, TRUE, 'Audit Form Data'!A$4:A$123, "&gt;=7/1", 'Audit Form Data'!A$4:A$123, "&lt;=7/31", 'Audit Form Data'!B$4:B$123, 'Dropdown Lists'!A$4)</f>
        <v>0</v>
      </c>
      <c r="AX51" s="80">
        <f>COUNTIFS('Audit Form Data'!AD$4:AD$123, TRUE, 'Audit Form Data'!A$4:A$123, "&gt;=8/1", 'Audit Form Data'!A$4:A$123, "&lt;=8/31", 'Audit Form Data'!B$4:B$123, 'Dropdown Lists'!A$4)</f>
        <v>0</v>
      </c>
      <c r="AY51" s="80">
        <f>COUNTIFS('Audit Form Data'!AD$4:AD$123, TRUE, 'Audit Form Data'!A$4:A$123, "&gt;=9/1", 'Audit Form Data'!A$4:A$123, "&lt;=9/30", 'Audit Form Data'!B$4:B$123, 'Dropdown Lists'!A$4)</f>
        <v>0</v>
      </c>
      <c r="AZ51" s="80">
        <f>COUNTIFS('Audit Form Data'!AD$4:AD$123, TRUE, 'Audit Form Data'!A$4:A$123, "&gt;=10/1", 'Audit Form Data'!A$4:A$123, "&lt;=10/31", 'Audit Form Data'!B$4:B$123, 'Dropdown Lists'!A$4)</f>
        <v>0</v>
      </c>
      <c r="BA51" s="80">
        <f>COUNTIFS('Audit Form Data'!AD$4:AD$123, TRUE, 'Audit Form Data'!A$4:A$123, "&gt;=11/1", 'Audit Form Data'!A$4:A$123, "&lt;=11/30", 'Audit Form Data'!B$4:B$123, 'Dropdown Lists'!A$4)</f>
        <v>0</v>
      </c>
      <c r="BB51" s="80">
        <f>COUNTIFS('Audit Form Data'!AD$4:AD$123, TRUE, 'Audit Form Data'!A$4:A$123, "&gt;=12/1", 'Audit Form Data'!A$4:A$123, "&lt;=12/31", 'Audit Form Data'!B$4:B$123, 'Dropdown Lists'!A$4)</f>
        <v>0</v>
      </c>
    </row>
    <row r="52" spans="2:54" x14ac:dyDescent="0.3">
      <c r="B52" s="150"/>
      <c r="C52" s="61" t="s">
        <v>20</v>
      </c>
      <c r="D52" s="77">
        <f>COUNTIFS('Audit Form Data'!AU$4:AU$123, TRUE, 'Audit Form Data'!A$4:A$123, "&gt;=1/1", 'Audit Form Data'!A$4:A$123, "&lt;=1/31", 'Audit Form Data'!B$4:B$123, 'Dropdown Lists'!A$4) + COUNTIFS('Audit Form Data'!BA$4:BA$123, TRUE, 'Audit Form Data'!A$4:A$123, "&gt;=1/1", 'Audit Form Data'!A$4:A$123, "&lt;=1/31", 'Audit Form Data'!B$4:B$123, 'Dropdown Lists'!A$4)</f>
        <v>1</v>
      </c>
      <c r="E52" s="78">
        <f>COUNTIFS('Audit Form Data'!AV$4:AV$123, TRUE, 'Audit Form Data'!A$4:A$123, "&gt;=1/1", 'Audit Form Data'!A$4:A$123, "&lt;=1/31", 'Audit Form Data'!B$4:B$123, 'Dropdown Lists'!A$4) + COUNTIFS('Audit Form Data'!BB$4:BB$123, TRUE, 'Audit Form Data'!A$4:A$123, "&gt;=1/1", 'Audit Form Data'!A$4:A$123, "&lt;=1/31", 'Audit Form Data'!B$4:B$123, 'Dropdown Lists'!A$4)</f>
        <v>1</v>
      </c>
      <c r="F52" s="102">
        <f t="shared" si="35"/>
        <v>0.5</v>
      </c>
      <c r="G52" s="77">
        <f>COUNTIFS('Audit Form Data'!AU$4:AU$123, TRUE, 'Audit Form Data'!A$4:A$123, "&gt;=2/1", 'Audit Form Data'!A$4:A$123, "&lt;3/1", 'Audit Form Data'!B$4:B$123, 'Dropdown Lists'!A$4) + COUNTIFS('Audit Form Data'!BA$4:BA$123, TRUE, 'Audit Form Data'!A$4:A$123, "&gt;=2/1", 'Audit Form Data'!A$4:A$123, "&lt;3/1", 'Audit Form Data'!B$4:B$123, 'Dropdown Lists'!A$4)</f>
        <v>0</v>
      </c>
      <c r="H52" s="78">
        <f>COUNTIFS('Audit Form Data'!AV$4:AV$123, TRUE, 'Audit Form Data'!A$4:A$123, "&gt;=2/1", 'Audit Form Data'!A$4:A$123, "&lt;3/1", 'Audit Form Data'!B$4:B$123, 'Dropdown Lists'!A$4) + COUNTIFS('Audit Form Data'!BB$4:BB$123, TRUE, 'Audit Form Data'!A$4:A$123, "&gt;=2/1", 'Audit Form Data'!A$4:A$123, "&lt;3/1", 'Audit Form Data'!B$4:B$123, 'Dropdown Lists'!A$4)</f>
        <v>0</v>
      </c>
      <c r="I52" s="102" t="str">
        <f t="shared" si="36"/>
        <v/>
      </c>
      <c r="J52" s="77">
        <f>COUNTIFS('Audit Form Data'!AU$4:AU$123, TRUE, 'Audit Form Data'!A$4:A$123, "&gt;=3/1", 'Audit Form Data'!A$4:A$123, "&lt;=3/31", 'Audit Form Data'!B$4:B$123, 'Dropdown Lists'!A$4) + COUNTIFS('Audit Form Data'!BA$4:BA$123, TRUE, 'Audit Form Data'!A$4:A$123, "&gt;=3/1", 'Audit Form Data'!A$4:A$123, "&lt;=3/31", 'Audit Form Data'!B$4:B$123, 'Dropdown Lists'!A$4)</f>
        <v>0</v>
      </c>
      <c r="K52" s="78">
        <f>COUNTIFS('Audit Form Data'!AV$4:AV$123, TRUE, 'Audit Form Data'!A$4:A$123, "&gt;=3/1", 'Audit Form Data'!A$4:A$123, "&lt;=3/31", 'Audit Form Data'!B$4:B$123, 'Dropdown Lists'!A$4) + COUNTIFS('Audit Form Data'!BB$4:BB$123, TRUE, 'Audit Form Data'!A$4:A$123, "&gt;=3/1", 'Audit Form Data'!A$4:A$123, "&lt;=3/31", 'Audit Form Data'!B$4:B$123, 'Dropdown Lists'!A$4)</f>
        <v>0</v>
      </c>
      <c r="L52" s="102" t="str">
        <f t="shared" si="37"/>
        <v/>
      </c>
      <c r="M52" s="77">
        <f>COUNTIFS('Audit Form Data'!AU$4:AU$123, TRUE, 'Audit Form Data'!A$4:A$123, "&gt;=4/1", 'Audit Form Data'!A$4:A$123, "&lt;=4/30", 'Audit Form Data'!B$4:B$123, 'Dropdown Lists'!A$4) + COUNTIFS('Audit Form Data'!BA$4:BA$123, TRUE, 'Audit Form Data'!A$4:A$123, "&gt;=4/1", 'Audit Form Data'!A$4:A$123, "&lt;=4/30", 'Audit Form Data'!B$4:B$123, 'Dropdown Lists'!A$4)</f>
        <v>0</v>
      </c>
      <c r="N52" s="78">
        <f>COUNTIFS('Audit Form Data'!AV$4:AV$123, TRUE, 'Audit Form Data'!A$4:A$123, "&gt;=4/1", 'Audit Form Data'!A$4:A$123, "&lt;=4/30", 'Audit Form Data'!B$4:B$123, 'Dropdown Lists'!A$4) + COUNTIFS('Audit Form Data'!BB$4:BB$123, TRUE, 'Audit Form Data'!A$4:A$123, "&gt;=4/1", 'Audit Form Data'!A$4:A$123, "&lt;=4/30", 'Audit Form Data'!B$4:B$123, 'Dropdown Lists'!A$4)</f>
        <v>2</v>
      </c>
      <c r="O52" s="102">
        <f t="shared" si="38"/>
        <v>0</v>
      </c>
      <c r="P52" s="77">
        <f>COUNTIFS('Audit Form Data'!AU$4:AU$123, TRUE, 'Audit Form Data'!A$4:A$123, "&gt;=5/1", 'Audit Form Data'!A$4:A$123, "&lt;=5/31", 'Audit Form Data'!B$4:B$123, 'Dropdown Lists'!A$4) + COUNTIFS('Audit Form Data'!BA$4:BA$123, TRUE, 'Audit Form Data'!A$4:A$123, "&gt;=5/1", 'Audit Form Data'!A$4:A$123, "&lt;=5/31", 'Audit Form Data'!B$4:B$123, 'Dropdown Lists'!A$4)</f>
        <v>2</v>
      </c>
      <c r="Q52" s="78">
        <f>COUNTIFS('Audit Form Data'!AV$4:AV$123, TRUE, 'Audit Form Data'!A$4:A$123, "&gt;=5/1", 'Audit Form Data'!A$4:A$123, "&lt;=5/31", 'Audit Form Data'!B$4:B$123, 'Dropdown Lists'!A$4) + COUNTIFS('Audit Form Data'!BB$4:BB$123, TRUE, 'Audit Form Data'!A$4:A$123, "&gt;=5/1", 'Audit Form Data'!A$4:A$123, "&lt;=5/31", 'Audit Form Data'!B$4:B$123, 'Dropdown Lists'!A$4)</f>
        <v>0</v>
      </c>
      <c r="R52" s="102">
        <f t="shared" si="39"/>
        <v>1</v>
      </c>
      <c r="S52" s="77">
        <f>COUNTIFS('Audit Form Data'!AU$4:AU$123, TRUE, 'Audit Form Data'!A$4:A$123, "&gt;=6/1", 'Audit Form Data'!A$4:A$123, "&lt;=6/30", 'Audit Form Data'!B$4:B$123, 'Dropdown Lists'!A$4) + COUNTIFS('Audit Form Data'!BA$4:BA$123, TRUE, 'Audit Form Data'!A$4:A$123, "&gt;=6/1", 'Audit Form Data'!A$4:A$123, "&lt;=6/30", 'Audit Form Data'!B$4:B$123, 'Dropdown Lists'!A$4)</f>
        <v>0</v>
      </c>
      <c r="T52" s="78">
        <f>COUNTIFS('Audit Form Data'!AV$4:AV$123, TRUE, 'Audit Form Data'!A$4:A$123, "&gt;=6/1", 'Audit Form Data'!A$4:A$123, "&lt;=6/30", 'Audit Form Data'!B$4:B$123, 'Dropdown Lists'!A$4) + COUNTIFS('Audit Form Data'!BB$4:BB$123, TRUE, 'Audit Form Data'!A$4:A$123, "&gt;=6/1", 'Audit Form Data'!A$4:A$123, "&lt;=6/30", 'Audit Form Data'!B$4:B$123, 'Dropdown Lists'!A$4)</f>
        <v>0</v>
      </c>
      <c r="U52" s="102" t="str">
        <f t="shared" si="40"/>
        <v/>
      </c>
      <c r="V52" s="77">
        <f>COUNTIFS('Audit Form Data'!AU$4:AU$123, TRUE, 'Audit Form Data'!A$4:A$123, "&gt;=7/1", 'Audit Form Data'!A$4:A$123, "&lt;=7/31", 'Audit Form Data'!B$4:B$123, 'Dropdown Lists'!A$4) + COUNTIFS('Audit Form Data'!BA$4:BA$123, TRUE, 'Audit Form Data'!A$4:A$123, "&gt;=7/1", 'Audit Form Data'!A$4:A$123, "&lt;=7/31", 'Audit Form Data'!B$4:B$123, 'Dropdown Lists'!A$4)</f>
        <v>0</v>
      </c>
      <c r="W52" s="78">
        <f>COUNTIFS('Audit Form Data'!AV$4:AV$123, TRUE, 'Audit Form Data'!A$4:A$123, "&gt;=7/1", 'Audit Form Data'!A$4:A$123, "&lt;=7/31", 'Audit Form Data'!B$4:B$123, 'Dropdown Lists'!A$4) + COUNTIFS('Audit Form Data'!BB$4:BB$123, TRUE, 'Audit Form Data'!A$4:A$123, "&gt;=7/1", 'Audit Form Data'!A$4:A$123, "&lt;=7/31", 'Audit Form Data'!B$4:B$123, 'Dropdown Lists'!A$4)</f>
        <v>0</v>
      </c>
      <c r="X52" s="102" t="str">
        <f t="shared" si="41"/>
        <v/>
      </c>
      <c r="Y52" s="77">
        <f>COUNTIFS('Audit Form Data'!AU$4:AU$123, TRUE, 'Audit Form Data'!A$4:A$123, "&gt;=8/1", 'Audit Form Data'!A$4:A$123, "&lt;=8/31", 'Audit Form Data'!B$4:B$123, 'Dropdown Lists'!A$4) + COUNTIFS('Audit Form Data'!BA$4:BA$123, TRUE, 'Audit Form Data'!A$4:A$123, "&gt;=8/1", 'Audit Form Data'!A$4:A$123, "&lt;=8/31", 'Audit Form Data'!B$4:B$123, 'Dropdown Lists'!A$4)</f>
        <v>0</v>
      </c>
      <c r="Z52" s="78">
        <f>COUNTIFS('Audit Form Data'!AV$4:AV$123, TRUE, 'Audit Form Data'!A$4:A$123, "&gt;=8/1", 'Audit Form Data'!A$4:A$123, "&lt;=8/31", 'Audit Form Data'!B$4:B$123, 'Dropdown Lists'!A$4) + COUNTIFS('Audit Form Data'!BB$4:BB$123, TRUE, 'Audit Form Data'!A$4:A$123, "&gt;=8/1", 'Audit Form Data'!A$4:A$123, "&lt;=8/31", 'Audit Form Data'!B$4:B$123, 'Dropdown Lists'!A$4)</f>
        <v>0</v>
      </c>
      <c r="AA52" s="102" t="str">
        <f t="shared" si="42"/>
        <v/>
      </c>
      <c r="AB52" s="77">
        <f>COUNTIFS('Audit Form Data'!AU$4:AU$123, TRUE, 'Audit Form Data'!A$4:A$123, "&gt;=9/1", 'Audit Form Data'!A$4:A$123, "&lt;=9/30", 'Audit Form Data'!B$4:B$123, 'Dropdown Lists'!A$4) + COUNTIFS('Audit Form Data'!BA$4:BA$123, TRUE, 'Audit Form Data'!A$4:A$123, "&gt;=9/1", 'Audit Form Data'!A$4:A$123, "&lt;=9/30", 'Audit Form Data'!B$4:B$123, 'Dropdown Lists'!A$4)</f>
        <v>0</v>
      </c>
      <c r="AC52" s="78">
        <f>COUNTIFS('Audit Form Data'!AV$4:AV$123, TRUE, 'Audit Form Data'!A$4:A$123, "&gt;=9/1", 'Audit Form Data'!A$4:A$123, "&lt;=9/30", 'Audit Form Data'!B$4:B$123, 'Dropdown Lists'!A$4) + COUNTIFS('Audit Form Data'!BB$4:BB$123, TRUE, 'Audit Form Data'!A$4:A$123, "&gt;=9/1", 'Audit Form Data'!A$4:A$123, "&lt;=9/30", 'Audit Form Data'!B$4:B$123, 'Dropdown Lists'!A$4)</f>
        <v>0</v>
      </c>
      <c r="AD52" s="102" t="str">
        <f t="shared" si="43"/>
        <v/>
      </c>
      <c r="AE52" s="77">
        <f>COUNTIFS('Audit Form Data'!AU$4:AU$123, TRUE, 'Audit Form Data'!A$4:A$123, "&gt;=10/1", 'Audit Form Data'!A$4:A$123, "&lt;=10/31", 'Audit Form Data'!B$4:B$123, 'Dropdown Lists'!A$4) + COUNTIFS('Audit Form Data'!BA$4:BA$123, TRUE, 'Audit Form Data'!A$4:A$123, "&gt;=10/1", 'Audit Form Data'!A$4:A$123, "&lt;=10/31", 'Audit Form Data'!B$4:B$123, 'Dropdown Lists'!A$4)</f>
        <v>0</v>
      </c>
      <c r="AF52" s="78">
        <f>COUNTIFS('Audit Form Data'!AV$4:AV$123, TRUE, 'Audit Form Data'!A$4:A$123, "&gt;=10/1", 'Audit Form Data'!A$4:A$123, "&lt;=10/31", 'Audit Form Data'!B$4:B$123, 'Dropdown Lists'!A$4) + COUNTIFS('Audit Form Data'!BB$4:BB$123, TRUE, 'Audit Form Data'!A$4:A$123, "&gt;=10/1", 'Audit Form Data'!A$4:A$123, "&lt;=10/31", 'Audit Form Data'!B$4:B$123, 'Dropdown Lists'!A$4)</f>
        <v>0</v>
      </c>
      <c r="AG52" s="102" t="str">
        <f t="shared" si="44"/>
        <v/>
      </c>
      <c r="AH52" s="77">
        <f>COUNTIFS('Audit Form Data'!AU$4:AU$123, TRUE, 'Audit Form Data'!A$4:A$123, "&gt;=11/1", 'Audit Form Data'!A$4:A$123, "&lt;=11/30", 'Audit Form Data'!B$4:B$123, 'Dropdown Lists'!A$4) + COUNTIFS('Audit Form Data'!BA$4:BA$123, TRUE, 'Audit Form Data'!A$4:A$123, "&gt;=11/1", 'Audit Form Data'!A$4:A$123, "&lt;=11/30", 'Audit Form Data'!B$4:B$123, 'Dropdown Lists'!A$4)</f>
        <v>0</v>
      </c>
      <c r="AI52" s="78">
        <f>COUNTIFS('Audit Form Data'!AV$4:AV$123, TRUE, 'Audit Form Data'!A$4:A$123, "&gt;=11/1", 'Audit Form Data'!A$4:A$123, "&lt;=11/30", 'Audit Form Data'!B$4:B$123, 'Dropdown Lists'!A$4) + COUNTIFS('Audit Form Data'!BB$4:BB$123, TRUE, 'Audit Form Data'!A$4:A$123, "&gt;=11/1", 'Audit Form Data'!A$4:A$123, "&lt;=11/30", 'Audit Form Data'!B$4:B$123, 'Dropdown Lists'!A$4)</f>
        <v>0</v>
      </c>
      <c r="AJ52" s="102" t="str">
        <f t="shared" si="45"/>
        <v/>
      </c>
      <c r="AK52" s="77">
        <f>COUNTIFS('Audit Form Data'!AU$4:AU$123, TRUE, 'Audit Form Data'!A$4:A$123, "&gt;=12/1", 'Audit Form Data'!A$4:A$123, "&lt;=12/31", 'Audit Form Data'!B$4:B$123, 'Dropdown Lists'!A$4) + COUNTIFS('Audit Form Data'!BA$4:BA$123, TRUE, 'Audit Form Data'!A$4:A$123, "&gt;=12/1", 'Audit Form Data'!A$4:A$123, "&lt;=12/31", 'Audit Form Data'!B$4:B$123, 'Dropdown Lists'!A$4)</f>
        <v>0</v>
      </c>
      <c r="AL52" s="78">
        <f>COUNTIFS('Audit Form Data'!AV$4:AV$123, TRUE, 'Audit Form Data'!A$4:A$123, "&gt;=12/1", 'Audit Form Data'!A$4:A$123, "&lt;=12/31", 'Audit Form Data'!B$4:B$123, 'Dropdown Lists'!A$4) + COUNTIFS('Audit Form Data'!BB$4:BB$123, TRUE, 'Audit Form Data'!A$4:A$123, "&gt;=12/1", 'Audit Form Data'!A$4:A$123, "&lt;=12/31", 'Audit Form Data'!B$4:B$123, 'Dropdown Lists'!A$4)</f>
        <v>0</v>
      </c>
      <c r="AM52" s="102" t="str">
        <f t="shared" si="46"/>
        <v/>
      </c>
    </row>
    <row r="53" spans="2:54" ht="24.6" x14ac:dyDescent="0.3">
      <c r="B53" s="150"/>
      <c r="C53" s="62" t="s">
        <v>22</v>
      </c>
      <c r="D53" s="77">
        <f>COUNTIFS('Audit Form Data'!BG$4:BG$123, TRUE, 'Audit Form Data'!A$4:A$123, "&gt;=1/1", 'Audit Form Data'!A$4:A$123, "&lt;=1/31", 'Audit Form Data'!B$4:B$123, 'Dropdown Lists'!A$4)</f>
        <v>1</v>
      </c>
      <c r="E53" s="78">
        <f>COUNTIFS('Audit Form Data'!BH$4:BH$123, TRUE, 'Audit Form Data'!A$4:A$123, "&gt;=1/1", 'Audit Form Data'!A$4:A$123, "&lt;=1/31", 'Audit Form Data'!B$4:B$123, 'Dropdown Lists'!A$4)</f>
        <v>0</v>
      </c>
      <c r="F53" s="102">
        <f t="shared" si="35"/>
        <v>1</v>
      </c>
      <c r="G53" s="77">
        <f>COUNTIFS('Audit Form Data'!BG$4:BG$123, TRUE, 'Audit Form Data'!A$4:A$123, "&gt;=2/1", 'Audit Form Data'!A$4:A$123, "&lt;3/1", 'Audit Form Data'!B$4:B$123, 'Dropdown Lists'!A$4)</f>
        <v>0</v>
      </c>
      <c r="H53" s="78">
        <f>COUNTIFS('Audit Form Data'!BH$4:BH$123, TRUE, 'Audit Form Data'!A$4:A$123, "&gt;=2/1", 'Audit Form Data'!A$4:A$123, "&lt;3/1", 'Audit Form Data'!B$4:B$123, 'Dropdown Lists'!A$4)</f>
        <v>0</v>
      </c>
      <c r="I53" s="102" t="str">
        <f t="shared" si="36"/>
        <v/>
      </c>
      <c r="J53" s="77">
        <f>COUNTIFS('Audit Form Data'!BG$4:BG$123, TRUE, 'Audit Form Data'!A$4:A$123, "&gt;=3/1", 'Audit Form Data'!A$4:A$123, "&lt;=3/31", 'Audit Form Data'!B$4:B$123, 'Dropdown Lists'!A$4)</f>
        <v>0</v>
      </c>
      <c r="K53" s="78">
        <f>COUNTIFS('Audit Form Data'!BH$4:BH$123, TRUE, 'Audit Form Data'!A$4:A$123, "&gt;=3/1", 'Audit Form Data'!A$4:A$123, "&lt;=3/31", 'Audit Form Data'!B$4:B$123, 'Dropdown Lists'!A$4)</f>
        <v>0</v>
      </c>
      <c r="L53" s="102" t="str">
        <f t="shared" si="37"/>
        <v/>
      </c>
      <c r="M53" s="77">
        <f>COUNTIFS('Audit Form Data'!BG$4:BG$123, TRUE, 'Audit Form Data'!A$4:A$123, "&gt;=4/1", 'Audit Form Data'!A$4:A$123, "&lt;=4/30", 'Audit Form Data'!B$4:B$123, 'Dropdown Lists'!A$4)</f>
        <v>0</v>
      </c>
      <c r="N53" s="78">
        <f>COUNTIFS('Audit Form Data'!BH$4:BH$123, TRUE, 'Audit Form Data'!A$4:A$123, "&gt;=4/1", 'Audit Form Data'!A$4:A$123, "&lt;=4/30", 'Audit Form Data'!B$4:B$123, 'Dropdown Lists'!A$4)</f>
        <v>1</v>
      </c>
      <c r="O53" s="102">
        <f t="shared" si="38"/>
        <v>0</v>
      </c>
      <c r="P53" s="77">
        <f>COUNTIFS('Audit Form Data'!BG$4:BG$123, TRUE, 'Audit Form Data'!A$4:A$123, "&gt;=5/1", 'Audit Form Data'!A$4:A$123, "&lt;=5/31", 'Audit Form Data'!B$4:B$123, 'Dropdown Lists'!A$4)</f>
        <v>1</v>
      </c>
      <c r="Q53" s="78">
        <f>COUNTIFS('Audit Form Data'!BH$4:BH$123, TRUE, 'Audit Form Data'!A$4:A$123, "&gt;=5/1", 'Audit Form Data'!A$4:A$123, "&lt;=5/31", 'Audit Form Data'!B$4:B$123, 'Dropdown Lists'!A$4)</f>
        <v>0</v>
      </c>
      <c r="R53" s="102">
        <f t="shared" si="39"/>
        <v>1</v>
      </c>
      <c r="S53" s="77">
        <f>COUNTIFS('Audit Form Data'!BG$4:BG$123, TRUE, 'Audit Form Data'!A$4:A$123, "&gt;=6/1", 'Audit Form Data'!A$4:A$123, "&lt;=6/30", 'Audit Form Data'!B$4:B$123, 'Dropdown Lists'!A$4)</f>
        <v>0</v>
      </c>
      <c r="T53" s="78">
        <f>COUNTIFS('Audit Form Data'!BH$4:BH$123, TRUE, 'Audit Form Data'!A$4:A$123, "&gt;=6/1", 'Audit Form Data'!A$4:A$123, "&lt;=6/30", 'Audit Form Data'!B$4:B$123, 'Dropdown Lists'!A$4)</f>
        <v>0</v>
      </c>
      <c r="U53" s="102" t="str">
        <f t="shared" si="40"/>
        <v/>
      </c>
      <c r="V53" s="77">
        <f>COUNTIFS('Audit Form Data'!BG$4:BG$123, TRUE, 'Audit Form Data'!A$4:A$123, "&gt;=7/1", 'Audit Form Data'!A$4:A$123, "&lt;=7/31", 'Audit Form Data'!B$4:B$123, 'Dropdown Lists'!A$4)</f>
        <v>0</v>
      </c>
      <c r="W53" s="78">
        <f>COUNTIFS('Audit Form Data'!BH$4:BH$123, TRUE, 'Audit Form Data'!A$4:A$123, "&gt;=7/1", 'Audit Form Data'!A$4:A$123, "&lt;=7/31", 'Audit Form Data'!B$4:B$123, 'Dropdown Lists'!A$4)</f>
        <v>0</v>
      </c>
      <c r="X53" s="102" t="str">
        <f t="shared" si="41"/>
        <v/>
      </c>
      <c r="Y53" s="77">
        <f>COUNTIFS('Audit Form Data'!BG$4:BG$123, TRUE, 'Audit Form Data'!A$4:A$123, "&gt;=8/1", 'Audit Form Data'!A$4:A$123, "&lt;=8/31", 'Audit Form Data'!B$4:B$123, 'Dropdown Lists'!A$4)</f>
        <v>0</v>
      </c>
      <c r="Z53" s="78">
        <f>COUNTIFS('Audit Form Data'!BH$4:BH$123, TRUE, 'Audit Form Data'!A$4:A$123, "&gt;=8/1", 'Audit Form Data'!A$4:A$123, "&lt;=8/31", 'Audit Form Data'!B$4:B$123, 'Dropdown Lists'!A$4)</f>
        <v>0</v>
      </c>
      <c r="AA53" s="102" t="str">
        <f t="shared" si="42"/>
        <v/>
      </c>
      <c r="AB53" s="77">
        <f>COUNTIFS('Audit Form Data'!BG$4:BG$123, TRUE, 'Audit Form Data'!A$4:A$123, "&gt;=9/1", 'Audit Form Data'!A$4:A$123, "&lt;=9/30", 'Audit Form Data'!B$4:B$123, 'Dropdown Lists'!A$4)</f>
        <v>0</v>
      </c>
      <c r="AC53" s="78">
        <f>COUNTIFS('Audit Form Data'!BH$4:BH$123, TRUE, 'Audit Form Data'!A$4:A$123, "&gt;=9/1", 'Audit Form Data'!A$4:A$123, "&lt;=9/30", 'Audit Form Data'!B$4:B$123, 'Dropdown Lists'!A$4)</f>
        <v>0</v>
      </c>
      <c r="AD53" s="102" t="str">
        <f t="shared" si="43"/>
        <v/>
      </c>
      <c r="AE53" s="77">
        <f>COUNTIFS('Audit Form Data'!BG$4:BG$123, TRUE, 'Audit Form Data'!A$4:A$123, "&gt;=10/1", 'Audit Form Data'!A$4:A$123, "&lt;=10/31", 'Audit Form Data'!B$4:B$123, 'Dropdown Lists'!A$4)</f>
        <v>0</v>
      </c>
      <c r="AF53" s="78">
        <f>COUNTIFS('Audit Form Data'!BH$4:BH$123, TRUE, 'Audit Form Data'!A$4:A$123, "&gt;=10/1", 'Audit Form Data'!A$4:A$123, "&lt;=10/31", 'Audit Form Data'!B$4:B$123, 'Dropdown Lists'!A$4)</f>
        <v>0</v>
      </c>
      <c r="AG53" s="102" t="str">
        <f t="shared" si="44"/>
        <v/>
      </c>
      <c r="AH53" s="77">
        <f>COUNTIFS('Audit Form Data'!BG$4:BG$123, TRUE, 'Audit Form Data'!A$4:A$123, "&gt;=11/1", 'Audit Form Data'!A$4:A$123, "&lt;=11/30", 'Audit Form Data'!B$4:B$123, 'Dropdown Lists'!A$4)</f>
        <v>0</v>
      </c>
      <c r="AI53" s="78">
        <f>COUNTIFS('Audit Form Data'!BH$4:BH$123, TRUE, 'Audit Form Data'!A$4:A$123, "&gt;=11/1", 'Audit Form Data'!A$4:A$123, "&lt;=11/30", 'Audit Form Data'!B$4:B$123, 'Dropdown Lists'!A$4)</f>
        <v>0</v>
      </c>
      <c r="AJ53" s="102" t="str">
        <f t="shared" si="45"/>
        <v/>
      </c>
      <c r="AK53" s="77">
        <f>COUNTIFS('Audit Form Data'!BG$4:BG$123, TRUE, 'Audit Form Data'!A$4:A$123, "&gt;=12/1", 'Audit Form Data'!A$4:A$123, "&lt;=12/31", 'Audit Form Data'!B$4:B$123, 'Dropdown Lists'!A$4)</f>
        <v>0</v>
      </c>
      <c r="AL53" s="78">
        <f>COUNTIFS('Audit Form Data'!BH$4:BH$123, TRUE, 'Audit Form Data'!A$4:A$123, "&gt;=12/1", 'Audit Form Data'!A$4:A$123, "&lt;=12/31", 'Audit Form Data'!B$4:B$123, 'Dropdown Lists'!A$4)</f>
        <v>0</v>
      </c>
      <c r="AM53" s="102" t="str">
        <f t="shared" si="46"/>
        <v/>
      </c>
    </row>
    <row r="54" spans="2:54" x14ac:dyDescent="0.3">
      <c r="B54" s="151"/>
      <c r="C54" s="93" t="s">
        <v>118</v>
      </c>
      <c r="D54" s="94">
        <f>SUM(D51:D53)</f>
        <v>3</v>
      </c>
      <c r="E54" s="94">
        <f>SUM(E51:E53)</f>
        <v>1</v>
      </c>
      <c r="F54" s="103">
        <f>IFERROR(D54/(D54+E54), NA())</f>
        <v>0.75</v>
      </c>
      <c r="G54" s="94">
        <f>SUM(G51:G53)</f>
        <v>0</v>
      </c>
      <c r="H54" s="94">
        <f>SUM(H51:H53)</f>
        <v>0</v>
      </c>
      <c r="I54" s="103" t="e">
        <f>IFERROR(G54/(G54+H54), NA())</f>
        <v>#N/A</v>
      </c>
      <c r="J54" s="94">
        <f>SUM(J51:J53)</f>
        <v>0</v>
      </c>
      <c r="K54" s="94">
        <f>SUM(K51:K53)</f>
        <v>0</v>
      </c>
      <c r="L54" s="103" t="e">
        <f>IFERROR(J54/(J54+K54), NA())</f>
        <v>#N/A</v>
      </c>
      <c r="M54" s="94">
        <f>SUM(M51:M53)</f>
        <v>1</v>
      </c>
      <c r="N54" s="94">
        <f>SUM(N51:N53)</f>
        <v>3</v>
      </c>
      <c r="O54" s="103">
        <f>IFERROR(M54/(M54+N54), NA())</f>
        <v>0.25</v>
      </c>
      <c r="P54" s="94">
        <f>SUM(P51:P53)</f>
        <v>3</v>
      </c>
      <c r="Q54" s="94">
        <f>SUM(Q51:Q53)</f>
        <v>1</v>
      </c>
      <c r="R54" s="103">
        <f>IFERROR(P54/(P54+Q54), NA())</f>
        <v>0.75</v>
      </c>
      <c r="S54" s="94">
        <f>SUM(S51:S53)</f>
        <v>0</v>
      </c>
      <c r="T54" s="94">
        <f>SUM(T51:T53)</f>
        <v>0</v>
      </c>
      <c r="U54" s="103" t="e">
        <f>IFERROR(S54/(S54+T54), NA())</f>
        <v>#N/A</v>
      </c>
      <c r="V54" s="94">
        <f>SUM(V51:V53)</f>
        <v>0</v>
      </c>
      <c r="W54" s="94">
        <f>SUM(W51:W53)</f>
        <v>0</v>
      </c>
      <c r="X54" s="103" t="e">
        <f>IFERROR(V54/(V54+W54), NA())</f>
        <v>#N/A</v>
      </c>
      <c r="Y54" s="94">
        <f>SUM(Y51:Y53)</f>
        <v>0</v>
      </c>
      <c r="Z54" s="94">
        <f>SUM(Z51:Z53)</f>
        <v>0</v>
      </c>
      <c r="AA54" s="103" t="e">
        <f>IFERROR(Y54/(Y54+Z54), NA())</f>
        <v>#N/A</v>
      </c>
      <c r="AB54" s="94">
        <f>SUM(AB51:AB53)</f>
        <v>0</v>
      </c>
      <c r="AC54" s="94">
        <f>SUM(AC51:AC53)</f>
        <v>0</v>
      </c>
      <c r="AD54" s="103" t="e">
        <f>IFERROR(AB54/(AB54+AC54), NA())</f>
        <v>#N/A</v>
      </c>
      <c r="AE54" s="94">
        <f>SUM(AE51:AE53)</f>
        <v>0</v>
      </c>
      <c r="AF54" s="94">
        <f>SUM(AF51:AF53)</f>
        <v>0</v>
      </c>
      <c r="AG54" s="103" t="e">
        <f>IFERROR(AE54/(AE54+AF54), NA())</f>
        <v>#N/A</v>
      </c>
      <c r="AH54" s="94">
        <f>SUM(AH51:AH53)</f>
        <v>0</v>
      </c>
      <c r="AI54" s="94">
        <f>SUM(AI51:AI53)</f>
        <v>0</v>
      </c>
      <c r="AJ54" s="103" t="e">
        <f>IFERROR(AH54/(AH54+AI54), NA())</f>
        <v>#N/A</v>
      </c>
      <c r="AK54" s="94">
        <f>SUM(AK51:AK53)</f>
        <v>0</v>
      </c>
      <c r="AL54" s="94">
        <f>SUM(AL51:AL53)</f>
        <v>0</v>
      </c>
      <c r="AM54" s="103" t="e">
        <f>IFERROR(AK54/(AK54+AL54), NA())</f>
        <v>#N/A</v>
      </c>
    </row>
    <row r="55" spans="2:54" ht="24.6" x14ac:dyDescent="0.3">
      <c r="B55" s="152" t="s">
        <v>23</v>
      </c>
      <c r="C55" s="63" t="s">
        <v>24</v>
      </c>
      <c r="D55" s="79">
        <f>COUNTIFS('Audit Form Data'!Q$4:Q$123, TRUE, 'Audit Form Data'!A$4:A$123, "&gt;=1/1", 'Audit Form Data'!A$4:A$123, "&lt;=1/31", 'Audit Form Data'!B$4:B$123, 'Dropdown Lists'!A$4)</f>
        <v>0</v>
      </c>
      <c r="E55" s="80">
        <f>COUNTIFS('Audit Form Data'!R$4:R$123, TRUE, 'Audit Form Data'!A$4:A$123, "&gt;=1/1", 'Audit Form Data'!A$4:A$123, "&lt;=1/31", 'Audit Form Data'!B$4:B$123, 'Dropdown Lists'!A$4)</f>
        <v>1</v>
      </c>
      <c r="F55" s="104">
        <f t="shared" ref="F55:F56" si="47">IFERROR(D55/(D55+E55),"")</f>
        <v>0</v>
      </c>
      <c r="G55" s="79">
        <f>COUNTIFS('Audit Form Data'!Q$4:Q$123, TRUE, 'Audit Form Data'!A$4:A$123, "&gt;=2/1", 'Audit Form Data'!A$4:A$123, "&lt;3/1", 'Audit Form Data'!B$4:B$123, 'Dropdown Lists'!A$4)</f>
        <v>0</v>
      </c>
      <c r="H55" s="80">
        <f>COUNTIFS('Audit Form Data'!R$4:R$123, TRUE, 'Audit Form Data'!A$4:A$123, "&gt;=2/1", 'Audit Form Data'!A$4:A$123, "&lt;3/1", 'Audit Form Data'!B$4:B$123, 'Dropdown Lists'!A$4)</f>
        <v>0</v>
      </c>
      <c r="I55" s="104" t="str">
        <f t="shared" ref="I55:I56" si="48">IFERROR(G55/(G55+H55),"")</f>
        <v/>
      </c>
      <c r="J55" s="79">
        <f>COUNTIFS('Audit Form Data'!Q$4:Q$123, TRUE, 'Audit Form Data'!A$4:A$123, "&gt;=3/1", 'Audit Form Data'!A$4:A$123, "&lt;=3/31", 'Audit Form Data'!B$4:B$123, 'Dropdown Lists'!A$4)</f>
        <v>0</v>
      </c>
      <c r="K55" s="80">
        <f>COUNTIFS('Audit Form Data'!R$4:R$123, TRUE, 'Audit Form Data'!A$4:A$123, "&gt;=3/1", 'Audit Form Data'!A$4:A$123, "&lt;=3/31", 'Audit Form Data'!B$4:B$123, 'Dropdown Lists'!A$4)</f>
        <v>0</v>
      </c>
      <c r="L55" s="104" t="str">
        <f t="shared" ref="L55:L56" si="49">IFERROR(J55/(J55+K55),"")</f>
        <v/>
      </c>
      <c r="M55" s="79">
        <f>COUNTIFS('Audit Form Data'!Q$4:Q$123, TRUE, 'Audit Form Data'!A$4:A$123, "&gt;=4/1", 'Audit Form Data'!A$4:A$123, "&lt;=4/30", 'Audit Form Data'!B$4:B$123, 'Dropdown Lists'!A$4)</f>
        <v>0</v>
      </c>
      <c r="N55" s="80">
        <f>COUNTIFS('Audit Form Data'!R$4:R$123, TRUE, 'Audit Form Data'!A$4:A$123, "&gt;=4/1", 'Audit Form Data'!A$4:A$123, "&lt;=4/30", 'Audit Form Data'!B$4:B$123, 'Dropdown Lists'!A$4)</f>
        <v>1</v>
      </c>
      <c r="O55" s="104">
        <f t="shared" ref="O55:O56" si="50">IFERROR(M55/(M55+N55),"")</f>
        <v>0</v>
      </c>
      <c r="P55" s="79">
        <f>COUNTIFS('Audit Form Data'!Q$4:Q$123, TRUE, 'Audit Form Data'!A$4:A$123, "&gt;=5/1", 'Audit Form Data'!A$4:A$123, "&lt;=5/31", 'Audit Form Data'!B$4:B$123, 'Dropdown Lists'!A$4)</f>
        <v>1</v>
      </c>
      <c r="Q55" s="80">
        <f>COUNTIFS('Audit Form Data'!R$4:R$123, TRUE, 'Audit Form Data'!A$4:A$123, "&gt;=5/1", 'Audit Form Data'!A$4:A$123, "&lt;=5/31", 'Audit Form Data'!B$4:B$123, 'Dropdown Lists'!A$4)</f>
        <v>0</v>
      </c>
      <c r="R55" s="104">
        <f t="shared" ref="R55:R56" si="51">IFERROR(P55/(P55+Q55),"")</f>
        <v>1</v>
      </c>
      <c r="S55" s="79">
        <f>COUNTIFS('Audit Form Data'!Q$4:Q$123, TRUE, 'Audit Form Data'!A$4:A$123, "&gt;=6/1", 'Audit Form Data'!A$4:A$123, "&lt;=6/30", 'Audit Form Data'!B$4:B$123, 'Dropdown Lists'!A$4)</f>
        <v>0</v>
      </c>
      <c r="T55" s="80">
        <f>COUNTIFS('Audit Form Data'!R$4:R$123, TRUE, 'Audit Form Data'!A$4:A$123, "&gt;=6/1", 'Audit Form Data'!A$4:A$123, "&lt;=6/30", 'Audit Form Data'!B$4:B$123, 'Dropdown Lists'!A$4)</f>
        <v>0</v>
      </c>
      <c r="U55" s="104" t="str">
        <f t="shared" ref="U55:U56" si="52">IFERROR(S55/(S55+T55),"")</f>
        <v/>
      </c>
      <c r="V55" s="79">
        <f>COUNTIFS('Audit Form Data'!Q$4:Q$123, TRUE, 'Audit Form Data'!A$4:A$123, "&gt;=7/1", 'Audit Form Data'!A$4:A$123, "&lt;=7/31", 'Audit Form Data'!B$4:B$123, 'Dropdown Lists'!A$4)</f>
        <v>0</v>
      </c>
      <c r="W55" s="80">
        <f>COUNTIFS('Audit Form Data'!R$4:R$123, TRUE, 'Audit Form Data'!A$4:A$123, "&gt;=7/1", 'Audit Form Data'!A$4:A$123, "&lt;=7/31", 'Audit Form Data'!B$4:B$123, 'Dropdown Lists'!A$4)</f>
        <v>0</v>
      </c>
      <c r="X55" s="104" t="str">
        <f t="shared" ref="X55:X56" si="53">IFERROR(V55/(V55+W55),"")</f>
        <v/>
      </c>
      <c r="Y55" s="79">
        <f>COUNTIFS('Audit Form Data'!Q$4:Q$123, TRUE, 'Audit Form Data'!A$4:A$123, "&gt;=8/1", 'Audit Form Data'!A$4:A$123, "&lt;=8/31", 'Audit Form Data'!B$4:B$123, 'Dropdown Lists'!A$4)</f>
        <v>0</v>
      </c>
      <c r="Z55" s="80">
        <f>COUNTIFS('Audit Form Data'!R$4:R$123, TRUE, 'Audit Form Data'!A$4:A$123, "&gt;=8/1", 'Audit Form Data'!A$4:A$123, "&lt;=8/31", 'Audit Form Data'!B$4:B$123, 'Dropdown Lists'!A$4)</f>
        <v>0</v>
      </c>
      <c r="AA55" s="104" t="str">
        <f t="shared" ref="AA55:AA56" si="54">IFERROR(Y55/(Y55+Z55),"")</f>
        <v/>
      </c>
      <c r="AB55" s="79">
        <f>COUNTIFS('Audit Form Data'!Q$4:Q$123, TRUE, 'Audit Form Data'!A$4:A$123, "&gt;=9/1", 'Audit Form Data'!A$4:A$123, "&lt;=9/30", 'Audit Form Data'!B$4:B$123, 'Dropdown Lists'!A$4)</f>
        <v>0</v>
      </c>
      <c r="AC55" s="80">
        <f>COUNTIFS('Audit Form Data'!R$4:R$123, TRUE, 'Audit Form Data'!A$4:A$123, "&gt;=9/1", 'Audit Form Data'!A$4:A$123, "&lt;=9/30", 'Audit Form Data'!B$4:B$123, 'Dropdown Lists'!A$4)</f>
        <v>0</v>
      </c>
      <c r="AD55" s="104" t="str">
        <f t="shared" ref="AD55:AD56" si="55">IFERROR(AB55/(AB55+AC55),"")</f>
        <v/>
      </c>
      <c r="AE55" s="79">
        <f>COUNTIFS('Audit Form Data'!Q$4:Q$123, TRUE, 'Audit Form Data'!A$4:A$123, "&gt;=10/1", 'Audit Form Data'!A$4:A$123, "&lt;=10/31", 'Audit Form Data'!B$4:B$123, 'Dropdown Lists'!A$4)</f>
        <v>0</v>
      </c>
      <c r="AF55" s="80">
        <f>COUNTIFS('Audit Form Data'!R$4:R$123, TRUE, 'Audit Form Data'!A$4:A$123, "&gt;=10/1", 'Audit Form Data'!A$4:A$123, "&lt;=10/31", 'Audit Form Data'!B$4:B$123, 'Dropdown Lists'!A$4)</f>
        <v>0</v>
      </c>
      <c r="AG55" s="104" t="str">
        <f t="shared" ref="AG55:AG56" si="56">IFERROR(AE55/(AE55+AF55),"")</f>
        <v/>
      </c>
      <c r="AH55" s="79">
        <f>COUNTIFS('Audit Form Data'!Q$4:Q$123, TRUE, 'Audit Form Data'!A$4:A$123, "&gt;=11/1", 'Audit Form Data'!A$4:A$123, "&lt;=11/30", 'Audit Form Data'!B$4:B$123, 'Dropdown Lists'!A$4)</f>
        <v>0</v>
      </c>
      <c r="AI55" s="80">
        <f>COUNTIFS('Audit Form Data'!R$4:R$123, TRUE, 'Audit Form Data'!A$4:A$123, "&gt;=11/1", 'Audit Form Data'!A$4:A$123, "&lt;=11/30", 'Audit Form Data'!B$4:B$123, 'Dropdown Lists'!A$4)</f>
        <v>0</v>
      </c>
      <c r="AJ55" s="104" t="str">
        <f t="shared" ref="AJ55:AJ56" si="57">IFERROR(AH55/(AH55+AI55),"")</f>
        <v/>
      </c>
      <c r="AK55" s="79">
        <f>COUNTIFS('Audit Form Data'!Q$4:Q$123, TRUE, 'Audit Form Data'!A$4:A$123, "&gt;=12/1", 'Audit Form Data'!A$4:A$123, "&lt;=12/31", 'Audit Form Data'!B$4:B$123, 'Dropdown Lists'!A$4)</f>
        <v>0</v>
      </c>
      <c r="AL55" s="80">
        <f>COUNTIFS('Audit Form Data'!R$4:R$123, TRUE, 'Audit Form Data'!A$4:A$123, "&gt;=12/1", 'Audit Form Data'!A$4:A$123, "&lt;=12/31", 'Audit Form Data'!B$4:B$123, 'Dropdown Lists'!A$4)</f>
        <v>0</v>
      </c>
      <c r="AM55" s="104" t="str">
        <f t="shared" ref="AM55:AM56" si="58">IFERROR(AK55/(AK55+AL55),"")</f>
        <v/>
      </c>
    </row>
    <row r="56" spans="2:54" ht="36.6" x14ac:dyDescent="0.3">
      <c r="B56" s="160"/>
      <c r="C56" s="63" t="s">
        <v>25</v>
      </c>
      <c r="D56" s="81">
        <f>COUNTIFS('Audit Form Data'!AC$4:AC$123, TRUE, 'Audit Form Data'!A$4:A$123, "&gt;=1/1", 'Audit Form Data'!A$4:A$123, "&lt;=1/31", 'Audit Form Data'!B$4:B$123, 'Dropdown Lists'!A$4)</f>
        <v>0</v>
      </c>
      <c r="E56" s="82">
        <f>COUNTIFS('Audit Form Data'!AD$4:AD$123, TRUE, 'Audit Form Data'!A$4:A$123, "&gt;=1/1", 'Audit Form Data'!A$4:A$123, "&lt;=1/31", 'Audit Form Data'!B$4:B$123, 'Dropdown Lists'!A$4)</f>
        <v>1</v>
      </c>
      <c r="F56" s="104">
        <f t="shared" si="47"/>
        <v>0</v>
      </c>
      <c r="G56" s="81">
        <f>COUNTIFS('Audit Form Data'!AC$4:AC$123, TRUE, 'Audit Form Data'!A$4:A$123, "&gt;=2/1", 'Audit Form Data'!A$4:A$123, "&lt;3/1", 'Audit Form Data'!B$4:B$123, 'Dropdown Lists'!A$4)</f>
        <v>0</v>
      </c>
      <c r="H56" s="82">
        <f>COUNTIFS('Audit Form Data'!AD$4:AD$123, TRUE, 'Audit Form Data'!A$4:A$123, "&gt;=2/1", 'Audit Form Data'!A$4:A$123, "&lt;3/1", 'Audit Form Data'!B$4:B$123, 'Dropdown Lists'!A$4)</f>
        <v>0</v>
      </c>
      <c r="I56" s="104" t="str">
        <f t="shared" si="48"/>
        <v/>
      </c>
      <c r="J56" s="81">
        <f>COUNTIFS('Audit Form Data'!AC$4:AC$123, TRUE, 'Audit Form Data'!A$4:A$123, "&gt;=3/1", 'Audit Form Data'!A$4:A$123, "&lt;=3/31", 'Audit Form Data'!B$4:B$123, 'Dropdown Lists'!A$4)</f>
        <v>0</v>
      </c>
      <c r="K56" s="82">
        <f>COUNTIFS('Audit Form Data'!AD$4:AD$123, TRUE, 'Audit Form Data'!A$4:A$123, "&gt;=3/1", 'Audit Form Data'!A$4:A$123, "&lt;=3/31", 'Audit Form Data'!B$4:B$123, 'Dropdown Lists'!A$4)</f>
        <v>0</v>
      </c>
      <c r="L56" s="104" t="str">
        <f t="shared" si="49"/>
        <v/>
      </c>
      <c r="M56" s="81">
        <f>COUNTIFS('Audit Form Data'!AC$4:AC$123, TRUE, 'Audit Form Data'!A$4:A$123, "&gt;=4/1", 'Audit Form Data'!A$4:A$123, "&lt;=4/30", 'Audit Form Data'!B$4:B$123, 'Dropdown Lists'!A$4)</f>
        <v>1</v>
      </c>
      <c r="N56" s="82">
        <f>COUNTIFS('Audit Form Data'!AD$4:AD$123, TRUE, 'Audit Form Data'!A$4:A$123, "&gt;=4/1", 'Audit Form Data'!A$4:A$123, "&lt;=4/30", 'Audit Form Data'!B$4:B$123, 'Dropdown Lists'!A$4)</f>
        <v>0</v>
      </c>
      <c r="O56" s="104">
        <f t="shared" si="50"/>
        <v>1</v>
      </c>
      <c r="P56" s="81">
        <f>COUNTIFS('Audit Form Data'!AC$4:AC$123, TRUE, 'Audit Form Data'!A$4:A$123, "&gt;=5/1", 'Audit Form Data'!A$4:A$123, "&lt;=5/31", 'Audit Form Data'!B$4:B$123, 'Dropdown Lists'!A$4)</f>
        <v>0</v>
      </c>
      <c r="Q56" s="82">
        <f>COUNTIFS('Audit Form Data'!AD$4:AD$123, TRUE, 'Audit Form Data'!A$4:A$123, "&gt;=5/1", 'Audit Form Data'!A$4:A$123, "&lt;=5/31", 'Audit Form Data'!B$4:B$123, 'Dropdown Lists'!A$4)</f>
        <v>1</v>
      </c>
      <c r="R56" s="104">
        <f t="shared" si="51"/>
        <v>0</v>
      </c>
      <c r="S56" s="81">
        <f>COUNTIFS('Audit Form Data'!AC$4:AC$123, TRUE, 'Audit Form Data'!A$4:A$123, "&gt;=6/1", 'Audit Form Data'!A$4:A$123, "&lt;=6/30", 'Audit Form Data'!B$4:B$123, 'Dropdown Lists'!A$4)</f>
        <v>0</v>
      </c>
      <c r="T56" s="82">
        <f>COUNTIFS('Audit Form Data'!AD$4:AD$123, TRUE, 'Audit Form Data'!A$4:A$123, "&gt;=6/1", 'Audit Form Data'!A$4:A$123, "&lt;=6/30", 'Audit Form Data'!B$4:B$123, 'Dropdown Lists'!A$4)</f>
        <v>0</v>
      </c>
      <c r="U56" s="104" t="str">
        <f t="shared" si="52"/>
        <v/>
      </c>
      <c r="V56" s="81">
        <f>COUNTIFS('Audit Form Data'!AC$4:AC$123, TRUE, 'Audit Form Data'!A$4:A$123, "&gt;=7/1", 'Audit Form Data'!A$4:A$123, "&lt;=7/31", 'Audit Form Data'!B$4:B$123, 'Dropdown Lists'!A$4)</f>
        <v>0</v>
      </c>
      <c r="W56" s="82">
        <f>COUNTIFS('Audit Form Data'!AD$4:AD$123, TRUE, 'Audit Form Data'!A$4:A$123, "&gt;=7/1", 'Audit Form Data'!A$4:A$123, "&lt;=7/31", 'Audit Form Data'!B$4:B$123, 'Dropdown Lists'!A$4)</f>
        <v>0</v>
      </c>
      <c r="X56" s="104" t="str">
        <f t="shared" si="53"/>
        <v/>
      </c>
      <c r="Y56" s="81">
        <f>COUNTIFS('Audit Form Data'!AC$4:AC$123, TRUE, 'Audit Form Data'!A$4:A$123, "&gt;=8/1", 'Audit Form Data'!A$4:A$123, "&lt;=8/31", 'Audit Form Data'!B$4:B$123, 'Dropdown Lists'!A$4)</f>
        <v>0</v>
      </c>
      <c r="Z56" s="82">
        <f>COUNTIFS('Audit Form Data'!AD$4:AD$123, TRUE, 'Audit Form Data'!A$4:A$123, "&gt;=8/1", 'Audit Form Data'!A$4:A$123, "&lt;=8/31", 'Audit Form Data'!B$4:B$123, 'Dropdown Lists'!A$4)</f>
        <v>0</v>
      </c>
      <c r="AA56" s="104" t="str">
        <f t="shared" si="54"/>
        <v/>
      </c>
      <c r="AB56" s="81">
        <f>COUNTIFS('Audit Form Data'!AC$4:AC$123, TRUE, 'Audit Form Data'!A$4:A$123, "&gt;=9/1", 'Audit Form Data'!A$4:A$123, "&lt;=9/30", 'Audit Form Data'!B$4:B$123, 'Dropdown Lists'!A$4)</f>
        <v>0</v>
      </c>
      <c r="AC56" s="82">
        <f>COUNTIFS('Audit Form Data'!AD$4:AD$123, TRUE, 'Audit Form Data'!A$4:A$123, "&gt;=9/1", 'Audit Form Data'!A$4:A$123, "&lt;=9/30", 'Audit Form Data'!B$4:B$123, 'Dropdown Lists'!A$4)</f>
        <v>0</v>
      </c>
      <c r="AD56" s="104" t="str">
        <f t="shared" si="55"/>
        <v/>
      </c>
      <c r="AE56" s="81">
        <f>COUNTIFS('Audit Form Data'!AC$4:AC$123, TRUE, 'Audit Form Data'!A$4:A$123, "&gt;=10/1", 'Audit Form Data'!A$4:A$123, "&lt;=10/31", 'Audit Form Data'!B$4:B$123, 'Dropdown Lists'!A$4)</f>
        <v>0</v>
      </c>
      <c r="AF56" s="82">
        <f>COUNTIFS('Audit Form Data'!AD$4:AD$123, TRUE, 'Audit Form Data'!A$4:A$123, "&gt;=10/1", 'Audit Form Data'!A$4:A$123, "&lt;=10/31", 'Audit Form Data'!B$4:B$123, 'Dropdown Lists'!A$4)</f>
        <v>0</v>
      </c>
      <c r="AG56" s="104" t="str">
        <f t="shared" si="56"/>
        <v/>
      </c>
      <c r="AH56" s="81">
        <f>COUNTIFS('Audit Form Data'!AC$4:AC$123, TRUE, 'Audit Form Data'!A$4:A$123, "&gt;=11/1", 'Audit Form Data'!A$4:A$123, "&lt;=11/30", 'Audit Form Data'!B$4:B$123, 'Dropdown Lists'!A$4)</f>
        <v>0</v>
      </c>
      <c r="AI56" s="82">
        <f>COUNTIFS('Audit Form Data'!AD$4:AD$123, TRUE, 'Audit Form Data'!A$4:A$123, "&gt;=11/1", 'Audit Form Data'!A$4:A$123, "&lt;=11/30", 'Audit Form Data'!B$4:B$123, 'Dropdown Lists'!A$4)</f>
        <v>0</v>
      </c>
      <c r="AJ56" s="104" t="str">
        <f t="shared" si="57"/>
        <v/>
      </c>
      <c r="AK56" s="81">
        <f>COUNTIFS('Audit Form Data'!AC$4:AC$123, TRUE, 'Audit Form Data'!A$4:A$123, "&gt;=12/1", 'Audit Form Data'!A$4:A$123, "&lt;=12/31", 'Audit Form Data'!B$4:B$123, 'Dropdown Lists'!A$4)</f>
        <v>0</v>
      </c>
      <c r="AL56" s="82">
        <f>COUNTIFS('Audit Form Data'!AD$4:AD$123, TRUE, 'Audit Form Data'!A$4:A$123, "&gt;=12/1", 'Audit Form Data'!A$4:A$123, "&lt;=12/31", 'Audit Form Data'!B$4:B$123, 'Dropdown Lists'!A$4)</f>
        <v>0</v>
      </c>
      <c r="AM56" s="104" t="str">
        <f t="shared" si="58"/>
        <v/>
      </c>
    </row>
    <row r="57" spans="2:54" ht="15" thickBot="1" x14ac:dyDescent="0.35">
      <c r="B57" s="153"/>
      <c r="C57" s="95" t="s">
        <v>118</v>
      </c>
      <c r="D57" s="105">
        <f>SUM(D55:D56)</f>
        <v>0</v>
      </c>
      <c r="E57" s="106">
        <f>SUM(E55:E56)</f>
        <v>2</v>
      </c>
      <c r="F57" s="107">
        <f>IFERROR(D57/(D57+E57), NA())</f>
        <v>0</v>
      </c>
      <c r="G57" s="105">
        <f>SUM(G55:G56)</f>
        <v>0</v>
      </c>
      <c r="H57" s="106">
        <f>SUM(H55:H56)</f>
        <v>0</v>
      </c>
      <c r="I57" s="107" t="e">
        <f>IFERROR(G57/(G57+H57), NA())</f>
        <v>#N/A</v>
      </c>
      <c r="J57" s="105">
        <f>SUM(J55:J56)</f>
        <v>0</v>
      </c>
      <c r="K57" s="106">
        <f>SUM(K55:K56)</f>
        <v>0</v>
      </c>
      <c r="L57" s="107" t="e">
        <f>IFERROR(J57/(J57+K57), NA())</f>
        <v>#N/A</v>
      </c>
      <c r="M57" s="105">
        <f>SUM(M55:M56)</f>
        <v>1</v>
      </c>
      <c r="N57" s="106">
        <f>SUM(N55:N56)</f>
        <v>1</v>
      </c>
      <c r="O57" s="107">
        <f>IFERROR(M57/(M57+N57), NA())</f>
        <v>0.5</v>
      </c>
      <c r="P57" s="105">
        <f>SUM(P55:P56)</f>
        <v>1</v>
      </c>
      <c r="Q57" s="106">
        <f>SUM(Q55:Q56)</f>
        <v>1</v>
      </c>
      <c r="R57" s="107">
        <f>IFERROR(P57/(P57+Q57), NA())</f>
        <v>0.5</v>
      </c>
      <c r="S57" s="105">
        <f>SUM(S55:S56)</f>
        <v>0</v>
      </c>
      <c r="T57" s="106">
        <f>SUM(T55:T56)</f>
        <v>0</v>
      </c>
      <c r="U57" s="107" t="e">
        <f>IFERROR(S57/(S57+T57), NA())</f>
        <v>#N/A</v>
      </c>
      <c r="V57" s="105">
        <f>SUM(V55:V56)</f>
        <v>0</v>
      </c>
      <c r="W57" s="106">
        <f>SUM(W55:W56)</f>
        <v>0</v>
      </c>
      <c r="X57" s="107" t="e">
        <f>IFERROR(V57/(V57+W57), NA())</f>
        <v>#N/A</v>
      </c>
      <c r="Y57" s="105">
        <f>SUM(Y55:Y56)</f>
        <v>0</v>
      </c>
      <c r="Z57" s="106">
        <f>SUM(Z55:Z56)</f>
        <v>0</v>
      </c>
      <c r="AA57" s="107" t="e">
        <f>IFERROR(Y57/(Y57+Z57), NA())</f>
        <v>#N/A</v>
      </c>
      <c r="AB57" s="105">
        <f>SUM(AB55:AB56)</f>
        <v>0</v>
      </c>
      <c r="AC57" s="106">
        <f>SUM(AC55:AC56)</f>
        <v>0</v>
      </c>
      <c r="AD57" s="107" t="e">
        <f>IFERROR(AB57/(AB57+AC57), NA())</f>
        <v>#N/A</v>
      </c>
      <c r="AE57" s="105">
        <f>SUM(AE55:AE56)</f>
        <v>0</v>
      </c>
      <c r="AF57" s="106">
        <f>SUM(AF55:AF56)</f>
        <v>0</v>
      </c>
      <c r="AG57" s="107" t="e">
        <f>IFERROR(AE57/(AE57+AF57), NA())</f>
        <v>#N/A</v>
      </c>
      <c r="AH57" s="105">
        <f>SUM(AH55:AH56)</f>
        <v>0</v>
      </c>
      <c r="AI57" s="106">
        <f>SUM(AI55:AI56)</f>
        <v>0</v>
      </c>
      <c r="AJ57" s="107" t="e">
        <f>IFERROR(AH57/(AH57+AI57), NA())</f>
        <v>#N/A</v>
      </c>
      <c r="AK57" s="105">
        <f>SUM(AK55:AK56)</f>
        <v>0</v>
      </c>
      <c r="AL57" s="106">
        <f>SUM(AL55:AL56)</f>
        <v>0</v>
      </c>
      <c r="AM57" s="107" t="e">
        <f>IFERROR(AK57/(AK57+AL57), NA())</f>
        <v>#N/A</v>
      </c>
    </row>
    <row r="59" spans="2:54" ht="18.600000000000001" thickBot="1" x14ac:dyDescent="0.4">
      <c r="B59" s="111" t="str">
        <f>'Dropdown Lists'!A$5 &amp; " EVS Observations"</f>
        <v>Unit C EVS Observations</v>
      </c>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row>
    <row r="60" spans="2:54" ht="18.600000000000001" thickBot="1" x14ac:dyDescent="0.4">
      <c r="D60" s="108" t="s">
        <v>103</v>
      </c>
      <c r="E60" s="109"/>
      <c r="F60" s="110"/>
      <c r="G60" s="108" t="s">
        <v>104</v>
      </c>
      <c r="H60" s="109"/>
      <c r="I60" s="110"/>
      <c r="J60" s="108" t="s">
        <v>105</v>
      </c>
      <c r="K60" s="109"/>
      <c r="L60" s="110"/>
      <c r="M60" s="108" t="s">
        <v>106</v>
      </c>
      <c r="N60" s="109"/>
      <c r="O60" s="110"/>
      <c r="P60" s="108" t="s">
        <v>107</v>
      </c>
      <c r="Q60" s="109"/>
      <c r="R60" s="110"/>
      <c r="S60" s="108" t="s">
        <v>108</v>
      </c>
      <c r="T60" s="109"/>
      <c r="U60" s="110"/>
      <c r="V60" s="108" t="s">
        <v>109</v>
      </c>
      <c r="W60" s="109"/>
      <c r="X60" s="110"/>
      <c r="Y60" s="108" t="s">
        <v>110</v>
      </c>
      <c r="Z60" s="109"/>
      <c r="AA60" s="110"/>
      <c r="AB60" s="108" t="s">
        <v>111</v>
      </c>
      <c r="AC60" s="109"/>
      <c r="AD60" s="110"/>
      <c r="AE60" s="108" t="s">
        <v>112</v>
      </c>
      <c r="AF60" s="109"/>
      <c r="AG60" s="110"/>
      <c r="AH60" s="108" t="s">
        <v>113</v>
      </c>
      <c r="AI60" s="109"/>
      <c r="AJ60" s="110"/>
      <c r="AK60" s="108" t="s">
        <v>114</v>
      </c>
      <c r="AL60" s="109"/>
      <c r="AM60" s="110"/>
      <c r="AO60" s="111" t="str">
        <f>'Dropdown Lists'!A$5 &amp; " Misses"</f>
        <v>Unit C Misses</v>
      </c>
      <c r="AP60" s="111"/>
      <c r="AQ60" s="111"/>
      <c r="AR60" s="111"/>
      <c r="AS60" s="111"/>
      <c r="AT60" s="111"/>
      <c r="AU60" s="111"/>
      <c r="AV60" s="111"/>
      <c r="AW60" s="111"/>
      <c r="AX60" s="111"/>
      <c r="AY60" s="111"/>
      <c r="AZ60" s="111"/>
      <c r="BA60" s="111"/>
      <c r="BB60" s="111"/>
    </row>
    <row r="61" spans="2:54" ht="15" thickBot="1" x14ac:dyDescent="0.35">
      <c r="D61" s="68" t="s">
        <v>97</v>
      </c>
      <c r="E61" s="69" t="s">
        <v>115</v>
      </c>
      <c r="F61" s="70" t="s">
        <v>116</v>
      </c>
      <c r="G61" s="68" t="s">
        <v>97</v>
      </c>
      <c r="H61" s="69" t="s">
        <v>115</v>
      </c>
      <c r="I61" s="70" t="s">
        <v>116</v>
      </c>
      <c r="J61" s="68" t="s">
        <v>97</v>
      </c>
      <c r="K61" s="69" t="s">
        <v>115</v>
      </c>
      <c r="L61" s="70" t="s">
        <v>116</v>
      </c>
      <c r="M61" s="68" t="s">
        <v>97</v>
      </c>
      <c r="N61" s="69" t="s">
        <v>115</v>
      </c>
      <c r="O61" s="70" t="s">
        <v>116</v>
      </c>
      <c r="P61" s="68" t="s">
        <v>97</v>
      </c>
      <c r="Q61" s="69" t="s">
        <v>115</v>
      </c>
      <c r="R61" s="70" t="s">
        <v>116</v>
      </c>
      <c r="S61" s="68" t="s">
        <v>97</v>
      </c>
      <c r="T61" s="69" t="s">
        <v>115</v>
      </c>
      <c r="U61" s="70" t="s">
        <v>116</v>
      </c>
      <c r="V61" s="68" t="s">
        <v>97</v>
      </c>
      <c r="W61" s="69" t="s">
        <v>115</v>
      </c>
      <c r="X61" s="70" t="s">
        <v>116</v>
      </c>
      <c r="Y61" s="68" t="s">
        <v>97</v>
      </c>
      <c r="Z61" s="69" t="s">
        <v>115</v>
      </c>
      <c r="AA61" s="70" t="s">
        <v>116</v>
      </c>
      <c r="AB61" s="68" t="s">
        <v>97</v>
      </c>
      <c r="AC61" s="69" t="s">
        <v>115</v>
      </c>
      <c r="AD61" s="70" t="s">
        <v>116</v>
      </c>
      <c r="AE61" s="68" t="s">
        <v>97</v>
      </c>
      <c r="AF61" s="69" t="s">
        <v>115</v>
      </c>
      <c r="AG61" s="70" t="s">
        <v>116</v>
      </c>
      <c r="AH61" s="68" t="s">
        <v>97</v>
      </c>
      <c r="AI61" s="69" t="s">
        <v>115</v>
      </c>
      <c r="AJ61" s="70" t="s">
        <v>116</v>
      </c>
      <c r="AK61" s="68" t="s">
        <v>97</v>
      </c>
      <c r="AL61" s="69" t="s">
        <v>115</v>
      </c>
      <c r="AM61" s="70" t="s">
        <v>116</v>
      </c>
      <c r="AQ61" s="113" t="s">
        <v>103</v>
      </c>
      <c r="AR61" s="113" t="s">
        <v>104</v>
      </c>
      <c r="AS61" s="113" t="s">
        <v>105</v>
      </c>
      <c r="AT61" s="113" t="s">
        <v>106</v>
      </c>
      <c r="AU61" s="113" t="s">
        <v>107</v>
      </c>
      <c r="AV61" s="113" t="s">
        <v>108</v>
      </c>
      <c r="AW61" s="113" t="s">
        <v>109</v>
      </c>
      <c r="AX61" s="113" t="s">
        <v>110</v>
      </c>
      <c r="AY61" s="113" t="s">
        <v>111</v>
      </c>
      <c r="AZ61" s="113" t="s">
        <v>112</v>
      </c>
      <c r="BA61" s="113" t="s">
        <v>113</v>
      </c>
      <c r="BB61" s="113" t="s">
        <v>114</v>
      </c>
    </row>
    <row r="62" spans="2:54" x14ac:dyDescent="0.3">
      <c r="B62" s="157" t="s">
        <v>0</v>
      </c>
      <c r="C62" s="55" t="s">
        <v>117</v>
      </c>
      <c r="D62" s="65">
        <f>COUNTIFS('Audit Form Data'!E$4:E$123, TRUE, 'Audit Form Data'!A$4:A$123, "&gt;=1/1", 'Audit Form Data'!A$4:A$123, "&lt;=1/31", 'Audit Form Data'!B$4:B$123, 'Dropdown Lists'!A$5)</f>
        <v>0</v>
      </c>
      <c r="E62" s="66">
        <f>COUNTIFS('Audit Form Data'!F$4:F$123, TRUE, 'Audit Form Data'!A$4:A$123, "&gt;=1/1", 'Audit Form Data'!A$4:A$123, "&lt;=1/31", 'Audit Form Data'!B$4:B$123, 'Dropdown Lists'!A$5)</f>
        <v>0</v>
      </c>
      <c r="F62" s="67" t="str">
        <f>IFERROR(D62/(D62+E62),"")</f>
        <v/>
      </c>
      <c r="G62" s="65">
        <f>COUNTIFS('Audit Form Data'!E$4:E$123, TRUE, 'Audit Form Data'!A$4:A$123, "&gt;=2/1", 'Audit Form Data'!A$4:A$123, "&lt;3/1", 'Audit Form Data'!B$4:B$123, 'Dropdown Lists'!A$5)</f>
        <v>0</v>
      </c>
      <c r="H62" s="66">
        <f>COUNTIFS('Audit Form Data'!F$4:F$123, TRUE, 'Audit Form Data'!A$4:A$123, "&gt;=2/1", 'Audit Form Data'!A$4:A$123, "&lt;3/1", 'Audit Form Data'!B$4:B$123, 'Dropdown Lists'!A$5)</f>
        <v>0</v>
      </c>
      <c r="I62" s="67" t="str">
        <f>IFERROR(G62/(G62+H62),"")</f>
        <v/>
      </c>
      <c r="J62" s="65">
        <f>COUNTIFS('Audit Form Data'!E$4:E$123, TRUE, 'Audit Form Data'!A$4:A$123, "&gt;=3/1", 'Audit Form Data'!A$4:A$123, "&lt;=3/31", 'Audit Form Data'!B$4:B$123, 'Dropdown Lists'!A$5)</f>
        <v>0</v>
      </c>
      <c r="K62" s="66">
        <f>COUNTIFS('Audit Form Data'!F$4:F$123, TRUE, 'Audit Form Data'!A$4:A$123, "&gt;=3/1", 'Audit Form Data'!A$4:A$123, "&lt;=3/31", 'Audit Form Data'!B$4:B$123, 'Dropdown Lists'!A$5)</f>
        <v>0</v>
      </c>
      <c r="L62" s="67" t="str">
        <f>IFERROR(J62/(J62+K62),"")</f>
        <v/>
      </c>
      <c r="M62" s="65">
        <f>COUNTIFS('Audit Form Data'!E$4:E$123, TRUE, 'Audit Form Data'!A$4:A$123, "&gt;=4/1", 'Audit Form Data'!A$4:A$123, "&lt;=4/30", 'Audit Form Data'!B$4:B$123, 'Dropdown Lists'!A$5)</f>
        <v>0</v>
      </c>
      <c r="N62" s="66">
        <f>COUNTIFS('Audit Form Data'!F$4:F$123, TRUE, 'Audit Form Data'!A$4:A$123, "&gt;=4/1", 'Audit Form Data'!A$4:A$123, "&lt;=4/30", 'Audit Form Data'!B$4:B$123, 'Dropdown Lists'!A$5)</f>
        <v>0</v>
      </c>
      <c r="O62" s="67" t="str">
        <f>IFERROR(M62/(M62+N62),"")</f>
        <v/>
      </c>
      <c r="P62" s="65">
        <f>COUNTIFS('Audit Form Data'!E$4:E$123, TRUE, 'Audit Form Data'!A$4:A$123, "&gt;=5/1", 'Audit Form Data'!A$4:A$123, "&lt;=5/31", 'Audit Form Data'!B$4:B$123, 'Dropdown Lists'!A$5)</f>
        <v>0</v>
      </c>
      <c r="Q62" s="66">
        <f>COUNTIFS('Audit Form Data'!F$4:F$123, TRUE, 'Audit Form Data'!A$4:A$123, "&gt;=5/1", 'Audit Form Data'!A$4:A$123, "&lt;=5/31", 'Audit Form Data'!B$4:B$123, 'Dropdown Lists'!A$5)</f>
        <v>0</v>
      </c>
      <c r="R62" s="67" t="str">
        <f>IFERROR(P62/(P62+Q62)," ")</f>
        <v xml:space="preserve"> </v>
      </c>
      <c r="S62" s="65">
        <f>COUNTIFS('Audit Form Data'!E$4:E$123, TRUE, 'Audit Form Data'!A$4:A$123, "&gt;=6/1", 'Audit Form Data'!A$4:A$123, "&lt;=6/30", 'Audit Form Data'!B$4:B$123, 'Dropdown Lists'!A$5)</f>
        <v>0</v>
      </c>
      <c r="T62" s="66">
        <f>COUNTIFS('Audit Form Data'!F$4:F$123, TRUE, 'Audit Form Data'!A$4:A$123, "&gt;=6/1", 'Audit Form Data'!A$4:A$123, "&lt;=6/30", 'Audit Form Data'!B$4:B$123, 'Dropdown Lists'!A$5)</f>
        <v>0</v>
      </c>
      <c r="U62" s="67" t="str">
        <f>IFERROR(S62/(S62+T62)," ")</f>
        <v xml:space="preserve"> </v>
      </c>
      <c r="V62" s="65">
        <f>COUNTIFS('Audit Form Data'!E$4:E$123, TRUE, 'Audit Form Data'!A$4:A$123, "&gt;=7/1", 'Audit Form Data'!A$4:A$123, "&lt;=7/31", 'Audit Form Data'!B$4:B$123, 'Dropdown Lists'!A$5)</f>
        <v>0</v>
      </c>
      <c r="W62" s="66">
        <f>COUNTIFS('Audit Form Data'!F$4:F$123, TRUE, 'Audit Form Data'!A$4:A$123, "&gt;=7/1", 'Audit Form Data'!A$4:A$123, "&lt;=7/31", 'Audit Form Data'!B$4:B$123, 'Dropdown Lists'!A$5)</f>
        <v>0</v>
      </c>
      <c r="X62" s="67" t="str">
        <f>IFERROR(V62/(V62+W62)," ")</f>
        <v xml:space="preserve"> </v>
      </c>
      <c r="Y62" s="65">
        <f>COUNTIFS('Audit Form Data'!E$4:E$123, TRUE, 'Audit Form Data'!A$4:A$123, "&gt;=8/1", 'Audit Form Data'!A$4:A$123, "&lt;=8/31", 'Audit Form Data'!B$4:B$123, 'Dropdown Lists'!A$5)</f>
        <v>0</v>
      </c>
      <c r="Z62" s="66">
        <f>COUNTIFS('Audit Form Data'!F$4:F$123, TRUE, 'Audit Form Data'!A$4:A$123, "&gt;=8/1", 'Audit Form Data'!A$4:A$123, "&lt;=8/31", 'Audit Form Data'!B$4:B$123, 'Dropdown Lists'!A$5)</f>
        <v>0</v>
      </c>
      <c r="AA62" s="67" t="str">
        <f>IFERROR(Y62/(Y62+Z62)," ")</f>
        <v xml:space="preserve"> </v>
      </c>
      <c r="AB62" s="65">
        <f>COUNTIFS('Audit Form Data'!E$4:E$123, TRUE, 'Audit Form Data'!A$4:A$123, "&gt;=9/1", 'Audit Form Data'!A$4:A$123, "&lt;=9/30", 'Audit Form Data'!B$4:B$123, 'Dropdown Lists'!A$5)</f>
        <v>0</v>
      </c>
      <c r="AC62" s="66">
        <f>COUNTIFS('Audit Form Data'!F$4:F$123, TRUE, 'Audit Form Data'!A$4:A$123, "&gt;=9/1", 'Audit Form Data'!A$4:A$123, "&lt;=9/30", 'Audit Form Data'!B$4:B$123, 'Dropdown Lists'!A$5)</f>
        <v>0</v>
      </c>
      <c r="AD62" s="67" t="str">
        <f>IFERROR(AB62/(AB62+AC62)," ")</f>
        <v xml:space="preserve"> </v>
      </c>
      <c r="AE62" s="65">
        <f>COUNTIFS('Audit Form Data'!E$4:E$123, TRUE, 'Audit Form Data'!A$4:A$123, "&gt;=10/1", 'Audit Form Data'!A$4:A$123, "&lt;=10/31", 'Audit Form Data'!B$4:B$123, 'Dropdown Lists'!A$5)</f>
        <v>0</v>
      </c>
      <c r="AF62" s="66">
        <f>COUNTIFS('Audit Form Data'!F$4:F$123, TRUE, 'Audit Form Data'!A$4:A$123, "&gt;=10/1", 'Audit Form Data'!A$4:A$123, "&lt;=10/31", 'Audit Form Data'!B$4:B$123, 'Dropdown Lists'!A$5)</f>
        <v>0</v>
      </c>
      <c r="AG62" s="67" t="str">
        <f>IFERROR(AE62/(AE62+AF62)," ")</f>
        <v xml:space="preserve"> </v>
      </c>
      <c r="AH62" s="65">
        <f>COUNTIFS('Audit Form Data'!E$4:E$123, TRUE, 'Audit Form Data'!A$4:A$123, "&gt;=11/1", 'Audit Form Data'!A$4:A$123, "&lt;=11/30", 'Audit Form Data'!B$4:B$123, 'Dropdown Lists'!A$5)</f>
        <v>0</v>
      </c>
      <c r="AI62" s="66">
        <f>COUNTIFS('Audit Form Data'!F$4:F$123, TRUE, 'Audit Form Data'!A$4:A$123, "&gt;=11/1", 'Audit Form Data'!A$4:A$123, "&lt;=11/30", 'Audit Form Data'!B$4:B$123, 'Dropdown Lists'!A$5)</f>
        <v>0</v>
      </c>
      <c r="AJ62" s="67" t="str">
        <f>IFERROR(AH62/(AH62+AI62)," ")</f>
        <v xml:space="preserve"> </v>
      </c>
      <c r="AK62" s="65">
        <f>COUNTIFS('Audit Form Data'!E$4:E$123, TRUE, 'Audit Form Data'!A$4:A$123, "&gt;=12/1", 'Audit Form Data'!A$4:A$123, "&lt;=12/31", 'Audit Form Data'!B$4:B$123, 'Dropdown Lists'!A$5)</f>
        <v>0</v>
      </c>
      <c r="AL62" s="66">
        <f>COUNTIFS('Audit Form Data'!F$4:F$123, TRUE, 'Audit Form Data'!A$4:A$123, "&gt;=12/1", 'Audit Form Data'!A$4:A$123, "&lt;=12/31", 'Audit Form Data'!B$4:B$123, 'Dropdown Lists'!A$5)</f>
        <v>0</v>
      </c>
      <c r="AM62" s="67" t="str">
        <f>IFERROR(AK62/(AK62+AL62)," ")</f>
        <v xml:space="preserve"> </v>
      </c>
      <c r="AO62" s="157" t="s">
        <v>0</v>
      </c>
      <c r="AP62" s="45" t="s">
        <v>117</v>
      </c>
      <c r="AQ62" s="54">
        <f>COUNTIFS('Audit Form Data'!F$4:F$123, TRUE, 'Audit Form Data'!A$4:A$123, "&gt;=1/1", 'Audit Form Data'!A$4:A$123, "&lt;=1/31", 'Audit Form Data'!B$4:B$123, 'Dropdown Lists'!A$5)</f>
        <v>0</v>
      </c>
      <c r="AR62" s="54">
        <f>COUNTIFS('Audit Form Data'!F$4:F$123, TRUE, 'Audit Form Data'!A$4:A$123, "&gt;=2/1", 'Audit Form Data'!A$4:A$123, "&lt;3/1", 'Audit Form Data'!B$4:B$123, 'Dropdown Lists'!A$5)</f>
        <v>0</v>
      </c>
      <c r="AS62" s="54">
        <f>COUNTIFS('Audit Form Data'!F$4:F$123, TRUE, 'Audit Form Data'!A$4:A$123, "&gt;=3/1", 'Audit Form Data'!A$4:A$123, "&lt;=3/31", 'Audit Form Data'!B$4:B$123, 'Dropdown Lists'!A$5)</f>
        <v>0</v>
      </c>
      <c r="AT62" s="54">
        <f>COUNTIFS('Audit Form Data'!F$4:F$123, TRUE, 'Audit Form Data'!A$4:A$123, "&gt;=4/1", 'Audit Form Data'!A$4:A$123, "&lt;=4/30", 'Audit Form Data'!B$4:B$123, 'Dropdown Lists'!A$5)</f>
        <v>0</v>
      </c>
      <c r="AU62" s="54">
        <f>COUNTIFS('Audit Form Data'!F$4:F$123, TRUE, 'Audit Form Data'!A$4:A$123, "&gt;=5/1", 'Audit Form Data'!A$4:A$123, "&lt;=5/31", 'Audit Form Data'!B$4:B$123, 'Dropdown Lists'!A$5)</f>
        <v>0</v>
      </c>
      <c r="AV62" s="54">
        <f>COUNTIFS('Audit Form Data'!F$4:F$123, TRUE, 'Audit Form Data'!A$4:A$123, "&gt;=6/1", 'Audit Form Data'!A$4:A$123, "&lt;=6/30", 'Audit Form Data'!B$4:B$123, 'Dropdown Lists'!A$5)</f>
        <v>0</v>
      </c>
      <c r="AW62" s="54">
        <f>COUNTIFS('Audit Form Data'!F$4:F$123, TRUE, 'Audit Form Data'!A$4:A$123, "&gt;=7/1", 'Audit Form Data'!A$4:A$123, "&lt;=7/31", 'Audit Form Data'!B$4:B$123, 'Dropdown Lists'!A$5)</f>
        <v>0</v>
      </c>
      <c r="AX62" s="54">
        <f>COUNTIFS('Audit Form Data'!F$4:F$123, TRUE, 'Audit Form Data'!A$4:A$123, "&gt;=8/1", 'Audit Form Data'!A$4:A$123, "&lt;=8/31", 'Audit Form Data'!B$4:B$123, 'Dropdown Lists'!A$5)</f>
        <v>0</v>
      </c>
      <c r="AY62" s="54">
        <f>COUNTIFS('Audit Form Data'!F$4:F$123, TRUE, 'Audit Form Data'!A$4:A$123, "&gt;=9/1", 'Audit Form Data'!A$4:A$123, "&lt;=9/30", 'Audit Form Data'!B$4:B$123, 'Dropdown Lists'!A$5)</f>
        <v>0</v>
      </c>
      <c r="AZ62" s="54">
        <f>COUNTIFS('Audit Form Data'!F$4:F$123, TRUE, 'Audit Form Data'!A$4:A$123, "&gt;=10/1", 'Audit Form Data'!A$4:A$123, "&lt;=10/31", 'Audit Form Data'!B$4:B$123, 'Dropdown Lists'!A$5)</f>
        <v>0</v>
      </c>
      <c r="BA62" s="54">
        <f>COUNTIFS('Audit Form Data'!F$4:F$123, TRUE, 'Audit Form Data'!A$4:A$123, "&gt;=11/1", 'Audit Form Data'!A$4:A$123, "&lt;=11/30", 'Audit Form Data'!B$4:B$123, 'Dropdown Lists'!A$5)</f>
        <v>0</v>
      </c>
      <c r="BB62" s="54">
        <f>COUNTIFS('Audit Form Data'!F$4:F$123, TRUE, 'Audit Form Data'!A$4:A$123, "&gt;=12/1", 'Audit Form Data'!A$4:A$123, "&lt;=12/31", 'Audit Form Data'!B$4:B$123, 'Dropdown Lists'!A$5)</f>
        <v>0</v>
      </c>
    </row>
    <row r="63" spans="2:54" ht="60.6" x14ac:dyDescent="0.3">
      <c r="B63" s="158"/>
      <c r="C63" s="55" t="s">
        <v>2</v>
      </c>
      <c r="D63" s="64">
        <f>COUNTIFS('Audit Form Data'!Z$4:Z$123, TRUE, 'Audit Form Data'!A$4:A$123, "&gt;=1/1", 'Audit Form Data'!A$4:A$123, "&lt;=1/31", 'Audit Form Data'!B$4:B$123, 'Dropdown Lists'!A$5)</f>
        <v>0</v>
      </c>
      <c r="E63" s="54">
        <f>COUNTIFS('Audit Form Data'!AA$4:AA$123, TRUE, 'Audit Form Data'!A$4:A$123, "&gt;=1/1", 'Audit Form Data'!A$4:A$123, "&lt;=1/31", 'Audit Form Data'!B$4:B$123, 'Dropdown Lists'!A$5)</f>
        <v>0</v>
      </c>
      <c r="F63" s="67" t="str">
        <f>IFERROR(D63/(D63+E63),"")</f>
        <v/>
      </c>
      <c r="G63" s="64">
        <f>COUNTIFS('Audit Form Data'!Z$4:Z$123, TRUE, 'Audit Form Data'!A$4:A$123, "&gt;=2/1", 'Audit Form Data'!A$4:A$123, "&lt;3/1", 'Audit Form Data'!B$4:B$123, 'Dropdown Lists'!A$5)</f>
        <v>0</v>
      </c>
      <c r="H63" s="54">
        <f>COUNTIFS('Audit Form Data'!AA$4:AA$123, TRUE, 'Audit Form Data'!A$4:A$123, "&gt;=2/1", 'Audit Form Data'!A$4:A$123, "&lt;3/1", 'Audit Form Data'!B$4:B$123, 'Dropdown Lists'!A$5)</f>
        <v>0</v>
      </c>
      <c r="I63" s="67" t="str">
        <f>IFERROR(G63/(G63+H63),"")</f>
        <v/>
      </c>
      <c r="J63" s="64">
        <f>COUNTIFS('Audit Form Data'!Z$4:Z$123, TRUE, 'Audit Form Data'!A$4:A$123, "&gt;=3/1", 'Audit Form Data'!A$4:A$123, "&lt;=3/31", 'Audit Form Data'!B$4:B$123, 'Dropdown Lists'!A$5)</f>
        <v>0</v>
      </c>
      <c r="K63" s="54">
        <f>COUNTIFS('Audit Form Data'!AA$4:AA$123, TRUE, 'Audit Form Data'!A$4:A$123, "&gt;=3/1", 'Audit Form Data'!A$4:A$123, "&lt;=3/31", 'Audit Form Data'!B$4:B$123, 'Dropdown Lists'!A$5)</f>
        <v>0</v>
      </c>
      <c r="L63" s="67" t="str">
        <f>IFERROR(J63/(J63+K63),"")</f>
        <v/>
      </c>
      <c r="M63" s="64">
        <f>COUNTIFS('Audit Form Data'!Z$4:Z$123, TRUE, 'Audit Form Data'!A$4:A$123, "&gt;=4/1", 'Audit Form Data'!A$4:A$123, "&lt;=4/30", 'Audit Form Data'!B$4:B$123, 'Dropdown Lists'!A$5)</f>
        <v>0</v>
      </c>
      <c r="N63" s="54">
        <f>COUNTIFS('Audit Form Data'!AA$4:AA$123, TRUE, 'Audit Form Data'!A$4:A$123, "&gt;=4/1", 'Audit Form Data'!A$4:A$123, "&lt;=4/30", 'Audit Form Data'!B$4:B$123, 'Dropdown Lists'!A$5)</f>
        <v>0</v>
      </c>
      <c r="O63" s="67" t="str">
        <f>IFERROR(M63/(M63+N63),"")</f>
        <v/>
      </c>
      <c r="P63" s="64">
        <f>COUNTIFS('Audit Form Data'!Z$4:Z$123, TRUE, 'Audit Form Data'!A$4:A$123, "&gt;=5/1", 'Audit Form Data'!A$4:A$123, "&lt;=5/31", 'Audit Form Data'!B$4:B$123, 'Dropdown Lists'!A$5)</f>
        <v>0</v>
      </c>
      <c r="Q63" s="54">
        <f>COUNTIFS('Audit Form Data'!AA$4:AA$123, TRUE, 'Audit Form Data'!A$4:A$123, "&gt;=5/1", 'Audit Form Data'!A$4:A$123, "&lt;=5/31", 'Audit Form Data'!B$4:B$123, 'Dropdown Lists'!A$5)</f>
        <v>0</v>
      </c>
      <c r="R63" s="67" t="str">
        <f>IFERROR(P63/(P63+Q63),"")</f>
        <v/>
      </c>
      <c r="S63" s="64">
        <f>COUNTIFS('Audit Form Data'!Z$4:Z$123, TRUE, 'Audit Form Data'!A$4:A$123, "&gt;=6/1", 'Audit Form Data'!A$4:A$123, "&lt;=6/30", 'Audit Form Data'!B$4:B$123, 'Dropdown Lists'!A$5)</f>
        <v>0</v>
      </c>
      <c r="T63" s="54">
        <f>COUNTIFS('Audit Form Data'!AA$4:AA$123, TRUE, 'Audit Form Data'!A$4:A$123, "&gt;=6/1", 'Audit Form Data'!A$4:A$123, "&lt;=6/30", 'Audit Form Data'!B$4:B$123, 'Dropdown Lists'!A$5)</f>
        <v>0</v>
      </c>
      <c r="U63" s="67" t="str">
        <f>IFERROR(S63/(S63+T63),"")</f>
        <v/>
      </c>
      <c r="V63" s="64">
        <f>COUNTIFS('Audit Form Data'!Z$4:Z$123, TRUE, 'Audit Form Data'!A$4:A$123, "&gt;=7/1", 'Audit Form Data'!A$4:A$123, "&lt;=7/31", 'Audit Form Data'!B$4:B$123, 'Dropdown Lists'!A$5)</f>
        <v>0</v>
      </c>
      <c r="W63" s="54">
        <f>COUNTIFS('Audit Form Data'!AA$4:AA$123, TRUE, 'Audit Form Data'!A$4:A$123, "&gt;=7/1", 'Audit Form Data'!A$4:A$123, "&lt;=7/31", 'Audit Form Data'!B$4:B$123, 'Dropdown Lists'!A$5)</f>
        <v>0</v>
      </c>
      <c r="X63" s="67" t="str">
        <f>IFERROR(V63/(V63+W63),"")</f>
        <v/>
      </c>
      <c r="Y63" s="64">
        <f>COUNTIFS('Audit Form Data'!Z$4:Z$123, TRUE, 'Audit Form Data'!A$4:A$123, "&gt;=8/1", 'Audit Form Data'!A$4:A$123, "&lt;=8/31", 'Audit Form Data'!B$4:B$123, 'Dropdown Lists'!A$5)</f>
        <v>0</v>
      </c>
      <c r="Z63" s="54">
        <f>COUNTIFS('Audit Form Data'!AA$4:AA$123, TRUE, 'Audit Form Data'!A$4:A$123, "&gt;=8/1", 'Audit Form Data'!A$4:A$123, "&lt;=8/31", 'Audit Form Data'!B$4:B$123, 'Dropdown Lists'!A$5)</f>
        <v>0</v>
      </c>
      <c r="AA63" s="67" t="str">
        <f>IFERROR(Y63/(Y63+Z63),"")</f>
        <v/>
      </c>
      <c r="AB63" s="64">
        <f>COUNTIFS('Audit Form Data'!Z$4:Z$123, TRUE, 'Audit Form Data'!A$4:A$123, "&gt;=9/1", 'Audit Form Data'!A$4:A$123, "&lt;=9/30", 'Audit Form Data'!B$4:B$123, 'Dropdown Lists'!A$5)</f>
        <v>0</v>
      </c>
      <c r="AC63" s="54">
        <f>COUNTIFS('Audit Form Data'!AA$4:AA$123, TRUE, 'Audit Form Data'!A$4:A$123, "&gt;=9/1", 'Audit Form Data'!A$4:A$123, "&lt;=9/30", 'Audit Form Data'!B$4:B$123, 'Dropdown Lists'!A$5)</f>
        <v>0</v>
      </c>
      <c r="AD63" s="67" t="str">
        <f>IFERROR(AB63/(AB63+AC63),"")</f>
        <v/>
      </c>
      <c r="AE63" s="64">
        <f>COUNTIFS('Audit Form Data'!Z$4:Z$123, TRUE, 'Audit Form Data'!A$4:A$123, "&gt;=10/1", 'Audit Form Data'!A$4:A$123, "&lt;=10/31", 'Audit Form Data'!B$4:B$123, 'Dropdown Lists'!A$5)</f>
        <v>0</v>
      </c>
      <c r="AF63" s="54">
        <f>COUNTIFS('Audit Form Data'!AA$4:AA$123, TRUE, 'Audit Form Data'!A$4:A$123, "&gt;=10/1", 'Audit Form Data'!A$4:A$123, "&lt;=10/31", 'Audit Form Data'!B$4:B$123, 'Dropdown Lists'!A$5)</f>
        <v>0</v>
      </c>
      <c r="AG63" s="67" t="str">
        <f>IFERROR(AE63/(AE63+AF63),"")</f>
        <v/>
      </c>
      <c r="AH63" s="64">
        <f>COUNTIFS('Audit Form Data'!Z$4:Z$123, TRUE, 'Audit Form Data'!A$4:A$123, "&gt;=11/1", 'Audit Form Data'!A$4:A$123, "&lt;=11/30", 'Audit Form Data'!B$4:B$123, 'Dropdown Lists'!A$5)</f>
        <v>0</v>
      </c>
      <c r="AI63" s="54">
        <f>COUNTIFS('Audit Form Data'!AA$4:AA$123, TRUE, 'Audit Form Data'!A$4:A$123, "&gt;=11/1", 'Audit Form Data'!A$4:A$123, "&lt;=11/30", 'Audit Form Data'!B$4:B$123, 'Dropdown Lists'!A$5)</f>
        <v>0</v>
      </c>
      <c r="AJ63" s="67" t="str">
        <f>IFERROR(AH63/(AH63+AI63),"")</f>
        <v/>
      </c>
      <c r="AK63" s="64">
        <f>COUNTIFS('Audit Form Data'!Z$4:Z$123, TRUE, 'Audit Form Data'!A$4:A$123, "&gt;=12/1", 'Audit Form Data'!A$4:A$123, "&lt;=12/31", 'Audit Form Data'!B$4:B$123, 'Dropdown Lists'!A$5)</f>
        <v>0</v>
      </c>
      <c r="AL63" s="54">
        <f>COUNTIFS('Audit Form Data'!AA$4:AA$123, TRUE, 'Audit Form Data'!A$4:A$123, "&gt;=12/1", 'Audit Form Data'!A$4:A$123, "&lt;=12/31", 'Audit Form Data'!B$4:B$123, 'Dropdown Lists'!A$5)</f>
        <v>0</v>
      </c>
      <c r="AM63" s="67" t="str">
        <f>IFERROR(AK63/(AK63+AL63),"")</f>
        <v/>
      </c>
      <c r="AO63" s="158"/>
      <c r="AP63" s="45" t="s">
        <v>2</v>
      </c>
      <c r="AQ63" s="54">
        <f>COUNTIFS('Audit Form Data'!AA$4:AA$123, TRUE, 'Audit Form Data'!A$4:A$123, "&gt;=1/1", 'Audit Form Data'!A$4:A$123, "&lt;=1/31", 'Audit Form Data'!B$4:B$123, 'Dropdown Lists'!A$5)</f>
        <v>0</v>
      </c>
      <c r="AR63" s="54">
        <f>COUNTIFS('Audit Form Data'!AA$4:AA$123, TRUE, 'Audit Form Data'!A$4:A$123, "&gt;=2/1", 'Audit Form Data'!A$4:A$123, "&lt;3/1", 'Audit Form Data'!B$4:B$123, 'Dropdown Lists'!A$5)</f>
        <v>0</v>
      </c>
      <c r="AS63" s="54">
        <f>COUNTIFS('Audit Form Data'!AA$4:AA$123, TRUE, 'Audit Form Data'!A$4:A$123, "&gt;=3/1", 'Audit Form Data'!A$4:A$123, "&lt;=3/31", 'Audit Form Data'!B$4:B$123, 'Dropdown Lists'!A$5)</f>
        <v>0</v>
      </c>
      <c r="AT63" s="54">
        <f>COUNTIFS('Audit Form Data'!AA$4:AA$123, TRUE, 'Audit Form Data'!A$4:A$123, "&gt;=4/1", 'Audit Form Data'!A$4:A$123, "&lt;=4/30", 'Audit Form Data'!B$4:B$123, 'Dropdown Lists'!A$5)</f>
        <v>0</v>
      </c>
      <c r="AU63" s="54">
        <f>COUNTIFS('Audit Form Data'!AA$4:AA$123, TRUE, 'Audit Form Data'!A$4:A$123, "&gt;=5/1", 'Audit Form Data'!A$4:A$123, "&lt;=5/31", 'Audit Form Data'!B$4:B$123, 'Dropdown Lists'!A$5)</f>
        <v>0</v>
      </c>
      <c r="AV63" s="54">
        <f>COUNTIFS('Audit Form Data'!AA$4:AA$123, TRUE, 'Audit Form Data'!A$4:A$123, "&gt;=6/1", 'Audit Form Data'!A$4:A$123, "&lt;=6/30", 'Audit Form Data'!B$4:B$123, 'Dropdown Lists'!A$5)</f>
        <v>0</v>
      </c>
      <c r="AW63" s="54">
        <f>COUNTIFS('Audit Form Data'!AA$4:AA$123, TRUE, 'Audit Form Data'!A$4:A$123, "&gt;=7/1", 'Audit Form Data'!A$4:A$123, "&lt;=7/31", 'Audit Form Data'!B$4:B$123, 'Dropdown Lists'!A$5)</f>
        <v>0</v>
      </c>
      <c r="AX63" s="54">
        <f>COUNTIFS('Audit Form Data'!AA$4:AA$123, TRUE, 'Audit Form Data'!A$4:A$123, "&gt;=8/1", 'Audit Form Data'!A$4:A$123, "&lt;=8/31", 'Audit Form Data'!B$4:B$123, 'Dropdown Lists'!A$5)</f>
        <v>0</v>
      </c>
      <c r="AY63" s="54">
        <f>COUNTIFS('Audit Form Data'!AA$4:AA$123, TRUE, 'Audit Form Data'!A$4:A$123, "&gt;=9/1", 'Audit Form Data'!A$4:A$123, "&lt;=9/30", 'Audit Form Data'!B$4:B$123, 'Dropdown Lists'!A$5)</f>
        <v>0</v>
      </c>
      <c r="AZ63" s="54">
        <f>COUNTIFS('Audit Form Data'!AA$4:AA$123, TRUE, 'Audit Form Data'!A$4:A$123, "&gt;=10/1", 'Audit Form Data'!A$4:A$123, "&lt;=10/31", 'Audit Form Data'!B$4:B$123, 'Dropdown Lists'!A$5)</f>
        <v>0</v>
      </c>
      <c r="BA63" s="54">
        <f>COUNTIFS('Audit Form Data'!AA$4:AA$123, TRUE, 'Audit Form Data'!A$4:A$123, "&gt;=11/1", 'Audit Form Data'!A$4:A$123, "&lt;=11/30", 'Audit Form Data'!B$4:B$123, 'Dropdown Lists'!A$5)</f>
        <v>0</v>
      </c>
      <c r="BB63" s="54">
        <f>COUNTIFS('Audit Form Data'!AA$4:AA$123, TRUE, 'Audit Form Data'!A$4:A$123, "&gt;=12/1", 'Audit Form Data'!A$4:A$123, "&lt;=12/31", 'Audit Form Data'!B$4:B$123, 'Dropdown Lists'!A$5)</f>
        <v>0</v>
      </c>
    </row>
    <row r="64" spans="2:54" x14ac:dyDescent="0.3">
      <c r="B64" s="158"/>
      <c r="C64" s="56" t="s">
        <v>3</v>
      </c>
      <c r="D64" s="64">
        <f>COUNTIFS('Audit Form Data'!BD$4:BD$123, TRUE, 'Audit Form Data'!A$4:A$123, "&gt;=1/1", 'Audit Form Data'!A$4:A$123, "&lt;=1/31", 'Audit Form Data'!B$4:B$123, 'Dropdown Lists'!A$5) + COUNTIFS('Audit Form Data'!BM$4:BM$123, TRUE, 'Audit Form Data'!A$4:A$123, "&gt;=1/1", 'Audit Form Data'!A$4:A$123, "&lt;=1/31", 'Audit Form Data'!B$4:B$123, 'Dropdown Lists'!A$5)</f>
        <v>0</v>
      </c>
      <c r="E64" s="54">
        <f>COUNTIFS('Audit Form Data'!BE$4:BE$123, TRUE, 'Audit Form Data'!A$4:A$123, "&gt;=1/1", 'Audit Form Data'!A$4:A$123, "&lt;=1/31", 'Audit Form Data'!B$4:B$123, 'Dropdown Lists'!A$5) + COUNTIFS('Audit Form Data'!BN$4:BN$123, TRUE, 'Audit Form Data'!A$4:A$123, "&gt;=1/1", 'Audit Form Data'!A$4:A$123, "&lt;=1/31", 'Audit Form Data'!B$4:B$123, 'Dropdown Lists'!A$5)</f>
        <v>0</v>
      </c>
      <c r="F64" s="67" t="str">
        <f>IFERROR(D64/(D64+E64),"")</f>
        <v/>
      </c>
      <c r="G64" s="64">
        <f>COUNTIFS('Audit Form Data'!BD$4:BD$123, TRUE, 'Audit Form Data'!A$4:A$123, "&gt;=2/1", 'Audit Form Data'!A$4:A$123, "&lt;3/1", 'Audit Form Data'!B$4:B$123, 'Dropdown Lists'!A$5) + COUNTIFS('Audit Form Data'!BM$4:BM$123, TRUE, 'Audit Form Data'!A$4:A$123, "&gt;=2/1", 'Audit Form Data'!A$4:A$123, "&lt;3/1", 'Audit Form Data'!B$4:B$123, 'Dropdown Lists'!A$5)</f>
        <v>0</v>
      </c>
      <c r="H64" s="54">
        <f>COUNTIFS('Audit Form Data'!BE$4:BE$123, TRUE, 'Audit Form Data'!A$4:A$123, "&gt;=2/1", 'Audit Form Data'!A$4:A$123, "&lt;3/1", 'Audit Form Data'!B$4:B$123, 'Dropdown Lists'!A$5) + COUNTIFS('Audit Form Data'!BN$4:BN$123, TRUE, 'Audit Form Data'!A$4:A$123, "&gt;=2/1", 'Audit Form Data'!A$4:A$123, "&lt;3/1", 'Audit Form Data'!B$4:B$123, 'Dropdown Lists'!A$5)</f>
        <v>0</v>
      </c>
      <c r="I64" s="67" t="str">
        <f>IFERROR(G64/(G64+H64),"")</f>
        <v/>
      </c>
      <c r="J64" s="64">
        <f>COUNTIFS('Audit Form Data'!BD$4:BD$123, TRUE, 'Audit Form Data'!A$4:A$123, "&gt;=3/1", 'Audit Form Data'!A$4:A$123, "&lt;=3/31", 'Audit Form Data'!B$4:B$123, 'Dropdown Lists'!A$5) + COUNTIFS('Audit Form Data'!BM$4:BM$123, TRUE, 'Audit Form Data'!A$4:A$123, "&gt;=3/1", 'Audit Form Data'!A$4:A$123, "&lt;=3/31", 'Audit Form Data'!B$4:B$123, 'Dropdown Lists'!A$5)</f>
        <v>0</v>
      </c>
      <c r="K64" s="54">
        <f>COUNTIFS('Audit Form Data'!BE$4:BE$123, TRUE, 'Audit Form Data'!A$4:A$123, "&gt;=3/1", 'Audit Form Data'!A$4:A$123, "&lt;=3/31", 'Audit Form Data'!B$4:B$123, 'Dropdown Lists'!A$5) + COUNTIFS('Audit Form Data'!BN$4:BN$123, TRUE, 'Audit Form Data'!A$4:A$123, "&gt;=3/1", 'Audit Form Data'!A$4:A$123, "&lt;=3/31", 'Audit Form Data'!B$4:B$123, 'Dropdown Lists'!A$5)</f>
        <v>0</v>
      </c>
      <c r="L64" s="67" t="str">
        <f>IFERROR(J64/(J64+K64),"")</f>
        <v/>
      </c>
      <c r="M64" s="64">
        <f>COUNTIFS('Audit Form Data'!BD$4:BD$123, TRUE, 'Audit Form Data'!A$4:A$123, "&gt;=4/1", 'Audit Form Data'!A$4:A$123, "&lt;=4/30", 'Audit Form Data'!B$4:B$123, 'Dropdown Lists'!A$5) + COUNTIFS('Audit Form Data'!BM$4:BM$123, TRUE, 'Audit Form Data'!A$4:A$123, "&gt;=4/1", 'Audit Form Data'!A$4:A$123, "&lt;=4/30", 'Audit Form Data'!B$4:B$123, 'Dropdown Lists'!A$5)</f>
        <v>0</v>
      </c>
      <c r="N64" s="54">
        <f>COUNTIFS('Audit Form Data'!BE$4:BE$123, TRUE, 'Audit Form Data'!A$4:A$123, "&gt;=4/1", 'Audit Form Data'!A$4:A$123, "&lt;=4/30", 'Audit Form Data'!B$4:B$123, 'Dropdown Lists'!A$5) + COUNTIFS('Audit Form Data'!BN$4:BN$123, TRUE, 'Audit Form Data'!A$4:A$123, "&gt;=4/1", 'Audit Form Data'!A$4:A$123, "&lt;=4/30", 'Audit Form Data'!B$4:B$123, 'Dropdown Lists'!A$5)</f>
        <v>0</v>
      </c>
      <c r="O64" s="67" t="str">
        <f>IFERROR(M64/(M64+N64),"")</f>
        <v/>
      </c>
      <c r="P64" s="64">
        <f>COUNTIFS('Audit Form Data'!BD$4:BD$123, TRUE, 'Audit Form Data'!A$4:A$123, "&gt;=5/1", 'Audit Form Data'!A$4:A$123, "&lt;=5/31", 'Audit Form Data'!B$4:B$123, 'Dropdown Lists'!A$5) + COUNTIFS('Audit Form Data'!BM$4:BM$123, TRUE, 'Audit Form Data'!A$4:A$123, "&gt;=5/1", 'Audit Form Data'!A$4:A$123, "&lt;=5/31", 'Audit Form Data'!B$4:B$123, 'Dropdown Lists'!A$5)</f>
        <v>0</v>
      </c>
      <c r="Q64" s="54">
        <f>COUNTIFS('Audit Form Data'!BE$4:BE$123, TRUE, 'Audit Form Data'!A$4:A$123, "&gt;=5/1", 'Audit Form Data'!A$4:A$123, "&lt;=5/31", 'Audit Form Data'!B$4:B$123, 'Dropdown Lists'!A$5) + COUNTIFS('Audit Form Data'!BN$4:BN$123, TRUE, 'Audit Form Data'!A$4:A$123, "&gt;=5/1", 'Audit Form Data'!A$4:A$123, "&lt;=5/31", 'Audit Form Data'!B$4:B$123, 'Dropdown Lists'!A$5)</f>
        <v>0</v>
      </c>
      <c r="R64" s="67" t="str">
        <f>IFERROR(P64/(P64+Q64),"")</f>
        <v/>
      </c>
      <c r="S64" s="64">
        <f>COUNTIFS('Audit Form Data'!BD$4:BD$123, TRUE, 'Audit Form Data'!A$4:A$123, "&gt;=6/1", 'Audit Form Data'!A$4:A$123, "&lt;=6/30", 'Audit Form Data'!B$4:B$123, 'Dropdown Lists'!A$5) + COUNTIFS('Audit Form Data'!BM$4:BM$123, TRUE, 'Audit Form Data'!A$4:A$123, "&gt;=6/1", 'Audit Form Data'!A$4:A$123, "&lt;=6/30", 'Audit Form Data'!B$4:B$123, 'Dropdown Lists'!A$5)</f>
        <v>0</v>
      </c>
      <c r="T64" s="54">
        <f>COUNTIFS('Audit Form Data'!BE$4:BE$123, TRUE, 'Audit Form Data'!A$4:A$123, "&gt;=6/1", 'Audit Form Data'!A$4:A$123, "&lt;=6/30", 'Audit Form Data'!B$4:B$123, 'Dropdown Lists'!A$5) + COUNTIFS('Audit Form Data'!BN$4:BN$123, TRUE, 'Audit Form Data'!A$4:A$123, "&gt;=6/1", 'Audit Form Data'!A$4:A$123, "&lt;=6/30", 'Audit Form Data'!B$4:B$123, 'Dropdown Lists'!A$5)</f>
        <v>0</v>
      </c>
      <c r="U64" s="67" t="str">
        <f>IFERROR(S64/(S64+T64),"")</f>
        <v/>
      </c>
      <c r="V64" s="64">
        <f>COUNTIFS('Audit Form Data'!BD$4:BD$123, TRUE, 'Audit Form Data'!A$4:A$123, "&gt;=7/1", 'Audit Form Data'!A$4:A$123, "&lt;=7/31", 'Audit Form Data'!B$4:B$123, 'Dropdown Lists'!A$5) + COUNTIFS('Audit Form Data'!BM$4:BM$123, TRUE, 'Audit Form Data'!A$4:A$123, "&gt;=7/1", 'Audit Form Data'!A$4:A$123, "&lt;=7/31", 'Audit Form Data'!B$4:B$123, 'Dropdown Lists'!A$5)</f>
        <v>0</v>
      </c>
      <c r="W64" s="54">
        <f>COUNTIFS('Audit Form Data'!BE$4:BE$123, TRUE, 'Audit Form Data'!A$4:A$123, "&gt;=7/1", 'Audit Form Data'!A$4:A$123, "&lt;=7/31", 'Audit Form Data'!B$4:B$123, 'Dropdown Lists'!A$5) + COUNTIFS('Audit Form Data'!BN$4:BN$123, TRUE, 'Audit Form Data'!A$4:A$123, "&gt;=7/1", 'Audit Form Data'!A$4:A$123, "&lt;=7/31", 'Audit Form Data'!B$4:B$123, 'Dropdown Lists'!A$5)</f>
        <v>0</v>
      </c>
      <c r="X64" s="67" t="str">
        <f>IFERROR(V64/(V64+W64),"")</f>
        <v/>
      </c>
      <c r="Y64" s="64">
        <f>COUNTIFS('Audit Form Data'!BD$4:BD$123, TRUE, 'Audit Form Data'!A$4:A$123, "&gt;=8/1", 'Audit Form Data'!A$4:A$123, "&lt;=8/31", 'Audit Form Data'!B$4:B$123, 'Dropdown Lists'!A$5) + COUNTIFS('Audit Form Data'!BM$4:BM$123, TRUE, 'Audit Form Data'!A$4:A$123, "&gt;=8/1", 'Audit Form Data'!A$4:A$123, "&lt;=8/31", 'Audit Form Data'!B$4:B$123, 'Dropdown Lists'!A$5)</f>
        <v>0</v>
      </c>
      <c r="Z64" s="54">
        <f>COUNTIFS('Audit Form Data'!BE$4:BE$123, TRUE, 'Audit Form Data'!A$4:A$123, "&gt;=8/1", 'Audit Form Data'!A$4:A$123, "&lt;=8/31", 'Audit Form Data'!B$4:B$123, 'Dropdown Lists'!A$5) + COUNTIFS('Audit Form Data'!BN$4:BN$123, TRUE, 'Audit Form Data'!A$4:A$123, "&gt;=8/1", 'Audit Form Data'!A$4:A$123, "&lt;=8/31", 'Audit Form Data'!B$4:B$123, 'Dropdown Lists'!A$5)</f>
        <v>0</v>
      </c>
      <c r="AA64" s="67" t="str">
        <f>IFERROR(Y64/(Y64+Z64),"")</f>
        <v/>
      </c>
      <c r="AB64" s="64">
        <f>COUNTIFS('Audit Form Data'!BD$4:BD$123, TRUE, 'Audit Form Data'!A$4:A$123, "&gt;=9/1", 'Audit Form Data'!A$4:A$123, "&lt;=9/30", 'Audit Form Data'!B$4:B$123, 'Dropdown Lists'!A$5) + COUNTIFS('Audit Form Data'!BM$4:BM$123, TRUE, 'Audit Form Data'!A$4:A$123, "&gt;=9/1", 'Audit Form Data'!A$4:A$123, "&lt;=9/30", 'Audit Form Data'!B$4:B$123, 'Dropdown Lists'!A$5)</f>
        <v>0</v>
      </c>
      <c r="AC64" s="54">
        <f>COUNTIFS('Audit Form Data'!BE$4:BE$123, TRUE, 'Audit Form Data'!A$4:A$123, "&gt;=9/1", 'Audit Form Data'!A$4:A$123, "&lt;=9/30", 'Audit Form Data'!B$4:B$123, 'Dropdown Lists'!A$5) + COUNTIFS('Audit Form Data'!BN$4:BN$123, TRUE, 'Audit Form Data'!A$4:A$123, "&gt;=9/1", 'Audit Form Data'!A$4:A$123, "&lt;=9/30", 'Audit Form Data'!B$4:B$123, 'Dropdown Lists'!A$5)</f>
        <v>0</v>
      </c>
      <c r="AD64" s="67" t="str">
        <f>IFERROR(AB64/(AB64+AC64),"")</f>
        <v/>
      </c>
      <c r="AE64" s="64">
        <f>COUNTIFS('Audit Form Data'!BD$4:BD$123, TRUE, 'Audit Form Data'!A$4:A$123, "&gt;=10/1", 'Audit Form Data'!A$4:A$123, "&lt;=10/31", 'Audit Form Data'!B$4:B$123, 'Dropdown Lists'!A$5) + COUNTIFS('Audit Form Data'!BM$4:BM$123, TRUE, 'Audit Form Data'!A$4:A$123, "&gt;=10/1", 'Audit Form Data'!A$4:A$123, "&lt;=10/31", 'Audit Form Data'!B$4:B$123, 'Dropdown Lists'!A$5)</f>
        <v>0</v>
      </c>
      <c r="AF64" s="54">
        <f>COUNTIFS('Audit Form Data'!BE$4:BE$123, TRUE, 'Audit Form Data'!A$4:A$123, "&gt;=10/1", 'Audit Form Data'!A$4:A$123, "&lt;=10/31", 'Audit Form Data'!B$4:B$123, 'Dropdown Lists'!A$5) + COUNTIFS('Audit Form Data'!BN$4:BN$123, TRUE, 'Audit Form Data'!A$4:A$123, "&gt;=10/1", 'Audit Form Data'!A$4:A$123, "&lt;=10/31", 'Audit Form Data'!B$4:B$123, 'Dropdown Lists'!A$5)</f>
        <v>0</v>
      </c>
      <c r="AG64" s="67" t="str">
        <f>IFERROR(AE64/(AE64+AF64),"")</f>
        <v/>
      </c>
      <c r="AH64" s="64">
        <f>COUNTIFS('Audit Form Data'!BD$4:BD$123, TRUE, 'Audit Form Data'!A$4:A$123, "&gt;=11/1", 'Audit Form Data'!A$4:A$123, "&lt;=11/30", 'Audit Form Data'!B$4:B$123, 'Dropdown Lists'!A$5) + COUNTIFS('Audit Form Data'!BM$4:BM$123, TRUE, 'Audit Form Data'!A$4:A$123, "&gt;=11/1", 'Audit Form Data'!A$4:A$123, "&lt;=11/30", 'Audit Form Data'!B$4:B$123, 'Dropdown Lists'!A$5)</f>
        <v>0</v>
      </c>
      <c r="AI64" s="54">
        <f>COUNTIFS('Audit Form Data'!BE$4:BE$123, TRUE, 'Audit Form Data'!A$4:A$123, "&gt;=11/1", 'Audit Form Data'!A$4:A$123, "&lt;=11/30", 'Audit Form Data'!B$4:B$123, 'Dropdown Lists'!A$5) + COUNTIFS('Audit Form Data'!BN$4:BN$123, TRUE, 'Audit Form Data'!A$4:A$123, "&gt;=11/1", 'Audit Form Data'!A$4:A$123, "&lt;=11/30", 'Audit Form Data'!B$4:B$123, 'Dropdown Lists'!A$5)</f>
        <v>0</v>
      </c>
      <c r="AJ64" s="67" t="str">
        <f>IFERROR(AH64/(AH64+AI64),"")</f>
        <v/>
      </c>
      <c r="AK64" s="64">
        <f>COUNTIFS('Audit Form Data'!BD$4:BD$123, TRUE, 'Audit Form Data'!A$4:A$123, "&gt;=12/1", 'Audit Form Data'!A$4:A$123, "&lt;=12/31", 'Audit Form Data'!B$4:B$123, 'Dropdown Lists'!A$5) + COUNTIFS('Audit Form Data'!BM$4:BM$123, TRUE, 'Audit Form Data'!A$4:A$123, "&gt;=12/1", 'Audit Form Data'!A$4:A$123, "&lt;=12/31", 'Audit Form Data'!B$4:B$123, 'Dropdown Lists'!A$5)</f>
        <v>0</v>
      </c>
      <c r="AL64" s="54">
        <f>COUNTIFS('Audit Form Data'!BE$4:BE$123, TRUE, 'Audit Form Data'!A$4:A$123, "&gt;=12/1", 'Audit Form Data'!A$4:A$123, "&lt;=12/31", 'Audit Form Data'!B$4:B$123, 'Dropdown Lists'!A$5) + COUNTIFS('Audit Form Data'!BN$4:BN$123, TRUE, 'Audit Form Data'!A$4:A$123, "&gt;=12/1", 'Audit Form Data'!A$4:A$123, "&lt;=12/31", 'Audit Form Data'!B$4:B$123, 'Dropdown Lists'!A$5)</f>
        <v>0</v>
      </c>
      <c r="AM64" s="67" t="str">
        <f>IFERROR(AK64/(AK64+AL64),"")</f>
        <v/>
      </c>
      <c r="AO64" s="159"/>
      <c r="AP64" s="46" t="s">
        <v>3</v>
      </c>
      <c r="AQ64" s="54">
        <f>COUNTIFS('Audit Form Data'!BE$4:BE$123, TRUE, 'Audit Form Data'!A$4:A$123, "&gt;=1/1", 'Audit Form Data'!A$4:A$123, "&lt;=1/31", 'Audit Form Data'!B$4:B$123, 'Dropdown Lists'!A$5) + COUNTIFS('Audit Form Data'!BN$4:BN$123, TRUE, 'Audit Form Data'!A$4:A$123, "&gt;=1/1", 'Audit Form Data'!A$4:A$123, "&lt;=1/31", 'Audit Form Data'!B$4:B$123, 'Dropdown Lists'!A$5)</f>
        <v>0</v>
      </c>
      <c r="AR64" s="54">
        <f>COUNTIFS('Audit Form Data'!BE$4:BE$123, TRUE, 'Audit Form Data'!A$4:A$123, "&gt;=2/1", 'Audit Form Data'!A$4:A$123, "&lt;3/1", 'Audit Form Data'!B$4:B$123, 'Dropdown Lists'!A$5) + COUNTIFS('Audit Form Data'!BN$4:BN$123, TRUE, 'Audit Form Data'!A$4:A$123, "&gt;=2/1", 'Audit Form Data'!A$4:A$123, "&lt;3/1", 'Audit Form Data'!B$4:B$123, 'Dropdown Lists'!A$5)</f>
        <v>0</v>
      </c>
      <c r="AS64" s="54">
        <f>COUNTIFS('Audit Form Data'!BE$4:BE$123, TRUE, 'Audit Form Data'!A$4:A$123, "&gt;=3/1", 'Audit Form Data'!A$4:A$123, "&lt;=3/31", 'Audit Form Data'!B$4:B$123, 'Dropdown Lists'!A$5) + COUNTIFS('Audit Form Data'!BN$4:BN$123, TRUE, 'Audit Form Data'!A$4:A$123, "&gt;=3/1", 'Audit Form Data'!A$4:A$123, "&lt;=3/31", 'Audit Form Data'!B$4:B$123, 'Dropdown Lists'!A$5)</f>
        <v>0</v>
      </c>
      <c r="AT64" s="54">
        <f>COUNTIFS('Audit Form Data'!BE$4:BE$123, TRUE, 'Audit Form Data'!A$4:A$123, "&gt;=4/1", 'Audit Form Data'!A$4:A$123, "&lt;=4/30", 'Audit Form Data'!B$4:B$123, 'Dropdown Lists'!A$5) + COUNTIFS('Audit Form Data'!BN$4:BN$123, TRUE, 'Audit Form Data'!A$4:A$123, "&gt;=4/1", 'Audit Form Data'!A$4:A$123, "&lt;=4/30", 'Audit Form Data'!B$4:B$123, 'Dropdown Lists'!A$5)</f>
        <v>0</v>
      </c>
      <c r="AU64" s="54">
        <f>COUNTIFS('Audit Form Data'!BE$4:BE$123, TRUE, 'Audit Form Data'!A$4:A$123, "&gt;=5/1", 'Audit Form Data'!A$4:A$123, "&lt;=5/31", 'Audit Form Data'!B$4:B$123, 'Dropdown Lists'!A$5) + COUNTIFS('Audit Form Data'!BN$4:BN$123, TRUE, 'Audit Form Data'!A$4:A$123, "&gt;=5/1", 'Audit Form Data'!A$4:A$123, "&lt;=5/31", 'Audit Form Data'!B$4:B$123, 'Dropdown Lists'!A$5)</f>
        <v>0</v>
      </c>
      <c r="AV64" s="54">
        <f>COUNTIFS('Audit Form Data'!BE$4:BE$123, TRUE, 'Audit Form Data'!A$4:A$123, "&gt;=6/1", 'Audit Form Data'!A$4:A$123, "&lt;=6/30", 'Audit Form Data'!B$4:B$123, 'Dropdown Lists'!A$5) + COUNTIFS('Audit Form Data'!BN$4:BN$123, TRUE, 'Audit Form Data'!A$4:A$123, "&gt;=6/1", 'Audit Form Data'!A$4:A$123, "&lt;=6/30", 'Audit Form Data'!B$4:B$123, 'Dropdown Lists'!A$5)</f>
        <v>0</v>
      </c>
      <c r="AW64" s="54">
        <f>COUNTIFS('Audit Form Data'!BE$4:BE$123, TRUE, 'Audit Form Data'!A$4:A$123, "&gt;=7/1", 'Audit Form Data'!A$4:A$123, "&lt;=7/31", 'Audit Form Data'!B$4:B$123, 'Dropdown Lists'!A$5) + COUNTIFS('Audit Form Data'!BN$4:BN$123, TRUE, 'Audit Form Data'!A$4:A$123, "&gt;=7/1", 'Audit Form Data'!A$4:A$123, "&lt;=7/31", 'Audit Form Data'!B$4:B$123, 'Dropdown Lists'!A$5)</f>
        <v>0</v>
      </c>
      <c r="AX64" s="54">
        <f>COUNTIFS('Audit Form Data'!BE$4:BE$123, TRUE, 'Audit Form Data'!A$4:A$123, "&gt;=8/1", 'Audit Form Data'!A$4:A$123, "&lt;=8/31", 'Audit Form Data'!B$4:B$123, 'Dropdown Lists'!A$5) + COUNTIFS('Audit Form Data'!BN$4:BN$123, TRUE, 'Audit Form Data'!A$4:A$123, "&gt;=8/1", 'Audit Form Data'!A$4:A$123, "&lt;=8/31", 'Audit Form Data'!B$4:B$123, 'Dropdown Lists'!A$5)</f>
        <v>0</v>
      </c>
      <c r="AY64" s="54">
        <f>COUNTIFS('Audit Form Data'!BE$4:BE$123, TRUE, 'Audit Form Data'!A$4:A$123, "&gt;=9/1", 'Audit Form Data'!A$4:A$123, "&lt;=9/30", 'Audit Form Data'!B$4:B$123, 'Dropdown Lists'!A$5) + COUNTIFS('Audit Form Data'!BN$4:BN$123, TRUE, 'Audit Form Data'!A$4:A$123, "&gt;=9/1", 'Audit Form Data'!A$4:A$123, "&lt;=9/30", 'Audit Form Data'!B$4:B$123, 'Dropdown Lists'!A$5)</f>
        <v>0</v>
      </c>
      <c r="AZ64" s="54">
        <f>COUNTIFS('Audit Form Data'!BE$4:BE$123, TRUE, 'Audit Form Data'!A$4:A$123, "&gt;=10/1", 'Audit Form Data'!A$4:A$123, "&lt;=10/31", 'Audit Form Data'!B$4:B$123, 'Dropdown Lists'!A$5) + COUNTIFS('Audit Form Data'!BN$4:BN$123, TRUE, 'Audit Form Data'!A$4:A$123, "&gt;=10/1", 'Audit Form Data'!A$4:A$123, "&lt;=10/31", 'Audit Form Data'!B$4:B$123, 'Dropdown Lists'!A$5)</f>
        <v>0</v>
      </c>
      <c r="BA64" s="54">
        <f>COUNTIFS('Audit Form Data'!BE$4:BE$123, TRUE, 'Audit Form Data'!A$4:A$123, "&gt;=11/1", 'Audit Form Data'!A$4:A$123, "&lt;=11/30", 'Audit Form Data'!B$4:B$123, 'Dropdown Lists'!A$5) + COUNTIFS('Audit Form Data'!BN$4:BN$123, TRUE, 'Audit Form Data'!A$4:A$123, "&gt;=11/1", 'Audit Form Data'!A$4:A$123, "&lt;=11/30", 'Audit Form Data'!B$4:B$123, 'Dropdown Lists'!A$5)</f>
        <v>0</v>
      </c>
      <c r="BB64" s="54">
        <f>COUNTIFS('Audit Form Data'!BE$4:BE$123, TRUE, 'Audit Form Data'!A$4:A$123, "&gt;=12/1", 'Audit Form Data'!A$4:A$123, "&lt;=12/31", 'Audit Form Data'!B$4:B$123, 'Dropdown Lists'!A$5) + COUNTIFS('Audit Form Data'!BN$4:BN$123, TRUE, 'Audit Form Data'!A$4:A$123, "&gt;=12/1", 'Audit Form Data'!A$4:A$123, "&lt;=12/31", 'Audit Form Data'!B$4:B$123, 'Dropdown Lists'!A$5)</f>
        <v>0</v>
      </c>
    </row>
    <row r="65" spans="2:54" x14ac:dyDescent="0.3">
      <c r="B65" s="159"/>
      <c r="C65" s="85" t="s">
        <v>118</v>
      </c>
      <c r="D65" s="86">
        <f>SUM(D62:D64)</f>
        <v>0</v>
      </c>
      <c r="E65" s="86">
        <f>SUM(E62:E64)</f>
        <v>0</v>
      </c>
      <c r="F65" s="96" t="e">
        <f>IFERROR(D65/(D65+E65), NA())</f>
        <v>#N/A</v>
      </c>
      <c r="G65" s="86">
        <f>SUM(G62:G64)</f>
        <v>0</v>
      </c>
      <c r="H65" s="86">
        <f>SUM(H62:H64)</f>
        <v>0</v>
      </c>
      <c r="I65" s="96" t="e">
        <f>IFERROR(G65/(G65+H65), NA())</f>
        <v>#N/A</v>
      </c>
      <c r="J65" s="86">
        <f>SUM(J62:J64)</f>
        <v>0</v>
      </c>
      <c r="K65" s="86">
        <f>SUM(K62:K64)</f>
        <v>0</v>
      </c>
      <c r="L65" s="96" t="e">
        <f>IFERROR(J65/(J65+K65), NA())</f>
        <v>#N/A</v>
      </c>
      <c r="M65" s="86">
        <f>SUM(M62:M64)</f>
        <v>0</v>
      </c>
      <c r="N65" s="86">
        <f>SUM(N62:N64)</f>
        <v>0</v>
      </c>
      <c r="O65" s="96" t="e">
        <f>IFERROR(M65/(M65+N65), NA())</f>
        <v>#N/A</v>
      </c>
      <c r="P65" s="86">
        <f>SUM(P62:P64)</f>
        <v>0</v>
      </c>
      <c r="Q65" s="86">
        <f>SUM(Q62:Q64)</f>
        <v>0</v>
      </c>
      <c r="R65" s="96" t="e">
        <f>IFERROR(P65/(P65+Q65), NA())</f>
        <v>#N/A</v>
      </c>
      <c r="S65" s="86">
        <f>SUM(S62:S64)</f>
        <v>0</v>
      </c>
      <c r="T65" s="86">
        <f>SUM(T62:T64)</f>
        <v>0</v>
      </c>
      <c r="U65" s="96" t="e">
        <f>IFERROR(S65/(S65+T65), NA())</f>
        <v>#N/A</v>
      </c>
      <c r="V65" s="86">
        <f>SUM(V62:V64)</f>
        <v>0</v>
      </c>
      <c r="W65" s="86">
        <f>SUM(W62:W64)</f>
        <v>0</v>
      </c>
      <c r="X65" s="96" t="e">
        <f>IFERROR(V65/(V65+W65), NA())</f>
        <v>#N/A</v>
      </c>
      <c r="Y65" s="86">
        <f>SUM(Y62:Y64)</f>
        <v>0</v>
      </c>
      <c r="Z65" s="86">
        <f>SUM(Z62:Z64)</f>
        <v>0</v>
      </c>
      <c r="AA65" s="96" t="e">
        <f>IFERROR(Y65/(Y65+Z65), NA())</f>
        <v>#N/A</v>
      </c>
      <c r="AB65" s="86">
        <f>SUM(AB62:AB64)</f>
        <v>0</v>
      </c>
      <c r="AC65" s="86">
        <f>SUM(AC62:AC64)</f>
        <v>0</v>
      </c>
      <c r="AD65" s="96" t="e">
        <f>IFERROR(AB65/(AB65+AC65), NA())</f>
        <v>#N/A</v>
      </c>
      <c r="AE65" s="86">
        <f>SUM(AE62:AE64)</f>
        <v>0</v>
      </c>
      <c r="AF65" s="86">
        <f>SUM(AF62:AF64)</f>
        <v>0</v>
      </c>
      <c r="AG65" s="96" t="e">
        <f>IFERROR(AE65/(AE65+AF65), NA())</f>
        <v>#N/A</v>
      </c>
      <c r="AH65" s="86">
        <f>SUM(AH62:AH64)</f>
        <v>0</v>
      </c>
      <c r="AI65" s="86">
        <f>SUM(AI62:AI64)</f>
        <v>0</v>
      </c>
      <c r="AJ65" s="96" t="e">
        <f>IFERROR(AH65/(AH65+AI65), NA())</f>
        <v>#N/A</v>
      </c>
      <c r="AK65" s="86">
        <f>SUM(AK62:AK64)</f>
        <v>0</v>
      </c>
      <c r="AL65" s="86">
        <f>SUM(AL62:AL64)</f>
        <v>0</v>
      </c>
      <c r="AM65" s="96" t="e">
        <f>IFERROR(AK65/(AK65+AL65), NA())</f>
        <v>#N/A</v>
      </c>
      <c r="AO65" s="154" t="s">
        <v>4</v>
      </c>
      <c r="AP65" s="47" t="s">
        <v>5</v>
      </c>
      <c r="AQ65" s="72">
        <f>COUNTIFS('Audit Form Data'!L$4:L$123, TRUE, 'Audit Form Data'!A$4:A$123, "&gt;=1/1", 'Audit Form Data'!A$4:A$123, "&lt;=1/31", 'Audit Form Data'!B$4:B$123, 'Dropdown Lists'!A$5)</f>
        <v>0</v>
      </c>
      <c r="AR65" s="72">
        <f>COUNTIFS('Audit Form Data'!L$4:L$123, TRUE, 'Audit Form Data'!A$4:A$123, "&gt;=2/1", 'Audit Form Data'!A$4:A$123, "&lt;3/1", 'Audit Form Data'!B$4:B$123, 'Dropdown Lists'!A$5)</f>
        <v>0</v>
      </c>
      <c r="AS65" s="72">
        <f>COUNTIFS('Audit Form Data'!L$4:L$123, TRUE, 'Audit Form Data'!A$4:A$123, "&gt;=3/1", 'Audit Form Data'!A$4:A$123, "&lt;=3/31", 'Audit Form Data'!B$4:B$123, 'Dropdown Lists'!A$5)</f>
        <v>0</v>
      </c>
      <c r="AT65" s="72">
        <f>COUNTIFS('Audit Form Data'!L$4:L$123, TRUE, 'Audit Form Data'!A$4:A$123, "&gt;=4/1", 'Audit Form Data'!A$4:A$123, "&lt;=4/30", 'Audit Form Data'!B$4:B$123, 'Dropdown Lists'!A$5)</f>
        <v>0</v>
      </c>
      <c r="AU65" s="72">
        <f>COUNTIFS('Audit Form Data'!L$4:L$123, TRUE, 'Audit Form Data'!A$4:A$123, "&gt;=5/1", 'Audit Form Data'!A$4:A$123, "&lt;=5/31", 'Audit Form Data'!B$4:B$123, 'Dropdown Lists'!A$5)</f>
        <v>0</v>
      </c>
      <c r="AV65" s="72">
        <f>COUNTIFS('Audit Form Data'!L$4:L$123, TRUE, 'Audit Form Data'!A$4:A$123, "&gt;=6/1", 'Audit Form Data'!A$4:A$123, "&lt;=6/30", 'Audit Form Data'!B$4:B$123, 'Dropdown Lists'!A$5)</f>
        <v>0</v>
      </c>
      <c r="AW65" s="72">
        <f>COUNTIFS('Audit Form Data'!L$4:L$123, TRUE, 'Audit Form Data'!A$4:A$123, "&gt;=7/1", 'Audit Form Data'!A$4:A$123, "&lt;=7/31", 'Audit Form Data'!B$4:B$123, 'Dropdown Lists'!A$5)</f>
        <v>0</v>
      </c>
      <c r="AX65" s="72">
        <f>COUNTIFS('Audit Form Data'!L$4:L$123, TRUE, 'Audit Form Data'!A$4:A$123, "&gt;=8/1", 'Audit Form Data'!A$4:A$123, "&lt;=8/31", 'Audit Form Data'!B$4:B$123, 'Dropdown Lists'!A$5)</f>
        <v>0</v>
      </c>
      <c r="AY65" s="72">
        <f>COUNTIFS('Audit Form Data'!L$4:L$123, TRUE, 'Audit Form Data'!A$4:A$123, "&gt;=9/1", 'Audit Form Data'!A$4:A$123, "&lt;=9/30", 'Audit Form Data'!B$4:B$123, 'Dropdown Lists'!A$5)</f>
        <v>0</v>
      </c>
      <c r="AZ65" s="72">
        <f>COUNTIFS('Audit Form Data'!L$4:L$123, TRUE, 'Audit Form Data'!A$4:A$123, "&gt;=10/1", 'Audit Form Data'!A$4:A$123, "&lt;=10/31", 'Audit Form Data'!B$4:B$123, 'Dropdown Lists'!A$5)</f>
        <v>0</v>
      </c>
      <c r="BA65" s="72">
        <f>COUNTIFS('Audit Form Data'!L$4:L$123, TRUE, 'Audit Form Data'!A$4:A$123, "&gt;=11/1", 'Audit Form Data'!A$4:A$123, "&lt;=11/30", 'Audit Form Data'!B$4:B$123, 'Dropdown Lists'!A$5)</f>
        <v>0</v>
      </c>
      <c r="BB65" s="72">
        <f>COUNTIFS('Audit Form Data'!L$4:L$123, TRUE, 'Audit Form Data'!A$4:A$123, "&gt;=12/1", 'Audit Form Data'!A$4:A$123, "&lt;=12/31", 'Audit Form Data'!B$4:B$123, 'Dropdown Lists'!A$5)</f>
        <v>0</v>
      </c>
    </row>
    <row r="66" spans="2:54" ht="24.6" x14ac:dyDescent="0.3">
      <c r="B66" s="154" t="s">
        <v>4</v>
      </c>
      <c r="C66" s="57" t="s">
        <v>5</v>
      </c>
      <c r="D66" s="71">
        <f>COUNTIFS('Audit Form Data'!K$4:K$123, TRUE, 'Audit Form Data'!A$4:A$123, "&gt;=1/1", 'Audit Form Data'!A$4:A$123, "&lt;=1/31", 'Audit Form Data'!B$4:B$123, 'Dropdown Lists'!A$5)</f>
        <v>0</v>
      </c>
      <c r="E66" s="72">
        <f>COUNTIFS('Audit Form Data'!L$4:L$123, TRUE, 'Audit Form Data'!A$4:A$123, "&gt;=1/1", 'Audit Form Data'!A$4:A$123, "&lt;=1/31", 'Audit Form Data'!B$4:B$123, 'Dropdown Lists'!A$5)</f>
        <v>0</v>
      </c>
      <c r="F66" s="97" t="str">
        <f>IFERROR(D66/(D66+E66),"")</f>
        <v/>
      </c>
      <c r="G66" s="71">
        <f>COUNTIFS('Audit Form Data'!K$4:K$123, TRUE, 'Audit Form Data'!A$4:A$123, "&gt;=2/1", 'Audit Form Data'!A$4:A$123, "&lt;3/1", 'Audit Form Data'!B$4:B$123, 'Dropdown Lists'!A$5)</f>
        <v>0</v>
      </c>
      <c r="H66" s="72">
        <f>COUNTIFS('Audit Form Data'!L$4:L$123, TRUE, 'Audit Form Data'!A$4:A$123, "&gt;=2/1", 'Audit Form Data'!A$4:A$123, "&lt;3/1", 'Audit Form Data'!B$4:B$123, 'Dropdown Lists'!A$5)</f>
        <v>0</v>
      </c>
      <c r="I66" s="97" t="str">
        <f>IFERROR(G66/(G66+H66),"")</f>
        <v/>
      </c>
      <c r="J66" s="71">
        <f>COUNTIFS('Audit Form Data'!K$4:K$123, TRUE, 'Audit Form Data'!A$4:A$123, "&gt;=3/1", 'Audit Form Data'!A$4:A$123, "&lt;=3/31", 'Audit Form Data'!B$4:B$123, 'Dropdown Lists'!A$5)</f>
        <v>0</v>
      </c>
      <c r="K66" s="72">
        <f>COUNTIFS('Audit Form Data'!L$4:L$123, TRUE, 'Audit Form Data'!A$4:A$123, "&gt;=3/1", 'Audit Form Data'!A$4:A$123, "&lt;=3/31", 'Audit Form Data'!B$4:B$123, 'Dropdown Lists'!A$5)</f>
        <v>0</v>
      </c>
      <c r="L66" s="97" t="str">
        <f>IFERROR(J66/(J66+K66),"")</f>
        <v/>
      </c>
      <c r="M66" s="71">
        <f>COUNTIFS('Audit Form Data'!K$4:K$123, TRUE, 'Audit Form Data'!A$4:A$123, "&gt;=4/1", 'Audit Form Data'!A$4:A$123, "&lt;=4/30", 'Audit Form Data'!B$4:B$123, 'Dropdown Lists'!A$5)</f>
        <v>0</v>
      </c>
      <c r="N66" s="72">
        <f>COUNTIFS('Audit Form Data'!L$4:L$123, TRUE, 'Audit Form Data'!A$4:A$123, "&gt;=4/1", 'Audit Form Data'!A$4:A$123, "&lt;=4/30", 'Audit Form Data'!B$4:B$123, 'Dropdown Lists'!A$5)</f>
        <v>0</v>
      </c>
      <c r="O66" s="97" t="str">
        <f>IFERROR(M66/(M66+N66),"")</f>
        <v/>
      </c>
      <c r="P66" s="71">
        <f>COUNTIFS('Audit Form Data'!K$4:K$123, TRUE, 'Audit Form Data'!A$4:A$123, "&gt;=5/1", 'Audit Form Data'!A$4:A$123, "&lt;=5/31", 'Audit Form Data'!B$4:B$123, 'Dropdown Lists'!A$5)</f>
        <v>0</v>
      </c>
      <c r="Q66" s="72">
        <f>COUNTIFS('Audit Form Data'!L$4:L$123, TRUE, 'Audit Form Data'!A$4:A$123, "&gt;=5/1", 'Audit Form Data'!A$4:A$123, "&lt;=5/31", 'Audit Form Data'!B$4:B$123, 'Dropdown Lists'!A$5)</f>
        <v>0</v>
      </c>
      <c r="R66" s="97" t="str">
        <f>IFERROR(P66/(P66+Q66),"")</f>
        <v/>
      </c>
      <c r="S66" s="71">
        <f>COUNTIFS('Audit Form Data'!K$4:K$123, TRUE, 'Audit Form Data'!A$4:A$123, "&gt;=6/1", 'Audit Form Data'!A$4:A$123, "&lt;=6/30", 'Audit Form Data'!B$4:B$123, 'Dropdown Lists'!A$5)</f>
        <v>0</v>
      </c>
      <c r="T66" s="72">
        <f>COUNTIFS('Audit Form Data'!L$4:L$123, TRUE, 'Audit Form Data'!A$4:A$123, "&gt;=6/1", 'Audit Form Data'!A$4:A$123, "&lt;=6/30", 'Audit Form Data'!B$4:B$123, 'Dropdown Lists'!A$5)</f>
        <v>0</v>
      </c>
      <c r="U66" s="97" t="str">
        <f>IFERROR(S66/(S66+T66),"")</f>
        <v/>
      </c>
      <c r="V66" s="71">
        <f>COUNTIFS('Audit Form Data'!K$4:K$123, TRUE, 'Audit Form Data'!A$4:A$123, "&gt;=7/1", 'Audit Form Data'!A$4:A$123, "&lt;=7/31", 'Audit Form Data'!B$4:B$123, 'Dropdown Lists'!A$5)</f>
        <v>0</v>
      </c>
      <c r="W66" s="72">
        <f>COUNTIFS('Audit Form Data'!L$4:L$123, TRUE, 'Audit Form Data'!A$4:A$123, "&gt;=7/1", 'Audit Form Data'!A$4:A$123, "&lt;=7/31", 'Audit Form Data'!B$4:B$123, 'Dropdown Lists'!A$5)</f>
        <v>0</v>
      </c>
      <c r="X66" s="97" t="str">
        <f>IFERROR(V66/(V66+W66),"")</f>
        <v/>
      </c>
      <c r="Y66" s="71">
        <f>COUNTIFS('Audit Form Data'!K$4:K$123, TRUE, 'Audit Form Data'!A$4:A$123, "&gt;=8/1", 'Audit Form Data'!A$4:A$123, "&lt;=8/31", 'Audit Form Data'!B$4:B$123, 'Dropdown Lists'!A$5)</f>
        <v>0</v>
      </c>
      <c r="Z66" s="72">
        <f>COUNTIFS('Audit Form Data'!L$4:L$123, TRUE, 'Audit Form Data'!A$4:A$123, "&gt;=8/1", 'Audit Form Data'!A$4:A$123, "&lt;=8/31", 'Audit Form Data'!B$4:B$123, 'Dropdown Lists'!A$5)</f>
        <v>0</v>
      </c>
      <c r="AA66" s="97" t="str">
        <f>IFERROR(Y66/(Y66+Z66),"")</f>
        <v/>
      </c>
      <c r="AB66" s="71">
        <f>COUNTIFS('Audit Form Data'!K$4:K$123, TRUE, 'Audit Form Data'!A$4:A$123, "&gt;=9/1", 'Audit Form Data'!A$4:A$123, "&lt;=9/30", 'Audit Form Data'!B$4:B$123, 'Dropdown Lists'!A$5)</f>
        <v>0</v>
      </c>
      <c r="AC66" s="72">
        <f>COUNTIFS('Audit Form Data'!L$4:L$123, TRUE, 'Audit Form Data'!A$4:A$123, "&gt;=9/1", 'Audit Form Data'!A$4:A$123, "&lt;=9/30", 'Audit Form Data'!B$4:B$123, 'Dropdown Lists'!A$5)</f>
        <v>0</v>
      </c>
      <c r="AD66" s="97" t="str">
        <f>IFERROR(AB66/(AB66+AC66),"")</f>
        <v/>
      </c>
      <c r="AE66" s="71">
        <f>COUNTIFS('Audit Form Data'!K$4:K$123, TRUE, 'Audit Form Data'!A$4:A$123, "&gt;=10/1", 'Audit Form Data'!A$4:A$123, "&lt;=10/31", 'Audit Form Data'!B$4:B$123, 'Dropdown Lists'!A$5)</f>
        <v>0</v>
      </c>
      <c r="AF66" s="72">
        <f>COUNTIFS('Audit Form Data'!L$4:L$123, TRUE, 'Audit Form Data'!A$4:A$123, "&gt;=10/1", 'Audit Form Data'!A$4:A$123, "&lt;=10/31", 'Audit Form Data'!B$4:B$123, 'Dropdown Lists'!A$5)</f>
        <v>0</v>
      </c>
      <c r="AG66" s="97" t="str">
        <f>IFERROR(AE66/(AE66+AF66),"")</f>
        <v/>
      </c>
      <c r="AH66" s="71">
        <f>COUNTIFS('Audit Form Data'!K$4:K$123, TRUE, 'Audit Form Data'!A$4:A$123, "&gt;=11/1", 'Audit Form Data'!A$4:A$123, "&lt;=11/30", 'Audit Form Data'!B$4:B$123, 'Dropdown Lists'!A$5)</f>
        <v>0</v>
      </c>
      <c r="AI66" s="72">
        <f>COUNTIFS('Audit Form Data'!L$4:L$123, TRUE, 'Audit Form Data'!A$4:A$123, "&gt;=11/1", 'Audit Form Data'!A$4:A$123, "&lt;=11/30", 'Audit Form Data'!B$4:B$123, 'Dropdown Lists'!A$5)</f>
        <v>0</v>
      </c>
      <c r="AJ66" s="97" t="str">
        <f>IFERROR(AH66/(AH66+AI66),"")</f>
        <v/>
      </c>
      <c r="AK66" s="71">
        <f>COUNTIFS('Audit Form Data'!K$4:K$123, TRUE, 'Audit Form Data'!A$4:A$123, "&gt;=12/1", 'Audit Form Data'!A$4:A$123, "&lt;=12/31", 'Audit Form Data'!B$4:B$123, 'Dropdown Lists'!A$5)</f>
        <v>0</v>
      </c>
      <c r="AL66" s="72">
        <f>COUNTIFS('Audit Form Data'!L$4:L$123, TRUE, 'Audit Form Data'!A$4:A$123, "&gt;=12/1", 'Audit Form Data'!A$4:A$123, "&lt;=12/31", 'Audit Form Data'!B$4:B$123, 'Dropdown Lists'!A$5)</f>
        <v>0</v>
      </c>
      <c r="AM66" s="97" t="str">
        <f>IFERROR(AK66/(AK66+AL66),"")</f>
        <v/>
      </c>
      <c r="AO66" s="155"/>
      <c r="AP66" s="47" t="s">
        <v>6</v>
      </c>
      <c r="AQ66" s="72">
        <f>COUNTIFS('Audit Form Data'!U$4:U$123, TRUE, 'Audit Form Data'!A$4:A$123, "&gt;=1/1", 'Audit Form Data'!A$4:A$123, "&lt;=1/31", 'Audit Form Data'!B$4:B$123, 'Dropdown Lists'!A$5)</f>
        <v>0</v>
      </c>
      <c r="AR66" s="72">
        <f>COUNTIFS('Audit Form Data'!U$4:U$123, TRUE, 'Audit Form Data'!A$4:A$123, "&gt;=2/1", 'Audit Form Data'!A$4:A$123, "&lt;3/1", 'Audit Form Data'!B$4:B$123, 'Dropdown Lists'!A$5)</f>
        <v>0</v>
      </c>
      <c r="AS66" s="72">
        <f>COUNTIFS('Audit Form Data'!U$4:U$123, TRUE, 'Audit Form Data'!A$4:A$123, "&gt;=3/1", 'Audit Form Data'!A$4:A$123, "&lt;=3/31", 'Audit Form Data'!B$4:B$123, 'Dropdown Lists'!A$5)</f>
        <v>0</v>
      </c>
      <c r="AT66" s="72">
        <f>COUNTIFS('Audit Form Data'!U$4:U$123, TRUE, 'Audit Form Data'!A$4:A$123, "&gt;=4/1", 'Audit Form Data'!A$4:A$123, "&lt;=4/30", 'Audit Form Data'!B$4:B$123, 'Dropdown Lists'!A$5)</f>
        <v>0</v>
      </c>
      <c r="AU66" s="72">
        <f>COUNTIFS('Audit Form Data'!U$4:U$123, TRUE, 'Audit Form Data'!A$4:A$123, "&gt;=5/1", 'Audit Form Data'!A$4:A$123, "&lt;=5/31", 'Audit Form Data'!B$4:B$123, 'Dropdown Lists'!A$5)</f>
        <v>0</v>
      </c>
      <c r="AV66" s="72">
        <f>COUNTIFS('Audit Form Data'!U$4:U$123, TRUE, 'Audit Form Data'!A$4:A$123, "&gt;=6/1", 'Audit Form Data'!A$4:A$123, "&lt;=6/30", 'Audit Form Data'!B$4:B$123, 'Dropdown Lists'!A$5)</f>
        <v>0</v>
      </c>
      <c r="AW66" s="72">
        <f>COUNTIFS('Audit Form Data'!U$4:U$123, TRUE, 'Audit Form Data'!A$4:A$123, "&gt;=7/1", 'Audit Form Data'!A$4:A$123, "&lt;=7/31", 'Audit Form Data'!B$4:B$123, 'Dropdown Lists'!A$5)</f>
        <v>0</v>
      </c>
      <c r="AX66" s="72">
        <f>COUNTIFS('Audit Form Data'!U$4:U$123, TRUE, 'Audit Form Data'!A$4:A$123, "&gt;=8/1", 'Audit Form Data'!A$4:A$123, "&lt;=8/31", 'Audit Form Data'!B$4:B$123, 'Dropdown Lists'!A$5)</f>
        <v>0</v>
      </c>
      <c r="AY66" s="72">
        <f>COUNTIFS('Audit Form Data'!U$4:U$123, TRUE, 'Audit Form Data'!A$4:A$123, "&gt;=9/1", 'Audit Form Data'!A$4:A$123, "&lt;=9/30", 'Audit Form Data'!B$4:B$123, 'Dropdown Lists'!A$5)</f>
        <v>0</v>
      </c>
      <c r="AZ66" s="72">
        <f>COUNTIFS('Audit Form Data'!U$4:U$123, TRUE, 'Audit Form Data'!A$4:A$123, "&gt;=10/1", 'Audit Form Data'!A$4:A$123, "&lt;=10/31", 'Audit Form Data'!B$4:B$123, 'Dropdown Lists'!A$5)</f>
        <v>0</v>
      </c>
      <c r="BA66" s="72">
        <f>COUNTIFS('Audit Form Data'!U$4:U$123, TRUE, 'Audit Form Data'!A$4:A$123, "&gt;=11/1", 'Audit Form Data'!A$4:A$123, "&lt;=11/30", 'Audit Form Data'!B$4:B$123, 'Dropdown Lists'!A$5)</f>
        <v>0</v>
      </c>
      <c r="BB66" s="72">
        <f>COUNTIFS('Audit Form Data'!U$4:U$123, TRUE, 'Audit Form Data'!A$4:A$123, "&gt;=12/1", 'Audit Form Data'!A$4:A$123, "&lt;=12/31", 'Audit Form Data'!B$4:B$123, 'Dropdown Lists'!A$5)</f>
        <v>0</v>
      </c>
    </row>
    <row r="67" spans="2:54" ht="24.6" x14ac:dyDescent="0.3">
      <c r="B67" s="155"/>
      <c r="C67" s="57" t="s">
        <v>6</v>
      </c>
      <c r="D67" s="71">
        <f>COUNTIFS('Audit Form Data'!T$4:T$123, TRUE, 'Audit Form Data'!A$4:A$123, "&gt;=1/1", 'Audit Form Data'!A$4:A$123, "&lt;=1/31", 'Audit Form Data'!B$4:B$123, 'Dropdown Lists'!A$5)</f>
        <v>0</v>
      </c>
      <c r="E67" s="72">
        <f>COUNTIFS('Audit Form Data'!U$4:U$123, TRUE, 'Audit Form Data'!A$4:A$123, "&gt;=1/1", 'Audit Form Data'!A$4:A$123, "&lt;=1/31", 'Audit Form Data'!B$4:B$123, 'Dropdown Lists'!A$5)</f>
        <v>0</v>
      </c>
      <c r="F67" s="97" t="str">
        <f>IFERROR(D67/(D67+E67),"")</f>
        <v/>
      </c>
      <c r="G67" s="71">
        <f>COUNTIFS('Audit Form Data'!T$4:T$123, TRUE, 'Audit Form Data'!A$4:A$123, "&gt;=2/1", 'Audit Form Data'!A$4:A$123, "&lt;3/1", 'Audit Form Data'!B$4:B$123, 'Dropdown Lists'!A$5)</f>
        <v>0</v>
      </c>
      <c r="H67" s="72">
        <f>COUNTIFS('Audit Form Data'!U$4:U$123, TRUE, 'Audit Form Data'!A$4:A$123, "&gt;=2/1", 'Audit Form Data'!A$4:A$123, "&lt;3/1", 'Audit Form Data'!B$4:B$123, 'Dropdown Lists'!A$5)</f>
        <v>0</v>
      </c>
      <c r="I67" s="97" t="str">
        <f>IFERROR(G67/(G67+H67),"")</f>
        <v/>
      </c>
      <c r="J67" s="71">
        <f>COUNTIFS('Audit Form Data'!T$4:T$123, TRUE, 'Audit Form Data'!A$4:A$123, "&gt;=3/1", 'Audit Form Data'!A$4:A$123, "&lt;=3/31", 'Audit Form Data'!B$4:B$123, 'Dropdown Lists'!A$5)</f>
        <v>0</v>
      </c>
      <c r="K67" s="72">
        <f>COUNTIFS('Audit Form Data'!U$4:U$123, TRUE, 'Audit Form Data'!A$4:A$123, "&gt;=3/1", 'Audit Form Data'!A$4:A$123, "&lt;=3/31", 'Audit Form Data'!B$4:B$123, 'Dropdown Lists'!A$5)</f>
        <v>0</v>
      </c>
      <c r="L67" s="97" t="str">
        <f>IFERROR(J67/(J67+K67),"")</f>
        <v/>
      </c>
      <c r="M67" s="71">
        <f>COUNTIFS('Audit Form Data'!T$4:T$123, TRUE, 'Audit Form Data'!A$4:A$123, "&gt;=4/1", 'Audit Form Data'!A$4:A$123, "&lt;=4/30", 'Audit Form Data'!B$4:B$123, 'Dropdown Lists'!A$5)</f>
        <v>0</v>
      </c>
      <c r="N67" s="72">
        <f>COUNTIFS('Audit Form Data'!U$4:U$123, TRUE, 'Audit Form Data'!A$4:A$123, "&gt;=4/1", 'Audit Form Data'!A$4:A$123, "&lt;=4/30", 'Audit Form Data'!B$4:B$123, 'Dropdown Lists'!A$5)</f>
        <v>0</v>
      </c>
      <c r="O67" s="97" t="str">
        <f>IFERROR(M67/(M67+N67),"")</f>
        <v/>
      </c>
      <c r="P67" s="71">
        <f>COUNTIFS('Audit Form Data'!T$4:T$123, TRUE, 'Audit Form Data'!A$4:A$123, "&gt;=5/1", 'Audit Form Data'!A$4:A$123, "&lt;=5/31", 'Audit Form Data'!B$4:B$123, 'Dropdown Lists'!A$5)</f>
        <v>0</v>
      </c>
      <c r="Q67" s="72">
        <f>COUNTIFS('Audit Form Data'!U$4:U$123, TRUE, 'Audit Form Data'!A$4:A$123, "&gt;=5/1", 'Audit Form Data'!A$4:A$123, "&lt;=5/31", 'Audit Form Data'!B$4:B$123, 'Dropdown Lists'!A$5)</f>
        <v>0</v>
      </c>
      <c r="R67" s="97" t="str">
        <f>IFERROR(P67/(P67+Q67),"")</f>
        <v/>
      </c>
      <c r="S67" s="71">
        <f>COUNTIFS('Audit Form Data'!T$4:T$123, TRUE, 'Audit Form Data'!A$4:A$123, "&gt;=6/1", 'Audit Form Data'!A$4:A$123, "&lt;=6/30", 'Audit Form Data'!B$4:B$123, 'Dropdown Lists'!A$5)</f>
        <v>0</v>
      </c>
      <c r="T67" s="72">
        <f>COUNTIFS('Audit Form Data'!U$4:U$123, TRUE, 'Audit Form Data'!A$4:A$123, "&gt;=6/1", 'Audit Form Data'!A$4:A$123, "&lt;=6/30", 'Audit Form Data'!B$4:B$123, 'Dropdown Lists'!A$5)</f>
        <v>0</v>
      </c>
      <c r="U67" s="97" t="str">
        <f>IFERROR(S67/(S67+T67),"")</f>
        <v/>
      </c>
      <c r="V67" s="71">
        <f>COUNTIFS('Audit Form Data'!T$4:T$123, TRUE, 'Audit Form Data'!A$4:A$123, "&gt;=7/1", 'Audit Form Data'!A$4:A$123, "&lt;=7/31", 'Audit Form Data'!B$4:B$123, 'Dropdown Lists'!A$5)</f>
        <v>0</v>
      </c>
      <c r="W67" s="72">
        <f>COUNTIFS('Audit Form Data'!U$4:U$123, TRUE, 'Audit Form Data'!A$4:A$123, "&gt;=7/1", 'Audit Form Data'!A$4:A$123, "&lt;=7/31", 'Audit Form Data'!B$4:B$123, 'Dropdown Lists'!A$5)</f>
        <v>0</v>
      </c>
      <c r="X67" s="97" t="str">
        <f>IFERROR(V67/(V67+W67),"")</f>
        <v/>
      </c>
      <c r="Y67" s="71">
        <f>COUNTIFS('Audit Form Data'!T$4:T$123, TRUE, 'Audit Form Data'!A$4:A$123, "&gt;=8/1", 'Audit Form Data'!A$4:A$123, "&lt;=8/31", 'Audit Form Data'!B$4:B$123, 'Dropdown Lists'!A$5)</f>
        <v>0</v>
      </c>
      <c r="Z67" s="72">
        <f>COUNTIFS('Audit Form Data'!U$4:U$123, TRUE, 'Audit Form Data'!A$4:A$123, "&gt;=8/1", 'Audit Form Data'!A$4:A$123, "&lt;=8/31", 'Audit Form Data'!B$4:B$123, 'Dropdown Lists'!A$5)</f>
        <v>0</v>
      </c>
      <c r="AA67" s="97" t="str">
        <f>IFERROR(Y67/(Y67+Z67),"")</f>
        <v/>
      </c>
      <c r="AB67" s="71">
        <f>COUNTIFS('Audit Form Data'!T$4:T$123, TRUE, 'Audit Form Data'!A$4:A$123, "&gt;=9/1", 'Audit Form Data'!A$4:A$123, "&lt;=9/30", 'Audit Form Data'!B$4:B$123, 'Dropdown Lists'!A$5)</f>
        <v>0</v>
      </c>
      <c r="AC67" s="72">
        <f>COUNTIFS('Audit Form Data'!U$4:U$123, TRUE, 'Audit Form Data'!A$4:A$123, "&gt;=9/1", 'Audit Form Data'!A$4:A$123, "&lt;=9/30", 'Audit Form Data'!B$4:B$123, 'Dropdown Lists'!A$5)</f>
        <v>0</v>
      </c>
      <c r="AD67" s="97" t="str">
        <f>IFERROR(AB67/(AB67+AC67),"")</f>
        <v/>
      </c>
      <c r="AE67" s="71">
        <f>COUNTIFS('Audit Form Data'!T$4:T$123, TRUE, 'Audit Form Data'!A$4:A$123, "&gt;=10/1", 'Audit Form Data'!A$4:A$123, "&lt;=10/31", 'Audit Form Data'!B$4:B$123, 'Dropdown Lists'!A$5)</f>
        <v>0</v>
      </c>
      <c r="AF67" s="72">
        <f>COUNTIFS('Audit Form Data'!U$4:U$123, TRUE, 'Audit Form Data'!A$4:A$123, "&gt;=10/1", 'Audit Form Data'!A$4:A$123, "&lt;=10/31", 'Audit Form Data'!B$4:B$123, 'Dropdown Lists'!A$5)</f>
        <v>0</v>
      </c>
      <c r="AG67" s="97" t="str">
        <f>IFERROR(AE67/(AE67+AF67),"")</f>
        <v/>
      </c>
      <c r="AH67" s="71">
        <f>COUNTIFS('Audit Form Data'!T$4:T$123, TRUE, 'Audit Form Data'!A$4:A$123, "&gt;=11/1", 'Audit Form Data'!A$4:A$123, "&lt;=11/30", 'Audit Form Data'!B$4:B$123, 'Dropdown Lists'!A$5)</f>
        <v>0</v>
      </c>
      <c r="AI67" s="72">
        <f>COUNTIFS('Audit Form Data'!U$4:U$123, TRUE, 'Audit Form Data'!A$4:A$123, "&gt;=11/1", 'Audit Form Data'!A$4:A$123, "&lt;=11/30", 'Audit Form Data'!B$4:B$123, 'Dropdown Lists'!A$5)</f>
        <v>0</v>
      </c>
      <c r="AJ67" s="97" t="str">
        <f>IFERROR(AH67/(AH67+AI67),"")</f>
        <v/>
      </c>
      <c r="AK67" s="71">
        <f>COUNTIFS('Audit Form Data'!T$4:T$123, TRUE, 'Audit Form Data'!A$4:A$123, "&gt;=12/1", 'Audit Form Data'!A$4:A$123, "&lt;=12/31", 'Audit Form Data'!B$4:B$123, 'Dropdown Lists'!A$5)</f>
        <v>0</v>
      </c>
      <c r="AL67" s="72">
        <f>COUNTIFS('Audit Form Data'!U$4:U$123, TRUE, 'Audit Form Data'!A$4:A$123, "&gt;=12/1", 'Audit Form Data'!A$4:A$123, "&lt;=12/31", 'Audit Form Data'!B$4:B$123, 'Dropdown Lists'!A$5)</f>
        <v>0</v>
      </c>
      <c r="AM67" s="97" t="str">
        <f>IFERROR(AK67/(AK67+AL67),"")</f>
        <v/>
      </c>
      <c r="AO67" s="156"/>
      <c r="AP67" s="47" t="s">
        <v>7</v>
      </c>
      <c r="AQ67" s="72">
        <f>COUNTIFS('Audit Form Data'!X$4:X$123, TRUE, 'Audit Form Data'!A$4:A$123, "&gt;=1/1", 'Audit Form Data'!A$4:A$123, "&lt;=1/31", 'Audit Form Data'!B$4:B$123, 'Dropdown Lists'!A$5)</f>
        <v>0</v>
      </c>
      <c r="AR67" s="72">
        <f>COUNTIFS('Audit Form Data'!X$4:X$123, TRUE, 'Audit Form Data'!A$4:A$123, "&gt;=2/1", 'Audit Form Data'!A$4:A$123, "&lt;3/1", 'Audit Form Data'!B$4:B$123, 'Dropdown Lists'!A$5)</f>
        <v>0</v>
      </c>
      <c r="AS67" s="72">
        <f>COUNTIFS('Audit Form Data'!X$4:X$123, TRUE, 'Audit Form Data'!A$4:A$123, "&gt;=3/1", 'Audit Form Data'!A$4:A$123, "&lt;=3/31", 'Audit Form Data'!B$4:B$123, 'Dropdown Lists'!A$5)</f>
        <v>0</v>
      </c>
      <c r="AT67" s="72">
        <f>COUNTIFS('Audit Form Data'!X$4:X$123, TRUE, 'Audit Form Data'!A$4:A$123, "&gt;=4/1", 'Audit Form Data'!A$4:A$123, "&lt;=4/30", 'Audit Form Data'!B$4:B$123, 'Dropdown Lists'!A$5)</f>
        <v>0</v>
      </c>
      <c r="AU67" s="72">
        <f>COUNTIFS('Audit Form Data'!X$4:X$123, TRUE, 'Audit Form Data'!A$4:A$123, "&gt;=5/1", 'Audit Form Data'!A$4:A$123, "&lt;=5/31", 'Audit Form Data'!B$4:B$123, 'Dropdown Lists'!A$5)</f>
        <v>0</v>
      </c>
      <c r="AV67" s="72">
        <f>COUNTIFS('Audit Form Data'!X$4:X$123, TRUE, 'Audit Form Data'!A$4:A$123, "&gt;=6/1", 'Audit Form Data'!A$4:A$123, "&lt;=6/30", 'Audit Form Data'!B$4:B$123, 'Dropdown Lists'!A$5)</f>
        <v>0</v>
      </c>
      <c r="AW67" s="72">
        <f>COUNTIFS('Audit Form Data'!X$4:X$123, TRUE, 'Audit Form Data'!A$4:A$123, "&gt;=7/1", 'Audit Form Data'!A$4:A$123, "&lt;=7/31", 'Audit Form Data'!B$4:B$123, 'Dropdown Lists'!A$5)</f>
        <v>0</v>
      </c>
      <c r="AX67" s="72">
        <f>COUNTIFS('Audit Form Data'!X$4:X$123, TRUE, 'Audit Form Data'!A$4:A$123, "&gt;=8/1", 'Audit Form Data'!A$4:A$123, "&lt;=8/31", 'Audit Form Data'!B$4:B$123, 'Dropdown Lists'!A$5)</f>
        <v>0</v>
      </c>
      <c r="AY67" s="72">
        <f>COUNTIFS('Audit Form Data'!X$4:X$123, TRUE, 'Audit Form Data'!A$4:A$123, "&gt;=9/1", 'Audit Form Data'!A$4:A$123, "&lt;=9/30", 'Audit Form Data'!B$4:B$123, 'Dropdown Lists'!A$5)</f>
        <v>0</v>
      </c>
      <c r="AZ67" s="72">
        <f>COUNTIFS('Audit Form Data'!X$4:X$123, TRUE, 'Audit Form Data'!A$4:A$123, "&gt;=10/1", 'Audit Form Data'!A$4:A$123, "&lt;=10/31", 'Audit Form Data'!B$4:B$123, 'Dropdown Lists'!A$5)</f>
        <v>0</v>
      </c>
      <c r="BA67" s="72">
        <f>COUNTIFS('Audit Form Data'!X$4:X$123, TRUE, 'Audit Form Data'!A$4:A$123, "&gt;=11/1", 'Audit Form Data'!A$4:A$123, "&lt;=11/30", 'Audit Form Data'!B$4:B$123, 'Dropdown Lists'!A$5)</f>
        <v>0</v>
      </c>
      <c r="BB67" s="72">
        <f>COUNTIFS('Audit Form Data'!X$4:X$123, TRUE, 'Audit Form Data'!A$4:A$123, "&gt;=12/1", 'Audit Form Data'!A$4:A$123, "&lt;=12/31", 'Audit Form Data'!B$4:B$123, 'Dropdown Lists'!A$5)</f>
        <v>0</v>
      </c>
    </row>
    <row r="68" spans="2:54" ht="24.6" x14ac:dyDescent="0.3">
      <c r="B68" s="155"/>
      <c r="C68" s="57" t="s">
        <v>7</v>
      </c>
      <c r="D68" s="71">
        <f>COUNTIFS('Audit Form Data'!W$4:W$123, TRUE, 'Audit Form Data'!A$4:A$123, "&gt;=1/1", 'Audit Form Data'!A$4:A$123, "&lt;=1/31", 'Audit Form Data'!B$4:B$123, 'Dropdown Lists'!A$5)</f>
        <v>0</v>
      </c>
      <c r="E68" s="72">
        <f>COUNTIFS('Audit Form Data'!X$4:X$123, TRUE, 'Audit Form Data'!A$4:A$123, "&gt;=1/1", 'Audit Form Data'!A$4:A$123, "&lt;=1/31", 'Audit Form Data'!B$4:B$123, 'Dropdown Lists'!A$5)</f>
        <v>0</v>
      </c>
      <c r="F68" s="97" t="str">
        <f>IFERROR(D68/(D68+E68),"")</f>
        <v/>
      </c>
      <c r="G68" s="71">
        <f>COUNTIFS('Audit Form Data'!W$4:W$123, TRUE, 'Audit Form Data'!A$4:A$123, "&gt;=2/1", 'Audit Form Data'!A$4:A$123, "&lt;3/1", 'Audit Form Data'!B$4:B$123, 'Dropdown Lists'!A$5)</f>
        <v>0</v>
      </c>
      <c r="H68" s="72">
        <f>COUNTIFS('Audit Form Data'!X$4:X$123, TRUE, 'Audit Form Data'!A$4:A$123, "&gt;=2/1", 'Audit Form Data'!A$4:A$123, "&lt;3/1", 'Audit Form Data'!B$4:B$123, 'Dropdown Lists'!A$5)</f>
        <v>0</v>
      </c>
      <c r="I68" s="97" t="str">
        <f>IFERROR(G68/(G68+H68),"")</f>
        <v/>
      </c>
      <c r="J68" s="71">
        <f>COUNTIFS('Audit Form Data'!W$4:W$123, TRUE, 'Audit Form Data'!A$4:A$123, "&gt;=3/1", 'Audit Form Data'!A$4:A$123, "&lt;=3/31", 'Audit Form Data'!B$4:B$123, 'Dropdown Lists'!A$5)</f>
        <v>0</v>
      </c>
      <c r="K68" s="72">
        <f>COUNTIFS('Audit Form Data'!X$4:X$123, TRUE, 'Audit Form Data'!A$4:A$123, "&gt;=3/1", 'Audit Form Data'!A$4:A$123, "&lt;=3/31", 'Audit Form Data'!B$4:B$123, 'Dropdown Lists'!A$5)</f>
        <v>0</v>
      </c>
      <c r="L68" s="97" t="str">
        <f>IFERROR(J68/(J68+K68),"")</f>
        <v/>
      </c>
      <c r="M68" s="71">
        <f>COUNTIFS('Audit Form Data'!W$4:W$123, TRUE, 'Audit Form Data'!A$4:A$123, "&gt;=4/1", 'Audit Form Data'!A$4:A$123, "&lt;=4/30", 'Audit Form Data'!B$4:B$123, 'Dropdown Lists'!A$5)</f>
        <v>0</v>
      </c>
      <c r="N68" s="72">
        <f>COUNTIFS('Audit Form Data'!X$4:X$123, TRUE, 'Audit Form Data'!A$4:A$123, "&gt;=4/1", 'Audit Form Data'!A$4:A$123, "&lt;=4/30", 'Audit Form Data'!B$4:B$123, 'Dropdown Lists'!A$5)</f>
        <v>0</v>
      </c>
      <c r="O68" s="97" t="str">
        <f>IFERROR(M68/(M68+N68),"")</f>
        <v/>
      </c>
      <c r="P68" s="71">
        <f>COUNTIFS('Audit Form Data'!W$4:W$123, TRUE, 'Audit Form Data'!A$4:A$123, "&gt;=5/1", 'Audit Form Data'!A$4:A$123, "&lt;=5/31", 'Audit Form Data'!B$4:B$123, 'Dropdown Lists'!A$5)</f>
        <v>0</v>
      </c>
      <c r="Q68" s="72">
        <f>COUNTIFS('Audit Form Data'!X$4:X$123, TRUE, 'Audit Form Data'!A$4:A$123, "&gt;=5/1", 'Audit Form Data'!A$4:A$123, "&lt;=5/31")</f>
        <v>0</v>
      </c>
      <c r="R68" s="97" t="str">
        <f>IFERROR(P68/(P68+Q68),"")</f>
        <v/>
      </c>
      <c r="S68" s="71">
        <f>COUNTIFS('Audit Form Data'!W$4:W$123, TRUE, 'Audit Form Data'!A$4:A$123, "&gt;=6/1", 'Audit Form Data'!A$4:A$123, "&lt;=6/30", 'Audit Form Data'!B$4:B$123, 'Dropdown Lists'!A$5)</f>
        <v>0</v>
      </c>
      <c r="T68" s="72">
        <f>COUNTIFS('Audit Form Data'!X$4:X$123, TRUE, 'Audit Form Data'!A$4:A$123, "&gt;=6/1", 'Audit Form Data'!A$4:A$123, "&lt;=6/30", 'Audit Form Data'!B$4:B$123, 'Dropdown Lists'!A$5)</f>
        <v>0</v>
      </c>
      <c r="U68" s="97" t="str">
        <f>IFERROR(S68/(S68+T68),"")</f>
        <v/>
      </c>
      <c r="V68" s="71">
        <f>COUNTIFS('Audit Form Data'!W$4:W$123, TRUE, 'Audit Form Data'!A$4:A$123, "&gt;=7/1", 'Audit Form Data'!A$4:A$123, "&lt;=7/31", 'Audit Form Data'!B$4:B$123, 'Dropdown Lists'!A$5)</f>
        <v>0</v>
      </c>
      <c r="W68" s="72">
        <f>COUNTIFS('Audit Form Data'!X$4:X$123, TRUE, 'Audit Form Data'!A$4:A$123, "&gt;=7/1", 'Audit Form Data'!A$4:A$123, "&lt;=7/31", 'Audit Form Data'!B$4:B$123, 'Dropdown Lists'!A$5)</f>
        <v>0</v>
      </c>
      <c r="X68" s="97" t="str">
        <f>IFERROR(V68/(V68+W68),"")</f>
        <v/>
      </c>
      <c r="Y68" s="71">
        <f>COUNTIFS('Audit Form Data'!W$4:W$123, TRUE, 'Audit Form Data'!A$4:A$123, "&gt;=8/1", 'Audit Form Data'!A$4:A$123, "&lt;=8/31", 'Audit Form Data'!B$4:B$123, 'Dropdown Lists'!A$5)</f>
        <v>0</v>
      </c>
      <c r="Z68" s="72">
        <f>COUNTIFS('Audit Form Data'!X$4:X$123, TRUE, 'Audit Form Data'!A$4:A$123, "&gt;=8/1", 'Audit Form Data'!A$4:A$123, "&lt;=8/31", 'Audit Form Data'!B$4:B$123, 'Dropdown Lists'!A$5)</f>
        <v>0</v>
      </c>
      <c r="AA68" s="97" t="str">
        <f>IFERROR(Y68/(Y68+Z68),"")</f>
        <v/>
      </c>
      <c r="AB68" s="71">
        <f>COUNTIFS('Audit Form Data'!W$4:W$123, TRUE, 'Audit Form Data'!A$4:A$123, "&gt;=9/1", 'Audit Form Data'!A$4:A$123, "&lt;=9/30", 'Audit Form Data'!B$4:B$123, 'Dropdown Lists'!A$5)</f>
        <v>0</v>
      </c>
      <c r="AC68" s="72">
        <f>COUNTIFS('Audit Form Data'!X$4:X$123, TRUE, 'Audit Form Data'!A$4:A$123, "&gt;=9/1", 'Audit Form Data'!A$4:A$123, "&lt;=9/30", 'Audit Form Data'!B$4:B$123, 'Dropdown Lists'!A$5)</f>
        <v>0</v>
      </c>
      <c r="AD68" s="97" t="str">
        <f>IFERROR(AB68/(AB68+AC68),"")</f>
        <v/>
      </c>
      <c r="AE68" s="71">
        <f>COUNTIFS('Audit Form Data'!W$4:W$123, TRUE, 'Audit Form Data'!A$4:A$123, "&gt;=10/1", 'Audit Form Data'!A$4:A$123, "&lt;=10/31", 'Audit Form Data'!B$4:B$123, 'Dropdown Lists'!A$5)</f>
        <v>0</v>
      </c>
      <c r="AF68" s="72">
        <f>COUNTIFS('Audit Form Data'!X$4:X$123, TRUE, 'Audit Form Data'!A$4:A$123, "&gt;=10/1", 'Audit Form Data'!A$4:A$123, "&lt;=10/31", 'Audit Form Data'!B$4:B$123, 'Dropdown Lists'!A$5)</f>
        <v>0</v>
      </c>
      <c r="AG68" s="97" t="str">
        <f>IFERROR(AE68/(AE68+AF68),"")</f>
        <v/>
      </c>
      <c r="AH68" s="71">
        <f>COUNTIFS('Audit Form Data'!W$4:W$123, TRUE, 'Audit Form Data'!A$4:A$123, "&gt;=11/1", 'Audit Form Data'!A$4:A$123, "&lt;=11/30", 'Audit Form Data'!B$4:B$123, 'Dropdown Lists'!A$5)</f>
        <v>0</v>
      </c>
      <c r="AI68" s="72">
        <f>COUNTIFS('Audit Form Data'!X$4:X$123, TRUE, 'Audit Form Data'!A$4:A$123, "&gt;=11/1", 'Audit Form Data'!A$4:A$123, "&lt;=11/30", 'Audit Form Data'!B$4:B$123, 'Dropdown Lists'!A$5)</f>
        <v>0</v>
      </c>
      <c r="AJ68" s="97" t="str">
        <f>IFERROR(AH68/(AH68+AI68),"")</f>
        <v/>
      </c>
      <c r="AK68" s="71">
        <f>COUNTIFS('Audit Form Data'!W$4:W$123, TRUE, 'Audit Form Data'!A$4:A$123, "&gt;=12/1", 'Audit Form Data'!A$4:A$123, "&lt;=12/31", 'Audit Form Data'!B$4:B$123, 'Dropdown Lists'!A$5)</f>
        <v>0</v>
      </c>
      <c r="AL68" s="72">
        <f>COUNTIFS('Audit Form Data'!X$4:X$123, TRUE, 'Audit Form Data'!A$4:A$123, "&gt;=12/1", 'Audit Form Data'!A$4:A$123, "&lt;=12/31", 'Audit Form Data'!B$4:B$123, 'Dropdown Lists'!A$5)</f>
        <v>0</v>
      </c>
      <c r="AM68" s="97" t="str">
        <f>IFERROR(AK68/(AK68+AL68),"")</f>
        <v/>
      </c>
      <c r="AO68" s="117" t="s">
        <v>8</v>
      </c>
      <c r="AP68" s="48" t="s">
        <v>9</v>
      </c>
      <c r="AQ68" s="74">
        <f>COUNTIFS('Audit Form Data'!I$4:I$123, TRUE, 'Audit Form Data'!A$4:A$123, "&gt;=1/1", 'Audit Form Data'!A$4:A$123, "&lt;=1/31", 'Audit Form Data'!B$4:B$123, 'Dropdown Lists'!A$5)</f>
        <v>0</v>
      </c>
      <c r="AR68" s="74">
        <f>COUNTIFS('Audit Form Data'!I$4:I$123, TRUE, 'Audit Form Data'!A$4:A$123, "&gt;=2/1", 'Audit Form Data'!A$4:A$123, "&lt;3/1", 'Audit Form Data'!B$4:B$123, 'Dropdown Lists'!A$5)</f>
        <v>0</v>
      </c>
      <c r="AS68" s="74">
        <f>COUNTIFS('Audit Form Data'!I$4:I$123, TRUE, 'Audit Form Data'!A$4:A$123, "&gt;=3/1", 'Audit Form Data'!A$4:A$123, "&lt;=3/31", 'Audit Form Data'!B$4:B$123, 'Dropdown Lists'!A$5)</f>
        <v>0</v>
      </c>
      <c r="AT68" s="74">
        <f>COUNTIFS('Audit Form Data'!I$4:I$123, TRUE, 'Audit Form Data'!A$4:A$123, "&gt;=4/1", 'Audit Form Data'!A$4:A$123, "&lt;=4/30", 'Audit Form Data'!B$4:B$123, 'Dropdown Lists'!A$5)</f>
        <v>0</v>
      </c>
      <c r="AU68" s="74">
        <f>COUNTIFS('Audit Form Data'!I$4:I$123, TRUE, 'Audit Form Data'!A$4:A$123, "&gt;=5/1", 'Audit Form Data'!A$4:A$123, "&lt;=5/31", 'Audit Form Data'!B$4:B$123, 'Dropdown Lists'!A$5)</f>
        <v>0</v>
      </c>
      <c r="AV68" s="74">
        <f>COUNTIFS('Audit Form Data'!I$4:I$123, TRUE, 'Audit Form Data'!A$4:A$123, "&gt;=6/1", 'Audit Form Data'!A$4:A$123, "&lt;=6/30", 'Audit Form Data'!B$4:B$123, 'Dropdown Lists'!A$5)</f>
        <v>0</v>
      </c>
      <c r="AW68" s="74">
        <f>COUNTIFS('Audit Form Data'!I$4:I$123, TRUE, 'Audit Form Data'!A$4:A$123, "&gt;=7/1", 'Audit Form Data'!A$4:A$123, "&lt;=7/31", 'Audit Form Data'!B$4:B$123, 'Dropdown Lists'!A$5)</f>
        <v>0</v>
      </c>
      <c r="AX68" s="74">
        <f>COUNTIFS('Audit Form Data'!I$4:I$123, TRUE, 'Audit Form Data'!A$4:A$123, "&gt;=8/1", 'Audit Form Data'!A$4:A$123, "&lt;=8/31", 'Audit Form Data'!B$4:B$123, 'Dropdown Lists'!A$5)</f>
        <v>0</v>
      </c>
      <c r="AY68" s="74">
        <f>COUNTIFS('Audit Form Data'!I$4:I$123, TRUE, 'Audit Form Data'!A$4:A$123, "&gt;=9/1", 'Audit Form Data'!A$4:A$123, "&lt;=9/30", 'Audit Form Data'!B$4:B$123, 'Dropdown Lists'!A$5)</f>
        <v>0</v>
      </c>
      <c r="AZ68" s="74">
        <f>COUNTIFS('Audit Form Data'!I$4:I$123, TRUE, 'Audit Form Data'!A$4:A$123, "&gt;=10/1", 'Audit Form Data'!A$4:A$123, "&lt;=10/31", 'Audit Form Data'!B$4:B$123, 'Dropdown Lists'!A$5)</f>
        <v>0</v>
      </c>
      <c r="BA68" s="74">
        <f>COUNTIFS('Audit Form Data'!I$4:I$123, TRUE, 'Audit Form Data'!A$4:A$123, "&gt;=11/1", 'Audit Form Data'!A$4:A$123, "&lt;=11/30", 'Audit Form Data'!B$4:B$123, 'Dropdown Lists'!A$5)</f>
        <v>0</v>
      </c>
      <c r="BB68" s="74">
        <f>COUNTIFS('Audit Form Data'!I$4:I$123, TRUE, 'Audit Form Data'!A$4:A$123, "&gt;=12/1", 'Audit Form Data'!A$4:A$123, "&lt;=12/31", 'Audit Form Data'!B$4:B$123, 'Dropdown Lists'!A$5)</f>
        <v>0</v>
      </c>
    </row>
    <row r="69" spans="2:54" x14ac:dyDescent="0.3">
      <c r="B69" s="156"/>
      <c r="C69" s="87" t="s">
        <v>118</v>
      </c>
      <c r="D69" s="88">
        <f>SUM(D66:D68)</f>
        <v>0</v>
      </c>
      <c r="E69" s="88">
        <f>SUM(E66:E68)</f>
        <v>0</v>
      </c>
      <c r="F69" s="98" t="e">
        <f>IFERROR(D69/(D69+E69), NA())</f>
        <v>#N/A</v>
      </c>
      <c r="G69" s="88">
        <f>SUM(G66:G68)</f>
        <v>0</v>
      </c>
      <c r="H69" s="88">
        <f>SUM(H66:H68)</f>
        <v>0</v>
      </c>
      <c r="I69" s="98" t="e">
        <f>IFERROR(G69/(G69+H69), NA())</f>
        <v>#N/A</v>
      </c>
      <c r="J69" s="88">
        <f>SUM(J66:J68)</f>
        <v>0</v>
      </c>
      <c r="K69" s="88">
        <f>SUM(K66:K68)</f>
        <v>0</v>
      </c>
      <c r="L69" s="98" t="e">
        <f>IFERROR(J69/(J69+K69), NA())</f>
        <v>#N/A</v>
      </c>
      <c r="M69" s="88">
        <f>SUM(M66:M68)</f>
        <v>0</v>
      </c>
      <c r="N69" s="88">
        <f>SUM(N66:N68)</f>
        <v>0</v>
      </c>
      <c r="O69" s="98" t="e">
        <f>IFERROR(M69/(M69+N69), NA())</f>
        <v>#N/A</v>
      </c>
      <c r="P69" s="88">
        <f>SUM(P66:P68)</f>
        <v>0</v>
      </c>
      <c r="Q69" s="88">
        <f>SUM(Q66:Q68)</f>
        <v>0</v>
      </c>
      <c r="R69" s="98" t="e">
        <f>IFERROR(P69/(P69+Q69), NA())</f>
        <v>#N/A</v>
      </c>
      <c r="S69" s="88">
        <f>SUM(S66:S68)</f>
        <v>0</v>
      </c>
      <c r="T69" s="88">
        <f>SUM(T66:T68)</f>
        <v>0</v>
      </c>
      <c r="U69" s="98" t="e">
        <f>IFERROR(S69/(S69+T69), NA())</f>
        <v>#N/A</v>
      </c>
      <c r="V69" s="88">
        <f>SUM(V66:V68)</f>
        <v>0</v>
      </c>
      <c r="W69" s="88">
        <f>SUM(W66:W68)</f>
        <v>0</v>
      </c>
      <c r="X69" s="98" t="e">
        <f>IFERROR(V69/(V69+W69), NA())</f>
        <v>#N/A</v>
      </c>
      <c r="Y69" s="88">
        <f>SUM(Y66:Y68)</f>
        <v>0</v>
      </c>
      <c r="Z69" s="88">
        <f>SUM(Z66:Z68)</f>
        <v>0</v>
      </c>
      <c r="AA69" s="98" t="e">
        <f>IFERROR(Y69/(Y69+Z69), NA())</f>
        <v>#N/A</v>
      </c>
      <c r="AB69" s="88">
        <f>SUM(AB66:AB68)</f>
        <v>0</v>
      </c>
      <c r="AC69" s="88">
        <f>SUM(AC66:AC68)</f>
        <v>0</v>
      </c>
      <c r="AD69" s="98" t="e">
        <f>IFERROR(AB69/(AB69+AC69), NA())</f>
        <v>#N/A</v>
      </c>
      <c r="AE69" s="88">
        <f>SUM(AE66:AE68)</f>
        <v>0</v>
      </c>
      <c r="AF69" s="88">
        <f>SUM(AF66:AF68)</f>
        <v>0</v>
      </c>
      <c r="AG69" s="98" t="e">
        <f>IFERROR(AE69/(AE69+AF69), NA())</f>
        <v>#N/A</v>
      </c>
      <c r="AH69" s="88">
        <f>SUM(AH66:AH68)</f>
        <v>0</v>
      </c>
      <c r="AI69" s="88">
        <f>SUM(AI66:AI68)</f>
        <v>0</v>
      </c>
      <c r="AJ69" s="98" t="e">
        <f>IFERROR(AH69/(AH69+AI69), NA())</f>
        <v>#N/A</v>
      </c>
      <c r="AK69" s="88">
        <f>SUM(AK66:AK68)</f>
        <v>0</v>
      </c>
      <c r="AL69" s="88">
        <f>SUM(AL66:AL68)</f>
        <v>0</v>
      </c>
      <c r="AM69" s="98" t="e">
        <f>IFERROR(AK69/(AK69+AL69), NA())</f>
        <v>#N/A</v>
      </c>
      <c r="AO69" s="146" t="s">
        <v>10</v>
      </c>
      <c r="AP69" s="50" t="s">
        <v>11</v>
      </c>
      <c r="AQ69" s="76">
        <f>COUNTIFS('Audit Form Data'!AG$4:AG$123, TRUE, 'Audit Form Data'!A$4:A$123, "&gt;=1/1", 'Audit Form Data'!A$4:A$123, "&lt;=1/31", 'Audit Form Data'!B$4:B$123, 'Dropdown Lists'!A$5)</f>
        <v>0</v>
      </c>
      <c r="AR69" s="76">
        <f>COUNTIFS('Audit Form Data'!AG$4:AG$123, TRUE, 'Audit Form Data'!A$4:A$123, "&gt;=2/1", 'Audit Form Data'!A$4:A$123, "&lt;3/1", 'Audit Form Data'!B$4:B$123, 'Dropdown Lists'!A$5)</f>
        <v>0</v>
      </c>
      <c r="AS69" s="76">
        <f>COUNTIFS('Audit Form Data'!AG$4:AG$123, TRUE, 'Audit Form Data'!A$4:A$123, "&gt;=3/1", 'Audit Form Data'!A$4:A$123, "&lt;=3/31", 'Audit Form Data'!B$4:B$123, 'Dropdown Lists'!A$5)</f>
        <v>0</v>
      </c>
      <c r="AT69" s="76">
        <f>COUNTIFS('Audit Form Data'!AG$4:AG$123, TRUE, 'Audit Form Data'!A$4:A$123, "&gt;=4/1", 'Audit Form Data'!A$4:A$123, "&lt;=4/30", 'Audit Form Data'!B$4:B$123, 'Dropdown Lists'!A$5)</f>
        <v>0</v>
      </c>
      <c r="AU69" s="76">
        <f>COUNTIFS('Audit Form Data'!AG$4:AG$123, TRUE, 'Audit Form Data'!A$4:A$123, "&gt;=5/1", 'Audit Form Data'!A$4:A$123, "&lt;=5/31", 'Audit Form Data'!B$4:B$123, 'Dropdown Lists'!A$5)</f>
        <v>0</v>
      </c>
      <c r="AV69" s="76">
        <f>COUNTIFS('Audit Form Data'!AG$4:AG$123, TRUE, 'Audit Form Data'!A$4:A$123, "&gt;=6/1", 'Audit Form Data'!A$4:A$123, "&lt;=6/30", 'Audit Form Data'!B$4:B$123, 'Dropdown Lists'!A$5)</f>
        <v>0</v>
      </c>
      <c r="AW69" s="76">
        <f>COUNTIFS('Audit Form Data'!AG$4:AG$123, TRUE, 'Audit Form Data'!A$4:A$123, "&gt;=7/1", 'Audit Form Data'!A$4:A$123, "&lt;=7/31", 'Audit Form Data'!B$4:B$123, 'Dropdown Lists'!A$5)</f>
        <v>0</v>
      </c>
      <c r="AX69" s="76">
        <f>COUNTIFS('Audit Form Data'!AG$4:AG$123, TRUE, 'Audit Form Data'!A$4:A$123, "&gt;=8/1", 'Audit Form Data'!A$4:A$123, "&lt;=8/31", 'Audit Form Data'!B$4:B$123, 'Dropdown Lists'!A$5)</f>
        <v>0</v>
      </c>
      <c r="AY69" s="76">
        <f>COUNTIFS('Audit Form Data'!AG$4:AG$123, TRUE, 'Audit Form Data'!A$4:A$123, "&gt;=9/1", 'Audit Form Data'!A$4:A$123, "&lt;=9/30", 'Audit Form Data'!B$4:B$123, 'Dropdown Lists'!A$5)</f>
        <v>0</v>
      </c>
      <c r="AZ69" s="76">
        <f>COUNTIFS('Audit Form Data'!AG$4:AG$123, TRUE, 'Audit Form Data'!A$4:A$123, "&gt;=10/1", 'Audit Form Data'!A$4:A$123, "&lt;=10/31", 'Audit Form Data'!B$4:B$123, 'Dropdown Lists'!A$5)</f>
        <v>0</v>
      </c>
      <c r="BA69" s="76">
        <f>COUNTIFS('Audit Form Data'!AG$4:AG$123, TRUE, 'Audit Form Data'!A$4:A$123, "&gt;=11/1", 'Audit Form Data'!A$4:A$123, "&lt;=11/30", 'Audit Form Data'!B$4:B$123, 'Dropdown Lists'!A$5)</f>
        <v>0</v>
      </c>
      <c r="BB69" s="76">
        <f>COUNTIFS('Audit Form Data'!AG$4:AG$123, TRUE, 'Audit Form Data'!A$4:A$123, "&gt;=12/1", 'Audit Form Data'!A$4:A$123, "&lt;=12/31", 'Audit Form Data'!B$4:B$123, 'Dropdown Lists'!A$5)</f>
        <v>0</v>
      </c>
    </row>
    <row r="70" spans="2:54" ht="36.6" x14ac:dyDescent="0.3">
      <c r="B70" s="161" t="s">
        <v>8</v>
      </c>
      <c r="C70" s="58" t="s">
        <v>9</v>
      </c>
      <c r="D70" s="73">
        <f>COUNTIFS('Audit Form Data'!H$4:H$123, TRUE, 'Audit Form Data'!A$4:A$123, "&gt;=1/1", 'Audit Form Data'!A$4:A$123, "&lt;=1/31", 'Audit Form Data'!B$4:B$123, 'Dropdown Lists'!A$5)</f>
        <v>0</v>
      </c>
      <c r="E70" s="74">
        <f>COUNTIFS('Audit Form Data'!I$4:I$123, TRUE, 'Audit Form Data'!A$4:A$123, "&gt;=1/1", 'Audit Form Data'!A$4:A$123, "&lt;=1/31", 'Audit Form Data'!B$4:B$123, 'Dropdown Lists'!A$5)</f>
        <v>0</v>
      </c>
      <c r="F70" s="99" t="str">
        <f>IFERROR(D70/(D70+E70),"")</f>
        <v/>
      </c>
      <c r="G70" s="73">
        <f>COUNTIFS('Audit Form Data'!H$4:H$123, TRUE, 'Audit Form Data'!A$4:A$123, "&gt;=2/1", 'Audit Form Data'!A$4:A$123, "&lt;3/1", 'Audit Form Data'!B$4:B$123, 'Dropdown Lists'!A$5)</f>
        <v>0</v>
      </c>
      <c r="H70" s="74">
        <f>COUNTIFS('Audit Form Data'!I$4:I$123, TRUE, 'Audit Form Data'!A$4:A$123, "&gt;=2/1", 'Audit Form Data'!A$4:A$123, "&lt;3/1", 'Audit Form Data'!B$4:B$123, 'Dropdown Lists'!A$5)</f>
        <v>0</v>
      </c>
      <c r="I70" s="99" t="str">
        <f>IFERROR(G70/(G70+H70),"")</f>
        <v/>
      </c>
      <c r="J70" s="73">
        <f>COUNTIFS('Audit Form Data'!H$4:H$123, TRUE, 'Audit Form Data'!A$4:A$123, "&gt;=3/1", 'Audit Form Data'!A$4:A$123, "&lt;=3/31", 'Audit Form Data'!B$4:B$123, 'Dropdown Lists'!A$5)</f>
        <v>0</v>
      </c>
      <c r="K70" s="74">
        <f>COUNTIFS('Audit Form Data'!I$4:I$123, TRUE, 'Audit Form Data'!A$4:A$123, "&gt;=3/1", 'Audit Form Data'!A$4:A$123, "&lt;=3/31", 'Audit Form Data'!B$4:B$123, 'Dropdown Lists'!A$5)</f>
        <v>0</v>
      </c>
      <c r="L70" s="99" t="str">
        <f>IFERROR(J70/(J70+K70),"")</f>
        <v/>
      </c>
      <c r="M70" s="73">
        <f>COUNTIFS('Audit Form Data'!H$4:H$123, TRUE, 'Audit Form Data'!A$4:A$123, "&gt;=4/1", 'Audit Form Data'!A$4:A$123, "&lt;=4/30", 'Audit Form Data'!B$4:B$123, 'Dropdown Lists'!A$5)</f>
        <v>0</v>
      </c>
      <c r="N70" s="74">
        <f>COUNTIFS('Audit Form Data'!I$4:I$123, TRUE, 'Audit Form Data'!A$4:A$123, "&gt;=4/1", 'Audit Form Data'!A$4:A$123, "&lt;=4/30", 'Audit Form Data'!B$4:B$123, 'Dropdown Lists'!A$5)</f>
        <v>0</v>
      </c>
      <c r="O70" s="99" t="str">
        <f>IFERROR(M70/(M70+N70),"")</f>
        <v/>
      </c>
      <c r="P70" s="73">
        <f>COUNTIFS('Audit Form Data'!H$4:H$123, TRUE, 'Audit Form Data'!A$4:A$123, "&gt;=5/1", 'Audit Form Data'!A$4:A$123, "&lt;=5/31", 'Audit Form Data'!B$4:B$123, 'Dropdown Lists'!A$5)</f>
        <v>0</v>
      </c>
      <c r="Q70" s="74">
        <f>COUNTIFS('Audit Form Data'!I$4:I$123, TRUE, 'Audit Form Data'!A$4:A$123, "&gt;=5/1", 'Audit Form Data'!A$4:A$123, "&lt;=5/31", 'Audit Form Data'!B$4:B$123, 'Dropdown Lists'!A$5)</f>
        <v>0</v>
      </c>
      <c r="R70" s="99" t="str">
        <f>IFERROR(P70/(P70+Q70)," ")</f>
        <v xml:space="preserve"> </v>
      </c>
      <c r="S70" s="73">
        <f>COUNTIFS('Audit Form Data'!H$4:H$123, TRUE, 'Audit Form Data'!A$4:A$123, "&gt;=6/1", 'Audit Form Data'!A$4:A$123, "&lt;=6/30", 'Audit Form Data'!B$4:B$123, 'Dropdown Lists'!A$5)</f>
        <v>0</v>
      </c>
      <c r="T70" s="74">
        <f>COUNTIFS('Audit Form Data'!I$4:I$123, TRUE, 'Audit Form Data'!A$4:A$123, "&gt;=6/1", 'Audit Form Data'!A$4:A$123, "&lt;=6/30", 'Audit Form Data'!B$4:B$123, 'Dropdown Lists'!A$5)</f>
        <v>0</v>
      </c>
      <c r="U70" s="99" t="str">
        <f>IFERROR(S70/(S70+T70),"")</f>
        <v/>
      </c>
      <c r="V70" s="73">
        <f>COUNTIFS('Audit Form Data'!H$4:H$123, TRUE, 'Audit Form Data'!A$4:A$123, "&gt;=7/1", 'Audit Form Data'!A$4:A$123, "&lt;=7/31", 'Audit Form Data'!B$4:B$123, 'Dropdown Lists'!A$5)</f>
        <v>0</v>
      </c>
      <c r="W70" s="74">
        <f>COUNTIFS('Audit Form Data'!I$4:I$123, TRUE, 'Audit Form Data'!A$4:A$123, "&gt;=7/1", 'Audit Form Data'!A$4:A$123, "&lt;=7/31", 'Audit Form Data'!B$4:B$123, 'Dropdown Lists'!A$5)</f>
        <v>0</v>
      </c>
      <c r="X70" s="99" t="str">
        <f>IFERROR(V70/(V70+W70),"")</f>
        <v/>
      </c>
      <c r="Y70" s="73">
        <f>COUNTIFS('Audit Form Data'!H$4:H$123, TRUE, 'Audit Form Data'!A$4:A$123, "&gt;=8/1", 'Audit Form Data'!A$4:A$123, "&lt;=8/31", 'Audit Form Data'!B$4:B$123, 'Dropdown Lists'!A$5)</f>
        <v>0</v>
      </c>
      <c r="Z70" s="74">
        <f>COUNTIFS('Audit Form Data'!I$4:I$123, TRUE, 'Audit Form Data'!A$4:A$123, "&gt;=8/1", 'Audit Form Data'!A$4:A$123, "&lt;=8/31", 'Audit Form Data'!B$4:B$123, 'Dropdown Lists'!A$5)</f>
        <v>0</v>
      </c>
      <c r="AA70" s="99" t="str">
        <f>IFERROR(Y70/(Y70+Z70),"")</f>
        <v/>
      </c>
      <c r="AB70" s="73">
        <f>COUNTIFS('Audit Form Data'!H$4:H$123, TRUE, 'Audit Form Data'!A$4:A$123, "&gt;=9/1", 'Audit Form Data'!A$4:A$123, "&lt;=9/30", 'Audit Form Data'!B$4:B$123, 'Dropdown Lists'!A$5)</f>
        <v>0</v>
      </c>
      <c r="AC70" s="74">
        <f>COUNTIFS('Audit Form Data'!I$4:I$123, TRUE, 'Audit Form Data'!A$4:A$123, "&gt;=9/1", 'Audit Form Data'!A$4:A$123, "&lt;=9/30", 'Audit Form Data'!B$4:B$123, 'Dropdown Lists'!A$5)</f>
        <v>0</v>
      </c>
      <c r="AD70" s="99" t="str">
        <f>IFERROR(AB70/(AB70+AC70),"")</f>
        <v/>
      </c>
      <c r="AE70" s="73">
        <f>COUNTIFS('Audit Form Data'!H$4:H$123, TRUE, 'Audit Form Data'!A$4:A$123, "&gt;=10/1", 'Audit Form Data'!A$4:A$123, "&lt;=10/31", 'Audit Form Data'!B$4:B$123, 'Dropdown Lists'!A$5)</f>
        <v>0</v>
      </c>
      <c r="AF70" s="74">
        <f>COUNTIFS('Audit Form Data'!I$4:I$123, TRUE, 'Audit Form Data'!A$4:A$123, "&gt;=10/1", 'Audit Form Data'!A$4:A$123, "&lt;=10/31", 'Audit Form Data'!B$4:B$123, 'Dropdown Lists'!A$5)</f>
        <v>0</v>
      </c>
      <c r="AG70" s="99" t="str">
        <f>IFERROR(AE70/(AE70+AF70),"")</f>
        <v/>
      </c>
      <c r="AH70" s="73">
        <f>COUNTIFS('Audit Form Data'!H$4:H$123, TRUE, 'Audit Form Data'!A$4:A$123, "&gt;=11/1", 'Audit Form Data'!A$4:A$123, "&lt;=11/30", 'Audit Form Data'!B$4:B$123, 'Dropdown Lists'!A$5)</f>
        <v>0</v>
      </c>
      <c r="AI70" s="74">
        <f>COUNTIFS('Audit Form Data'!I$4:I$123, TRUE, 'Audit Form Data'!A$4:A$123, "&gt;=11/1", 'Audit Form Data'!A$4:A$123, "&lt;=11/30", 'Audit Form Data'!B$4:B$123, 'Dropdown Lists'!A$5)</f>
        <v>0</v>
      </c>
      <c r="AJ70" s="99" t="str">
        <f>IFERROR(AH70/(AH70+AI70),"")</f>
        <v/>
      </c>
      <c r="AK70" s="73">
        <f>COUNTIFS('Audit Form Data'!H$4:H$123, TRUE, 'Audit Form Data'!A$4:A$123, "&gt;=12/1", 'Audit Form Data'!A$4:A$123, "&lt;=12/31", 'Audit Form Data'!B$4:B$123, 'Dropdown Lists'!A$5)</f>
        <v>0</v>
      </c>
      <c r="AL70" s="74">
        <f>COUNTIFS('Audit Form Data'!I$4:I$123, TRUE, 'Audit Form Data'!A$4:A$123, "&gt;=12/1", 'Audit Form Data'!A$4:A$123, "&lt;=12/31", 'Audit Form Data'!B$4:B$123, 'Dropdown Lists'!A$5)</f>
        <v>0</v>
      </c>
      <c r="AM70" s="99" t="str">
        <f>IFERROR(AK70/(AK70+AL70),"")</f>
        <v/>
      </c>
      <c r="AO70" s="147"/>
      <c r="AP70" s="49" t="s">
        <v>12</v>
      </c>
      <c r="AQ70" s="76">
        <f>COUNTIFS('Audit Form Data'!AJ$4:AJ$123, TRUE, 'Audit Form Data'!A$4:A$123, "&gt;=1/1", 'Audit Form Data'!A$4:A$123, "&lt;=1/31", 'Audit Form Data'!B$4:B$123, 'Dropdown Lists'!A$5)</f>
        <v>0</v>
      </c>
      <c r="AR70" s="76">
        <f>COUNTIFS('Audit Form Data'!AJ$4:AJ$123, TRUE, 'Audit Form Data'!A$4:A$123, "&gt;=2/1", 'Audit Form Data'!A$4:A$123, "&lt;3/1", 'Audit Form Data'!B$4:B$123, 'Dropdown Lists'!A$5)</f>
        <v>0</v>
      </c>
      <c r="AS70" s="76">
        <f>COUNTIFS('Audit Form Data'!AJ$4:AJ$123, TRUE, 'Audit Form Data'!A$4:A$123, "&gt;=3/1", 'Audit Form Data'!A$4:A$123, "&lt;=3/31", 'Audit Form Data'!B$4:B$123, 'Dropdown Lists'!A$5)</f>
        <v>0</v>
      </c>
      <c r="AT70" s="76">
        <f>COUNTIFS('Audit Form Data'!AJ$4:AJ$123, TRUE, 'Audit Form Data'!A$4:A$123, "&gt;=4/1", 'Audit Form Data'!A$4:A$123, "&lt;=4/30", 'Audit Form Data'!B$4:B$123, 'Dropdown Lists'!A$5)</f>
        <v>0</v>
      </c>
      <c r="AU70" s="76">
        <f>COUNTIFS('Audit Form Data'!AJ$4:AJ$123, TRUE, 'Audit Form Data'!A$4:A$123, "&gt;=5/1", 'Audit Form Data'!A$4:A$123, "&lt;=5/31", 'Audit Form Data'!B$4:B$123, 'Dropdown Lists'!A$5)</f>
        <v>0</v>
      </c>
      <c r="AV70" s="76">
        <f>COUNTIFS('Audit Form Data'!AJ$4:AJ$123, TRUE, 'Audit Form Data'!A$4:A$123, "&gt;=6/1", 'Audit Form Data'!A$4:A$123, "&lt;=6/30", 'Audit Form Data'!B$4:B$123, 'Dropdown Lists'!A$5)</f>
        <v>0</v>
      </c>
      <c r="AW70" s="76">
        <f>COUNTIFS('Audit Form Data'!AJ$4:AJ$123, TRUE, 'Audit Form Data'!A$4:A$123, "&gt;=7/1", 'Audit Form Data'!A$4:A$123, "&lt;=7/31", 'Audit Form Data'!B$4:B$123, 'Dropdown Lists'!A$5)</f>
        <v>0</v>
      </c>
      <c r="AX70" s="76">
        <f>COUNTIFS('Audit Form Data'!AJ$4:AJ$123, TRUE, 'Audit Form Data'!A$4:A$123, "&gt;=8/1", 'Audit Form Data'!A$4:A$123, "&lt;=8/31", 'Audit Form Data'!B$4:B$123, 'Dropdown Lists'!A$5)</f>
        <v>0</v>
      </c>
      <c r="AY70" s="76">
        <f>COUNTIFS('Audit Form Data'!AJ$4:AJ$123, TRUE, 'Audit Form Data'!A$4:A$123, "&gt;=9/1", 'Audit Form Data'!A$4:A$123, "&lt;=9/30", 'Audit Form Data'!B$4:B$123, 'Dropdown Lists'!A$5)</f>
        <v>0</v>
      </c>
      <c r="AZ70" s="76">
        <f>COUNTIFS('Audit Form Data'!AJ$4:AJ$123, TRUE, 'Audit Form Data'!A$4:A$123, "&gt;=10/1", 'Audit Form Data'!A$4:A$123, "&lt;=10/31", 'Audit Form Data'!B$4:B$123, 'Dropdown Lists'!A$5)</f>
        <v>0</v>
      </c>
      <c r="BA70" s="76">
        <f>COUNTIFS('Audit Form Data'!AJ$4:AJ$123, TRUE, 'Audit Form Data'!A$4:A$123, "&gt;=11/1", 'Audit Form Data'!A$4:A$123, "&lt;=11/30", 'Audit Form Data'!B$4:B$123, 'Dropdown Lists'!A$5)</f>
        <v>0</v>
      </c>
      <c r="BB70" s="76">
        <f>COUNTIFS('Audit Form Data'!AJ$4:AJ$123, TRUE, 'Audit Form Data'!A$4:A$123, "&gt;=12/1", 'Audit Form Data'!A$4:A$123, "&lt;=12/31", 'Audit Form Data'!B$4:B$123, 'Dropdown Lists'!A$5)</f>
        <v>0</v>
      </c>
    </row>
    <row r="71" spans="2:54" ht="24.6" x14ac:dyDescent="0.3">
      <c r="B71" s="162"/>
      <c r="C71" s="89" t="s">
        <v>118</v>
      </c>
      <c r="D71" s="90">
        <f>D70</f>
        <v>0</v>
      </c>
      <c r="E71" s="90">
        <f>E70</f>
        <v>0</v>
      </c>
      <c r="F71" s="100" t="e">
        <f>IFERROR(D71/(D71+E71), NA())</f>
        <v>#N/A</v>
      </c>
      <c r="G71" s="90">
        <f>G70</f>
        <v>0</v>
      </c>
      <c r="H71" s="90">
        <f>H70</f>
        <v>0</v>
      </c>
      <c r="I71" s="100" t="e">
        <f>IFERROR(G71/(G71+H71), NA())</f>
        <v>#N/A</v>
      </c>
      <c r="J71" s="90">
        <f>J70</f>
        <v>0</v>
      </c>
      <c r="K71" s="90">
        <f>K70</f>
        <v>0</v>
      </c>
      <c r="L71" s="100" t="e">
        <f>IFERROR(J71/(J71+K71), NA())</f>
        <v>#N/A</v>
      </c>
      <c r="M71" s="90">
        <f>M70</f>
        <v>0</v>
      </c>
      <c r="N71" s="90">
        <f>N70</f>
        <v>0</v>
      </c>
      <c r="O71" s="100" t="e">
        <f>IFERROR(M71/(M71+N71), NA())</f>
        <v>#N/A</v>
      </c>
      <c r="P71" s="90">
        <f>P70</f>
        <v>0</v>
      </c>
      <c r="Q71" s="90">
        <f>Q70</f>
        <v>0</v>
      </c>
      <c r="R71" s="100" t="e">
        <f>IFERROR(P71/(P71+Q71), NA())</f>
        <v>#N/A</v>
      </c>
      <c r="S71" s="90">
        <f>S70</f>
        <v>0</v>
      </c>
      <c r="T71" s="90">
        <f>T70</f>
        <v>0</v>
      </c>
      <c r="U71" s="100" t="e">
        <f>IFERROR(S71/(S71+T71), NA())</f>
        <v>#N/A</v>
      </c>
      <c r="V71" s="90">
        <f>V70</f>
        <v>0</v>
      </c>
      <c r="W71" s="90">
        <f>W70</f>
        <v>0</v>
      </c>
      <c r="X71" s="100" t="e">
        <f>IFERROR(V71/(V71+W71), NA())</f>
        <v>#N/A</v>
      </c>
      <c r="Y71" s="90">
        <f>Y70</f>
        <v>0</v>
      </c>
      <c r="Z71" s="90">
        <f>Z70</f>
        <v>0</v>
      </c>
      <c r="AA71" s="100" t="e">
        <f>IFERROR(Y71/(Y71+Z71), NA())</f>
        <v>#N/A</v>
      </c>
      <c r="AB71" s="90">
        <f>AB70</f>
        <v>0</v>
      </c>
      <c r="AC71" s="90">
        <f>AC70</f>
        <v>0</v>
      </c>
      <c r="AD71" s="100" t="e">
        <f>IFERROR(AB71/(AB71+AC71), NA())</f>
        <v>#N/A</v>
      </c>
      <c r="AE71" s="90">
        <f>AE70</f>
        <v>0</v>
      </c>
      <c r="AF71" s="90">
        <f>AF70</f>
        <v>0</v>
      </c>
      <c r="AG71" s="100" t="e">
        <f>IFERROR(AE71/(AE71+AF71), NA())</f>
        <v>#N/A</v>
      </c>
      <c r="AH71" s="90">
        <f>AH70</f>
        <v>0</v>
      </c>
      <c r="AI71" s="90">
        <f>AI70</f>
        <v>0</v>
      </c>
      <c r="AJ71" s="100" t="e">
        <f>IFERROR(AH71/(AH71+AI71), NA())</f>
        <v>#N/A</v>
      </c>
      <c r="AK71" s="90">
        <f>AK70</f>
        <v>0</v>
      </c>
      <c r="AL71" s="90">
        <f>AL70</f>
        <v>0</v>
      </c>
      <c r="AM71" s="100" t="e">
        <f>IFERROR(AK71/(AK71+AL71), NA())</f>
        <v>#N/A</v>
      </c>
      <c r="AO71" s="147"/>
      <c r="AP71" s="50" t="s">
        <v>13</v>
      </c>
      <c r="AQ71" s="76">
        <f>COUNTIFS('Audit Form Data'!AM$4:AM$123, TRUE, 'Audit Form Data'!A$4:A$123, "&gt;=1/1", 'Audit Form Data'!A$4:A$123, "&lt;=1/31", 'Audit Form Data'!B$4:B$123, 'Dropdown Lists'!A$5)</f>
        <v>0</v>
      </c>
      <c r="AR71" s="76">
        <f>COUNTIFS('Audit Form Data'!AM$4:AM$123, TRUE, 'Audit Form Data'!A$4:A$123, "&gt;=2/1", 'Audit Form Data'!A$4:A$123, "&lt;3/1", 'Audit Form Data'!B$4:B$123, 'Dropdown Lists'!A$5)</f>
        <v>0</v>
      </c>
      <c r="AS71" s="76">
        <f>COUNTIFS('Audit Form Data'!AM$4:AM$123, TRUE, 'Audit Form Data'!A$4:A$123, "&gt;=3/1", 'Audit Form Data'!A$4:A$123, "&lt;=3/31", 'Audit Form Data'!B$4:B$123, 'Dropdown Lists'!A$5)</f>
        <v>0</v>
      </c>
      <c r="AT71" s="76">
        <f>COUNTIFS('Audit Form Data'!AM$4:AM$123, TRUE, 'Audit Form Data'!A$4:A$123, "&gt;=4/1", 'Audit Form Data'!A$4:A$123, "&lt;=4/30", 'Audit Form Data'!B$4:B$123, 'Dropdown Lists'!A$5)</f>
        <v>0</v>
      </c>
      <c r="AU71" s="76">
        <f>COUNTIFS('Audit Form Data'!AM$4:AM$123, TRUE, 'Audit Form Data'!A$4:A$123, "&gt;=5/1", 'Audit Form Data'!A$4:A$123, "&lt;=5/31", 'Audit Form Data'!B$4:B$123, 'Dropdown Lists'!A$5)</f>
        <v>0</v>
      </c>
      <c r="AV71" s="76">
        <f>COUNTIFS('Audit Form Data'!AM$4:AM$123, TRUE, 'Audit Form Data'!A$4:A$123, "&gt;=6/1", 'Audit Form Data'!A$4:A$123, "&lt;=6/30", 'Audit Form Data'!B$4:B$123, 'Dropdown Lists'!A$5)</f>
        <v>0</v>
      </c>
      <c r="AW71" s="76">
        <f>COUNTIFS('Audit Form Data'!AM$4:AM$123, TRUE, 'Audit Form Data'!A$4:A$123, "&gt;=7/1", 'Audit Form Data'!A$4:A$123, "&lt;=7/31", 'Audit Form Data'!B$4:B$123, 'Dropdown Lists'!A$5)</f>
        <v>0</v>
      </c>
      <c r="AX71" s="76">
        <f>COUNTIFS('Audit Form Data'!AM$4:AM$123, TRUE, 'Audit Form Data'!A$4:A$123, "&gt;=8/1", 'Audit Form Data'!A$4:A$123, "&lt;=8/31", 'Audit Form Data'!B$4:B$123, 'Dropdown Lists'!A$5)</f>
        <v>0</v>
      </c>
      <c r="AY71" s="76">
        <f>COUNTIFS('Audit Form Data'!AM$4:AM$123, TRUE, 'Audit Form Data'!A$4:A$123, "&gt;=9/1", 'Audit Form Data'!A$4:A$123, "&lt;=9/30", 'Audit Form Data'!B$4:B$123, 'Dropdown Lists'!A$5)</f>
        <v>0</v>
      </c>
      <c r="AZ71" s="76">
        <f>COUNTIFS('Audit Form Data'!AM$4:AM$123, TRUE, 'Audit Form Data'!A$4:A$123, "&gt;=10/1", 'Audit Form Data'!A$4:A$123, "&lt;=10/31", 'Audit Form Data'!B$4:B$123, 'Dropdown Lists'!A$5)</f>
        <v>0</v>
      </c>
      <c r="BA71" s="76">
        <f>COUNTIFS('Audit Form Data'!AM$4:AM$123, TRUE, 'Audit Form Data'!A$4:A$123, "&gt;=11/1", 'Audit Form Data'!A$4:A$123, "&lt;=11/30", 'Audit Form Data'!B$4:B$123, 'Dropdown Lists'!A$5)</f>
        <v>0</v>
      </c>
      <c r="BB71" s="76">
        <f>COUNTIFS('Audit Form Data'!AM$4:AM$123, TRUE, 'Audit Form Data'!A$4:A$123, "&gt;=12/1", 'Audit Form Data'!A$4:A$123, "&lt;=12/31", 'Audit Form Data'!B$4:B$123, 'Dropdown Lists'!A$5)</f>
        <v>0</v>
      </c>
    </row>
    <row r="72" spans="2:54" ht="24.6" x14ac:dyDescent="0.3">
      <c r="B72" s="146" t="s">
        <v>10</v>
      </c>
      <c r="C72" s="59" t="s">
        <v>11</v>
      </c>
      <c r="D72" s="75">
        <f>COUNTIFS('Audit Form Data'!AF$4:AF$123, TRUE, 'Audit Form Data'!A$4:A$123, "&gt;=1/1", 'Audit Form Data'!A$4:A$123, "&lt;=1/31", 'Audit Form Data'!B$4:B$123, 'Dropdown Lists'!A$5)</f>
        <v>0</v>
      </c>
      <c r="E72" s="76">
        <f>COUNTIFS('Audit Form Data'!AG$4:AG$123, TRUE, 'Audit Form Data'!A$4:A$123, "&gt;=1/1", 'Audit Form Data'!A$4:A$123, "&lt;=1/31", 'Audit Form Data'!B$4:B$123, 'Dropdown Lists'!A$5)</f>
        <v>0</v>
      </c>
      <c r="F72" s="101" t="str">
        <f>IFERROR(D72/(D72+E72),"")</f>
        <v/>
      </c>
      <c r="G72" s="75">
        <f>COUNTIFS('Audit Form Data'!AF$4:AF$123, TRUE, 'Audit Form Data'!A$4:A$123, "&gt;=2/1", 'Audit Form Data'!A$4:A$123, "&lt;3/1", 'Audit Form Data'!B$4:B$123, 'Dropdown Lists'!A$5)</f>
        <v>0</v>
      </c>
      <c r="H72" s="76">
        <f>COUNTIFS('Audit Form Data'!AG$4:AG$123, TRUE, 'Audit Form Data'!A$4:A$123, "&gt;=2/1", 'Audit Form Data'!A$4:A$123, "&lt;3/1", 'Audit Form Data'!B$4:B$123, 'Dropdown Lists'!A$5)</f>
        <v>0</v>
      </c>
      <c r="I72" s="101" t="str">
        <f>IFERROR(G72/(G72+H72),"")</f>
        <v/>
      </c>
      <c r="J72" s="75">
        <f>COUNTIFS('Audit Form Data'!AF$4:AF$123, TRUE, 'Audit Form Data'!A$4:A$123, "&gt;=3/1", 'Audit Form Data'!A$4:A$123, "&lt;=3/31", 'Audit Form Data'!B$4:B$123, 'Dropdown Lists'!A$5)</f>
        <v>0</v>
      </c>
      <c r="K72" s="76">
        <f>COUNTIFS('Audit Form Data'!AG$4:AG$123, TRUE, 'Audit Form Data'!A$4:A$123, "&gt;=3/1", 'Audit Form Data'!A$4:A$123, "&lt;=3/31", 'Audit Form Data'!B$4:B$123, 'Dropdown Lists'!A$5)</f>
        <v>0</v>
      </c>
      <c r="L72" s="101" t="str">
        <f>IFERROR(J72/(J72+K72),"")</f>
        <v/>
      </c>
      <c r="M72" s="75">
        <f>COUNTIFS('Audit Form Data'!AF$4:AF$123, TRUE, 'Audit Form Data'!A$4:A$123, "&gt;=4/1", 'Audit Form Data'!A$4:A$123, "&lt;=4/30", 'Audit Form Data'!B$4:B$123, 'Dropdown Lists'!A$5)</f>
        <v>0</v>
      </c>
      <c r="N72" s="76">
        <f>COUNTIFS('Audit Form Data'!AG$4:AG$123, TRUE, 'Audit Form Data'!A$4:A$123, "&gt;=4/1", 'Audit Form Data'!A$4:A$123, "&lt;=4/30", 'Audit Form Data'!B$4:B$123, 'Dropdown Lists'!A$5)</f>
        <v>0</v>
      </c>
      <c r="O72" s="101" t="str">
        <f>IFERROR(M72/(M72+N72),"")</f>
        <v/>
      </c>
      <c r="P72" s="75">
        <f>COUNTIFS('Audit Form Data'!AF$4:AF$123, TRUE, 'Audit Form Data'!A$4:A$123, "&gt;=5/1", 'Audit Form Data'!A$4:A$123, "&lt;=5/31", 'Audit Form Data'!B$4:B$123, 'Dropdown Lists'!A$5)</f>
        <v>0</v>
      </c>
      <c r="Q72" s="76">
        <f>COUNTIFS('Audit Form Data'!AG$4:AG$123, TRUE, 'Audit Form Data'!A$4:A$123, "&gt;=5/1", 'Audit Form Data'!A$4:A$123, "&lt;=5/31", 'Audit Form Data'!B$4:B$123, 'Dropdown Lists'!A$5)</f>
        <v>0</v>
      </c>
      <c r="R72" s="101" t="str">
        <f>IFERROR(P72/(P72+Q72),"")</f>
        <v/>
      </c>
      <c r="S72" s="75">
        <f>COUNTIFS('Audit Form Data'!AF$4:AF$123, TRUE, 'Audit Form Data'!A$4:A$123, "&gt;=6/1", 'Audit Form Data'!A$4:A$123, "&lt;=6/30", 'Audit Form Data'!B$4:B$123, 'Dropdown Lists'!A$5)</f>
        <v>0</v>
      </c>
      <c r="T72" s="76">
        <f>COUNTIFS('Audit Form Data'!AG$4:AG$123, TRUE, 'Audit Form Data'!A$4:A$123, "&gt;=6/1", 'Audit Form Data'!A$4:A$123, "&lt;=6/30", 'Audit Form Data'!B$4:B$123, 'Dropdown Lists'!A$5)</f>
        <v>0</v>
      </c>
      <c r="U72" s="101" t="str">
        <f>IFERROR(S72/(S72+T72),"")</f>
        <v/>
      </c>
      <c r="V72" s="75">
        <f>COUNTIFS('Audit Form Data'!AF$4:AF$123, TRUE, 'Audit Form Data'!A$4:A$123, "&gt;=7/1", 'Audit Form Data'!A$4:A$123, "&lt;=7/31", 'Audit Form Data'!B$4:B$123, 'Dropdown Lists'!A$5)</f>
        <v>0</v>
      </c>
      <c r="W72" s="76">
        <f>COUNTIFS('Audit Form Data'!AG$4:AG$123, TRUE, 'Audit Form Data'!A$4:A$123, "&gt;=7/1", 'Audit Form Data'!A$4:A$123, "&lt;=7/31", 'Audit Form Data'!B$4:B$123, 'Dropdown Lists'!A$5)</f>
        <v>0</v>
      </c>
      <c r="X72" s="101" t="str">
        <f>IFERROR(V72/(V72+W72),"")</f>
        <v/>
      </c>
      <c r="Y72" s="75">
        <f>COUNTIFS('Audit Form Data'!AF$4:AF$123, TRUE, 'Audit Form Data'!A$4:A$123, "&gt;=8/1", 'Audit Form Data'!A$4:A$123, "&lt;=8/31", 'Audit Form Data'!B$4:B$123, 'Dropdown Lists'!A$5)</f>
        <v>0</v>
      </c>
      <c r="Z72" s="76">
        <f>COUNTIFS('Audit Form Data'!AG$4:AG$123, TRUE, 'Audit Form Data'!A$4:A$123, "&gt;=8/1", 'Audit Form Data'!A$4:A$123, "&lt;=8/31", 'Audit Form Data'!B$4:B$123, 'Dropdown Lists'!A$5)</f>
        <v>0</v>
      </c>
      <c r="AA72" s="101" t="str">
        <f>IFERROR(Y72/(Y72+Z72),"")</f>
        <v/>
      </c>
      <c r="AB72" s="75">
        <f>COUNTIFS('Audit Form Data'!AF$4:AF$123, TRUE, 'Audit Form Data'!A$4:A$123, "&gt;=9/1", 'Audit Form Data'!A$4:A$123, "&lt;=9/30", 'Audit Form Data'!B$4:B$123, 'Dropdown Lists'!A$5)</f>
        <v>0</v>
      </c>
      <c r="AC72" s="76">
        <f>COUNTIFS('Audit Form Data'!AG$4:AG$123, TRUE, 'Audit Form Data'!A$4:A$123, "&gt;=9/1", 'Audit Form Data'!A$4:A$123, "&lt;=9/30", 'Audit Form Data'!B$4:B$123, 'Dropdown Lists'!A$5)</f>
        <v>0</v>
      </c>
      <c r="AD72" s="101" t="str">
        <f>IFERROR(AB72/(AB72+AC72),"")</f>
        <v/>
      </c>
      <c r="AE72" s="75">
        <f>COUNTIFS('Audit Form Data'!AF$4:AF$123, TRUE, 'Audit Form Data'!A$4:A$123, "&gt;=10/1", 'Audit Form Data'!A$4:A$123, "&lt;=10/31", 'Audit Form Data'!B$4:B$123, 'Dropdown Lists'!A$5)</f>
        <v>0</v>
      </c>
      <c r="AF72" s="76">
        <f>COUNTIFS('Audit Form Data'!AG$4:AG$123, TRUE, 'Audit Form Data'!A$4:A$123, "&gt;=10/1", 'Audit Form Data'!A$4:A$123, "&lt;=10/31", 'Audit Form Data'!B$4:B$123, 'Dropdown Lists'!A$5)</f>
        <v>0</v>
      </c>
      <c r="AG72" s="101" t="str">
        <f>IFERROR(AE72/(AE72+AF72),"")</f>
        <v/>
      </c>
      <c r="AH72" s="75">
        <f>COUNTIFS('Audit Form Data'!AF$4:AF$123, TRUE, 'Audit Form Data'!A$4:A$123, "&gt;=11/1", 'Audit Form Data'!A$4:A$123, "&lt;=11/30", 'Audit Form Data'!B$4:B$123, 'Dropdown Lists'!A$5)</f>
        <v>0</v>
      </c>
      <c r="AI72" s="76">
        <f>COUNTIFS('Audit Form Data'!AG$4:AG$123, TRUE, 'Audit Form Data'!A$4:A$123, "&gt;=11/1", 'Audit Form Data'!A$4:A$123, "&lt;=11/30", 'Audit Form Data'!B$4:B$123, 'Dropdown Lists'!A$5)</f>
        <v>0</v>
      </c>
      <c r="AJ72" s="101" t="str">
        <f>IFERROR(AH72/(AH72+AI72),"")</f>
        <v/>
      </c>
      <c r="AK72" s="75">
        <f>COUNTIFS('Audit Form Data'!AF$4:AF$123, TRUE, 'Audit Form Data'!A$4:A$123, "&gt;=12/1", 'Audit Form Data'!A$4:A$123, "&lt;=12/31", 'Audit Form Data'!B$4:B$123, 'Dropdown Lists'!A$5)</f>
        <v>0</v>
      </c>
      <c r="AL72" s="76">
        <f>COUNTIFS('Audit Form Data'!AG$4:AG$123, TRUE, 'Audit Form Data'!A$4:A$123, "&gt;=12/1", 'Audit Form Data'!A$4:A$123, "&lt;=12/31", 'Audit Form Data'!B$4:B$123, 'Dropdown Lists'!A$5)</f>
        <v>0</v>
      </c>
      <c r="AM72" s="101" t="str">
        <f>IFERROR(AK72/(AK72+AL72),"")</f>
        <v/>
      </c>
      <c r="AO72" s="147"/>
      <c r="AP72" s="50" t="s">
        <v>14</v>
      </c>
      <c r="AQ72" s="76">
        <f>COUNTIFS('Audit Form Data'!AP$4:AP$123, TRUE, 'Audit Form Data'!A$4:A$123, "&gt;=1/1", 'Audit Form Data'!A$4:A$123, "&lt;=1/31", 'Audit Form Data'!B$4:B$123, 'Dropdown Lists'!A$5)</f>
        <v>0</v>
      </c>
      <c r="AR72" s="76">
        <f>COUNTIFS('Audit Form Data'!AP$4:AP$123, TRUE, 'Audit Form Data'!A$4:A$123, "&gt;=2/1", 'Audit Form Data'!A$4:A$123, "&lt;3/1", 'Audit Form Data'!B$4:B$123, 'Dropdown Lists'!A$5)</f>
        <v>0</v>
      </c>
      <c r="AS72" s="76">
        <f>COUNTIFS('Audit Form Data'!AP$4:AP$123, TRUE, 'Audit Form Data'!A$4:A$123, "&gt;=3/1", 'Audit Form Data'!A$4:A$123, "&lt;=3/31", 'Audit Form Data'!B$4:B$123, 'Dropdown Lists'!A$5)</f>
        <v>0</v>
      </c>
      <c r="AT72" s="76">
        <f>COUNTIFS('Audit Form Data'!AP$4:AP$123, TRUE, 'Audit Form Data'!A$4:A$123, "&gt;=4/1", 'Audit Form Data'!A$4:A$123, "&lt;=4/30", 'Audit Form Data'!B$4:B$123, 'Dropdown Lists'!A$5)</f>
        <v>0</v>
      </c>
      <c r="AU72" s="76">
        <f>COUNTIFS('Audit Form Data'!AP$4:AP$123, TRUE, 'Audit Form Data'!A$4:A$123, "&gt;=5/1", 'Audit Form Data'!A$4:A$123, "&lt;=5/31", 'Audit Form Data'!B$4:B$123, 'Dropdown Lists'!A$5)</f>
        <v>0</v>
      </c>
      <c r="AV72" s="76">
        <f>COUNTIFS('Audit Form Data'!AP$4:AP$123, TRUE, 'Audit Form Data'!A$4:A$123, "&gt;=6/1", 'Audit Form Data'!A$4:A$123, "&lt;=6/30", 'Audit Form Data'!B$4:B$123, 'Dropdown Lists'!A$5)</f>
        <v>0</v>
      </c>
      <c r="AW72" s="76">
        <f>COUNTIFS('Audit Form Data'!AP$4:AP$123, TRUE, 'Audit Form Data'!A$4:A$123, "&gt;=7/1", 'Audit Form Data'!A$4:A$123, "&lt;=7/31", 'Audit Form Data'!B$4:B$123, 'Dropdown Lists'!A$5)</f>
        <v>0</v>
      </c>
      <c r="AX72" s="76">
        <f>COUNTIFS('Audit Form Data'!AP$4:AP$123, TRUE, 'Audit Form Data'!A$4:A$123, "&gt;=8/1", 'Audit Form Data'!A$4:A$123, "&lt;=8/31", 'Audit Form Data'!B$4:B$123, 'Dropdown Lists'!A$5)</f>
        <v>0</v>
      </c>
      <c r="AY72" s="76">
        <f>COUNTIFS('Audit Form Data'!AP$4:AP$123, TRUE, 'Audit Form Data'!A$4:A$123, "&gt;=9/1", 'Audit Form Data'!A$4:A$123, "&lt;=9/30", 'Audit Form Data'!B$4:B$123, 'Dropdown Lists'!A$5)</f>
        <v>0</v>
      </c>
      <c r="AZ72" s="76">
        <f>COUNTIFS('Audit Form Data'!AP$4:AP$123, TRUE, 'Audit Form Data'!A$4:A$123, "&gt;=10/1", 'Audit Form Data'!A$4:A$123, "&lt;=10/31", 'Audit Form Data'!B$4:B$123, 'Dropdown Lists'!A$5)</f>
        <v>0</v>
      </c>
      <c r="BA72" s="76">
        <f>COUNTIFS('Audit Form Data'!AP$4:AP$123, TRUE, 'Audit Form Data'!A$4:A$123, "&gt;=11/1", 'Audit Form Data'!A$4:A$123, "&lt;=11/30", 'Audit Form Data'!B$4:B$123, 'Dropdown Lists'!A$5)</f>
        <v>0</v>
      </c>
      <c r="BB72" s="76">
        <f>COUNTIFS('Audit Form Data'!AP$4:AP$123, TRUE, 'Audit Form Data'!A$4:A$123, "&gt;=12/1", 'Audit Form Data'!A$4:A$123, "&lt;=12/31", 'Audit Form Data'!B$4:B$123, 'Dropdown Lists'!A$5)</f>
        <v>0</v>
      </c>
    </row>
    <row r="73" spans="2:54" ht="24.6" x14ac:dyDescent="0.3">
      <c r="B73" s="147"/>
      <c r="C73" s="60" t="s">
        <v>12</v>
      </c>
      <c r="D73" s="75">
        <f>COUNTIFS('Audit Form Data'!AI$4:AI$123, TRUE, 'Audit Form Data'!A$4:A$123, "&gt;=1/1", 'Audit Form Data'!A$4:A$123, "&lt;=1/31", 'Audit Form Data'!B$4:B$123, 'Dropdown Lists'!A$5)</f>
        <v>0</v>
      </c>
      <c r="E73" s="76">
        <f>COUNTIFS('Audit Form Data'!AJ$4:AJ$123, TRUE, 'Audit Form Data'!A$4:A$123, "&gt;=1/1", 'Audit Form Data'!A$4:A$123, "&lt;=1/31", 'Audit Form Data'!B$4:B$123, 'Dropdown Lists'!A$5)</f>
        <v>0</v>
      </c>
      <c r="F73" s="101" t="str">
        <f t="shared" ref="F73:F78" si="59">IFERROR(D73/(D73+E73),"")</f>
        <v/>
      </c>
      <c r="G73" s="75">
        <f>COUNTIFS('Audit Form Data'!AI$4:AI$123, TRUE, 'Audit Form Data'!A$4:A$123, "&gt;=2/1", 'Audit Form Data'!A$4:A$123, "&lt;3/1", 'Audit Form Data'!B$4:B$123, 'Dropdown Lists'!A$5)</f>
        <v>0</v>
      </c>
      <c r="H73" s="76">
        <f>COUNTIFS('Audit Form Data'!AJ$4:AJ$123, TRUE, 'Audit Form Data'!A$4:A$123, "&gt;=2/1", 'Audit Form Data'!A$4:A$123, "&lt;3/1", 'Audit Form Data'!B$4:B$123, 'Dropdown Lists'!A$5)</f>
        <v>0</v>
      </c>
      <c r="I73" s="101" t="str">
        <f t="shared" ref="I73:I78" si="60">IFERROR(G73/(G73+H73),"")</f>
        <v/>
      </c>
      <c r="J73" s="75">
        <f>COUNTIFS('Audit Form Data'!AI$4:AI$123, TRUE, 'Audit Form Data'!A$4:A$123, "&gt;=3/1", 'Audit Form Data'!A$4:A$123, "&lt;=3/31", 'Audit Form Data'!B$4:B$123, 'Dropdown Lists'!A$5)</f>
        <v>0</v>
      </c>
      <c r="K73" s="76">
        <f>COUNTIFS('Audit Form Data'!AJ$4:AJ$123, TRUE, 'Audit Form Data'!A$4:A$123, "&gt;=3/1", 'Audit Form Data'!A$4:A$123, "&lt;=3/31", 'Audit Form Data'!B$4:B$123, 'Dropdown Lists'!A$5)</f>
        <v>0</v>
      </c>
      <c r="L73" s="101" t="str">
        <f t="shared" ref="L73:L78" si="61">IFERROR(J73/(J73+K73),"")</f>
        <v/>
      </c>
      <c r="M73" s="75">
        <f>COUNTIFS('Audit Form Data'!AI$4:AI$123, TRUE, 'Audit Form Data'!A$4:A$123, "&gt;=4/1", 'Audit Form Data'!A$4:A$123, "&lt;=4/30", 'Audit Form Data'!B$4:B$123, 'Dropdown Lists'!A$5)</f>
        <v>0</v>
      </c>
      <c r="N73" s="76">
        <f>COUNTIFS('Audit Form Data'!AJ$4:AJ$123, TRUE, 'Audit Form Data'!A$4:A$123, "&gt;=4/1", 'Audit Form Data'!A$4:A$123, "&lt;=4/30", 'Audit Form Data'!B$4:B$123, 'Dropdown Lists'!A$5)</f>
        <v>0</v>
      </c>
      <c r="O73" s="101" t="str">
        <f t="shared" ref="O73:O78" si="62">IFERROR(M73/(M73+N73),"")</f>
        <v/>
      </c>
      <c r="P73" s="75">
        <f>COUNTIFS('Audit Form Data'!AI$4:AI$123, TRUE, 'Audit Form Data'!A$4:A$123, "&gt;=5/1", 'Audit Form Data'!A$4:A$123, "&lt;=5/31", 'Audit Form Data'!B$4:B$123, 'Dropdown Lists'!A$5)</f>
        <v>0</v>
      </c>
      <c r="Q73" s="76">
        <f>COUNTIFS('Audit Form Data'!AJ$4:AJ$123, TRUE, 'Audit Form Data'!A$4:A$123, "&gt;=5/1", 'Audit Form Data'!A$4:A$123, "&lt;=5/31", 'Audit Form Data'!B$4:B$123, 'Dropdown Lists'!A$5)</f>
        <v>0</v>
      </c>
      <c r="R73" s="101" t="str">
        <f t="shared" ref="R73:R78" si="63">IFERROR(P73/(P73+Q73),"")</f>
        <v/>
      </c>
      <c r="S73" s="75">
        <f>COUNTIFS('Audit Form Data'!AI$4:AI$123, TRUE, 'Audit Form Data'!A$4:A$123, "&gt;=6/1", 'Audit Form Data'!A$4:A$123, "&lt;=6/30", 'Audit Form Data'!B$4:B$123, 'Dropdown Lists'!A$5)</f>
        <v>0</v>
      </c>
      <c r="T73" s="76">
        <f>COUNTIFS('Audit Form Data'!AJ$4:AJ$123, TRUE, 'Audit Form Data'!A$4:A$123, "&gt;=6/1", 'Audit Form Data'!A$4:A$123, "&lt;=6/30", 'Audit Form Data'!B$4:B$123, 'Dropdown Lists'!A$5)</f>
        <v>0</v>
      </c>
      <c r="U73" s="101" t="str">
        <f t="shared" ref="U73:U78" si="64">IFERROR(S73/(S73+T73),"")</f>
        <v/>
      </c>
      <c r="V73" s="75">
        <f>COUNTIFS('Audit Form Data'!AI$4:AI$123, TRUE, 'Audit Form Data'!A$4:A$123, "&gt;=7/1", 'Audit Form Data'!A$4:A$123, "&lt;=7/31", 'Audit Form Data'!B$4:B$123, 'Dropdown Lists'!A$5)</f>
        <v>0</v>
      </c>
      <c r="W73" s="76">
        <f>COUNTIFS('Audit Form Data'!AJ$4:AJ$123, TRUE, 'Audit Form Data'!A$4:A$123, "&gt;=7/1", 'Audit Form Data'!A$4:A$123, "&lt;=7/31", 'Audit Form Data'!B$4:B$123, 'Dropdown Lists'!A$5)</f>
        <v>0</v>
      </c>
      <c r="X73" s="101" t="str">
        <f t="shared" ref="X73:X78" si="65">IFERROR(V73/(V73+W73),"")</f>
        <v/>
      </c>
      <c r="Y73" s="75">
        <f>COUNTIFS('Audit Form Data'!AI$4:AI$123, TRUE, 'Audit Form Data'!A$4:A$123, "&gt;=8/1", 'Audit Form Data'!A$4:A$123, "&lt;=8/31", 'Audit Form Data'!B$4:B$123, 'Dropdown Lists'!A$5)</f>
        <v>0</v>
      </c>
      <c r="Z73" s="76">
        <f>COUNTIFS('Audit Form Data'!AJ$4:AJ$123, TRUE, 'Audit Form Data'!A$4:A$123, "&gt;=8/1", 'Audit Form Data'!A$4:A$123, "&lt;=8/31", 'Audit Form Data'!B$4:B$123, 'Dropdown Lists'!A$5)</f>
        <v>0</v>
      </c>
      <c r="AA73" s="101" t="str">
        <f t="shared" ref="AA73:AA78" si="66">IFERROR(Y73/(Y73+Z73),"")</f>
        <v/>
      </c>
      <c r="AB73" s="75">
        <f>COUNTIFS('Audit Form Data'!AI$4:AI$123, TRUE, 'Audit Form Data'!A$4:A$123, "&gt;=9/1", 'Audit Form Data'!A$4:A$123, "&lt;=9/30", 'Audit Form Data'!B$4:B$123, 'Dropdown Lists'!A$5)</f>
        <v>0</v>
      </c>
      <c r="AC73" s="76">
        <f>COUNTIFS('Audit Form Data'!AJ$4:AJ$123, TRUE, 'Audit Form Data'!A$4:A$123, "&gt;=9/1", 'Audit Form Data'!A$4:A$123, "&lt;=9/30", 'Audit Form Data'!B$4:B$123, 'Dropdown Lists'!A$5)</f>
        <v>0</v>
      </c>
      <c r="AD73" s="101" t="str">
        <f t="shared" ref="AD73:AD78" si="67">IFERROR(AB73/(AB73+AC73),"")</f>
        <v/>
      </c>
      <c r="AE73" s="75">
        <f>COUNTIFS('Audit Form Data'!AI$4:AI$123, TRUE, 'Audit Form Data'!A$4:A$123, "&gt;=10/1", 'Audit Form Data'!A$4:A$123, "&lt;=10/31", 'Audit Form Data'!B$4:B$123, 'Dropdown Lists'!A$5)</f>
        <v>0</v>
      </c>
      <c r="AF73" s="76">
        <f>COUNTIFS('Audit Form Data'!AJ$4:AJ$123, TRUE, 'Audit Form Data'!A$4:A$123, "&gt;=10/1", 'Audit Form Data'!A$4:A$123, "&lt;=10/31", 'Audit Form Data'!B$4:B$123, 'Dropdown Lists'!A$5)</f>
        <v>0</v>
      </c>
      <c r="AG73" s="101" t="str">
        <f t="shared" ref="AG73:AG78" si="68">IFERROR(AE73/(AE73+AF73),"")</f>
        <v/>
      </c>
      <c r="AH73" s="75">
        <f>COUNTIFS('Audit Form Data'!AI$4:AI$123, TRUE, 'Audit Form Data'!A$4:A$123, "&gt;=11/1", 'Audit Form Data'!A$4:A$123, "&lt;=11/30", 'Audit Form Data'!B$4:B$123, 'Dropdown Lists'!A$5)</f>
        <v>0</v>
      </c>
      <c r="AI73" s="76">
        <f>COUNTIFS('Audit Form Data'!AJ$4:AJ$123, TRUE, 'Audit Form Data'!A$4:A$123, "&gt;=11/1", 'Audit Form Data'!A$4:A$123, "&lt;=11/30", 'Audit Form Data'!B$4:B$123, 'Dropdown Lists'!A$5)</f>
        <v>0</v>
      </c>
      <c r="AJ73" s="101" t="str">
        <f t="shared" ref="AJ73:AJ78" si="69">IFERROR(AH73/(AH73+AI73),"")</f>
        <v/>
      </c>
      <c r="AK73" s="75">
        <f>COUNTIFS('Audit Form Data'!AI$4:AI$123, TRUE, 'Audit Form Data'!A$4:A$123, "&gt;=12/1", 'Audit Form Data'!A$4:A$123, "&lt;=12/31", 'Audit Form Data'!B$4:B$123, 'Dropdown Lists'!A$5)</f>
        <v>0</v>
      </c>
      <c r="AL73" s="76">
        <f>COUNTIFS('Audit Form Data'!AJ$4:AJ$123, TRUE, 'Audit Form Data'!A$4:A$123, "&gt;=12/1", 'Audit Form Data'!A$4:A$123, "&lt;=12/31", 'Audit Form Data'!B$4:B$123, 'Dropdown Lists'!A$5)</f>
        <v>0</v>
      </c>
      <c r="AM73" s="101" t="str">
        <f t="shared" ref="AM73:AM78" si="70">IFERROR(AK73/(AK73+AL73),"")</f>
        <v/>
      </c>
      <c r="AO73" s="147"/>
      <c r="AP73" s="50" t="s">
        <v>15</v>
      </c>
      <c r="AQ73" s="76">
        <f>COUNTIFS('Audit Form Data'!AS$4:AS$123, TRUE, 'Audit Form Data'!A$4:A$123, "&gt;=1/1", 'Audit Form Data'!A$4:A$123, "&lt;=1/31", 'Audit Form Data'!B$4:B$123, 'Dropdown Lists'!A$5)</f>
        <v>0</v>
      </c>
      <c r="AR73" s="76">
        <f>COUNTIFS('Audit Form Data'!AS$4:AS$123, TRUE, 'Audit Form Data'!A$4:A$123, "&gt;=2/1", 'Audit Form Data'!A$4:A$123, "&lt;3/1", 'Audit Form Data'!B$4:B$123, 'Dropdown Lists'!A$5)</f>
        <v>0</v>
      </c>
      <c r="AS73" s="76">
        <f>COUNTIFS('Audit Form Data'!AS$4:AS$123, TRUE, 'Audit Form Data'!A$4:A$123, "&gt;=3/1", 'Audit Form Data'!A$4:A$123, "&lt;=3/31", 'Audit Form Data'!B$4:B$123, 'Dropdown Lists'!A$5)</f>
        <v>0</v>
      </c>
      <c r="AT73" s="76">
        <f>COUNTIFS('Audit Form Data'!AS$4:AS$123, TRUE, 'Audit Form Data'!A$4:A$123, "&gt;=4/1", 'Audit Form Data'!A$4:A$123, "&lt;=4/30", 'Audit Form Data'!B$4:B$123, 'Dropdown Lists'!A$5)</f>
        <v>0</v>
      </c>
      <c r="AU73" s="76">
        <f>COUNTIFS('Audit Form Data'!AS$4:AS$123, TRUE, 'Audit Form Data'!A$4:A$123, "&gt;=5/1", 'Audit Form Data'!A$4:A$123, "&lt;=5/31", 'Audit Form Data'!B$4:B$123, 'Dropdown Lists'!A$5)</f>
        <v>0</v>
      </c>
      <c r="AV73" s="76">
        <f>COUNTIFS('Audit Form Data'!AS$4:AS$123, TRUE, 'Audit Form Data'!A$4:A$123, "&gt;=6/1", 'Audit Form Data'!A$4:A$123, "&lt;=6/30", 'Audit Form Data'!B$4:B$123, 'Dropdown Lists'!A$5)</f>
        <v>0</v>
      </c>
      <c r="AW73" s="76">
        <f>COUNTIFS('Audit Form Data'!AS$4:AS$123, TRUE, 'Audit Form Data'!A$4:A$123, "&gt;=7/1", 'Audit Form Data'!A$4:A$123, "&lt;=7/31", 'Audit Form Data'!B$4:B$123, 'Dropdown Lists'!A$5)</f>
        <v>0</v>
      </c>
      <c r="AX73" s="76">
        <f>COUNTIFS('Audit Form Data'!AS$4:AS$123, TRUE, 'Audit Form Data'!A$4:A$123, "&gt;=8/1", 'Audit Form Data'!A$4:A$123, "&lt;=8/31", 'Audit Form Data'!B$4:B$123, 'Dropdown Lists'!A$5)</f>
        <v>0</v>
      </c>
      <c r="AY73" s="76">
        <f>COUNTIFS('Audit Form Data'!AS$4:AS$123, TRUE, 'Audit Form Data'!A$4:A$123, "&gt;=9/1", 'Audit Form Data'!A$4:A$123, "&lt;=9/30", 'Audit Form Data'!B$4:B$123, 'Dropdown Lists'!A$5)</f>
        <v>0</v>
      </c>
      <c r="AZ73" s="76">
        <f>COUNTIFS('Audit Form Data'!AS$4:AS$123, TRUE, 'Audit Form Data'!A$4:A$123, "&gt;=10/1", 'Audit Form Data'!A$4:A$123, "&lt;=10/31", 'Audit Form Data'!B$4:B$123, 'Dropdown Lists'!A$5)</f>
        <v>0</v>
      </c>
      <c r="BA73" s="76">
        <f>COUNTIFS('Audit Form Data'!AS$4:AS$123, TRUE, 'Audit Form Data'!A$4:A$123, "&gt;=11/1", 'Audit Form Data'!A$4:A$123, "&lt;=11/30", 'Audit Form Data'!B$4:B$123, 'Dropdown Lists'!A$5)</f>
        <v>0</v>
      </c>
      <c r="BB73" s="76">
        <f>COUNTIFS('Audit Form Data'!AS$4:AS$123, TRUE, 'Audit Form Data'!A$4:A$123, "&gt;=12/1", 'Audit Form Data'!A$4:A$123, "&lt;=12/31", 'Audit Form Data'!B$4:B$123, 'Dropdown Lists'!A$5)</f>
        <v>0</v>
      </c>
    </row>
    <row r="74" spans="2:54" ht="36.6" x14ac:dyDescent="0.3">
      <c r="B74" s="147"/>
      <c r="C74" s="59" t="s">
        <v>13</v>
      </c>
      <c r="D74" s="75">
        <f>COUNTIFS('Audit Form Data'!AL$4:AL$123, TRUE, 'Audit Form Data'!A$4:A$123, "&gt;=1/1", 'Audit Form Data'!A$4:A$123, "&lt;=1/31", 'Audit Form Data'!B$4:B$123, 'Dropdown Lists'!A$5)</f>
        <v>0</v>
      </c>
      <c r="E74" s="76">
        <f>COUNTIFS('Audit Form Data'!AM$4:AM$123, TRUE, 'Audit Form Data'!A$4:A$123, "&gt;=1/1", 'Audit Form Data'!A$4:A$123, "&lt;=1/31", 'Audit Form Data'!B$4:B$123, 'Dropdown Lists'!A$5)</f>
        <v>0</v>
      </c>
      <c r="F74" s="101" t="str">
        <f t="shared" si="59"/>
        <v/>
      </c>
      <c r="G74" s="75">
        <f>COUNTIFS('Audit Form Data'!AL$4:AL$123, TRUE, 'Audit Form Data'!A$4:A$123, "&gt;=2/1", 'Audit Form Data'!A$4:A$123, "&lt;3/1", 'Audit Form Data'!B$4:B$123, 'Dropdown Lists'!A$5)</f>
        <v>0</v>
      </c>
      <c r="H74" s="76">
        <f>COUNTIFS('Audit Form Data'!AM$4:AM$123, TRUE, 'Audit Form Data'!A$4:A$123, "&gt;=2/1", 'Audit Form Data'!A$4:A$123, "&lt;3/1", 'Audit Form Data'!B$4:B$123, 'Dropdown Lists'!A$5)</f>
        <v>0</v>
      </c>
      <c r="I74" s="101" t="str">
        <f t="shared" si="60"/>
        <v/>
      </c>
      <c r="J74" s="75">
        <f>COUNTIFS('Audit Form Data'!AL$4:AL$123, TRUE, 'Audit Form Data'!A$4:A$123, "&gt;=3/1", 'Audit Form Data'!A$4:A$123, "&lt;=3/31", 'Audit Form Data'!B$4:B$123, 'Dropdown Lists'!A$5)</f>
        <v>0</v>
      </c>
      <c r="K74" s="76">
        <f>COUNTIFS('Audit Form Data'!AM$4:AM$123, TRUE, 'Audit Form Data'!A$4:A$123, "&gt;=3/1", 'Audit Form Data'!A$4:A$123, "&lt;=3/31", 'Audit Form Data'!B$4:B$123, 'Dropdown Lists'!A$5)</f>
        <v>0</v>
      </c>
      <c r="L74" s="101" t="str">
        <f t="shared" si="61"/>
        <v/>
      </c>
      <c r="M74" s="75">
        <f>COUNTIFS('Audit Form Data'!AL$4:AL$123, TRUE, 'Audit Form Data'!A$4:A$123, "&gt;=4/1", 'Audit Form Data'!A$4:A$123, "&lt;=4/30", 'Audit Form Data'!B$4:B$123, 'Dropdown Lists'!A$5)</f>
        <v>0</v>
      </c>
      <c r="N74" s="76">
        <f>COUNTIFS('Audit Form Data'!AM$4:AM$123, TRUE, 'Audit Form Data'!A$4:A$123, "&gt;=4/1", 'Audit Form Data'!A$4:A$123, "&lt;=4/30", 'Audit Form Data'!B$4:B$123, 'Dropdown Lists'!A$5)</f>
        <v>0</v>
      </c>
      <c r="O74" s="101" t="str">
        <f t="shared" si="62"/>
        <v/>
      </c>
      <c r="P74" s="75">
        <f>COUNTIFS('Audit Form Data'!AL$4:AL$123, TRUE, 'Audit Form Data'!A$4:A$123, "&gt;=5/1", 'Audit Form Data'!A$4:A$123, "&lt;=5/31", 'Audit Form Data'!B$4:B$123, 'Dropdown Lists'!A$5)</f>
        <v>0</v>
      </c>
      <c r="Q74" s="76">
        <f>COUNTIFS('Audit Form Data'!AM$4:AM$123, TRUE, 'Audit Form Data'!A$4:A$123, "&gt;=5/1", 'Audit Form Data'!A$4:A$123, "&lt;=5/31", 'Audit Form Data'!B$4:B$123, 'Dropdown Lists'!A$5)</f>
        <v>0</v>
      </c>
      <c r="R74" s="101" t="str">
        <f t="shared" si="63"/>
        <v/>
      </c>
      <c r="S74" s="75">
        <f>COUNTIFS('Audit Form Data'!AL$4:AL$123, TRUE, 'Audit Form Data'!A$4:A$123, "&gt;=6/1", 'Audit Form Data'!A$4:A$123, "&lt;=6/30", 'Audit Form Data'!B$4:B$123, 'Dropdown Lists'!A$5)</f>
        <v>0</v>
      </c>
      <c r="T74" s="76">
        <f>COUNTIFS('Audit Form Data'!AM$4:AM$123, TRUE, 'Audit Form Data'!A$4:A$123, "&gt;=6/1", 'Audit Form Data'!A$4:A$123, "&lt;=6/30", 'Audit Form Data'!B$4:B$123, 'Dropdown Lists'!A$5)</f>
        <v>0</v>
      </c>
      <c r="U74" s="101" t="str">
        <f t="shared" si="64"/>
        <v/>
      </c>
      <c r="V74" s="75">
        <f>COUNTIFS('Audit Form Data'!AL$4:AL$123, TRUE, 'Audit Form Data'!A$4:A$123, "&gt;=7/1", 'Audit Form Data'!A$4:A$123, "&lt;=7/31", 'Audit Form Data'!B$4:B$123, 'Dropdown Lists'!A$5)</f>
        <v>0</v>
      </c>
      <c r="W74" s="76">
        <f>COUNTIFS('Audit Form Data'!AM$4:AM$123, TRUE, 'Audit Form Data'!A$4:A$123, "&gt;=7/1", 'Audit Form Data'!A$4:A$123, "&lt;=7/31", 'Audit Form Data'!B$4:B$123, 'Dropdown Lists'!A$5)</f>
        <v>0</v>
      </c>
      <c r="X74" s="101" t="str">
        <f t="shared" si="65"/>
        <v/>
      </c>
      <c r="Y74" s="75">
        <f>COUNTIFS('Audit Form Data'!AL$4:AL$123, TRUE, 'Audit Form Data'!A$4:A$123, "&gt;=8/1", 'Audit Form Data'!A$4:A$123, "&lt;=8/31", 'Audit Form Data'!B$4:B$123, 'Dropdown Lists'!A$5)</f>
        <v>0</v>
      </c>
      <c r="Z74" s="76">
        <f>COUNTIFS('Audit Form Data'!AM$4:AM$123, TRUE, 'Audit Form Data'!A$4:A$123, "&gt;=8/1", 'Audit Form Data'!A$4:A$123, "&lt;=8/31", 'Audit Form Data'!B$4:B$123, 'Dropdown Lists'!A$5)</f>
        <v>0</v>
      </c>
      <c r="AA74" s="101" t="str">
        <f t="shared" si="66"/>
        <v/>
      </c>
      <c r="AB74" s="75">
        <f>COUNTIFS('Audit Form Data'!AL$4:AL$123, TRUE, 'Audit Form Data'!A$4:A$123, "&gt;=9/1", 'Audit Form Data'!A$4:A$123, "&lt;=9/30", 'Audit Form Data'!B$4:B$123, 'Dropdown Lists'!A$5)</f>
        <v>0</v>
      </c>
      <c r="AC74" s="76">
        <f>COUNTIFS('Audit Form Data'!AM$4:AM$123, TRUE, 'Audit Form Data'!A$4:A$123, "&gt;=9/1", 'Audit Form Data'!A$4:A$123, "&lt;=9/30", 'Audit Form Data'!B$4:B$123, 'Dropdown Lists'!A$5)</f>
        <v>0</v>
      </c>
      <c r="AD74" s="101" t="str">
        <f t="shared" si="67"/>
        <v/>
      </c>
      <c r="AE74" s="75">
        <f>COUNTIFS('Audit Form Data'!AL$4:AL$123, TRUE, 'Audit Form Data'!A$4:A$123, "&gt;=10/1", 'Audit Form Data'!A$4:A$123, "&lt;=10/31", 'Audit Form Data'!B$4:B$123, 'Dropdown Lists'!A$5)</f>
        <v>0</v>
      </c>
      <c r="AF74" s="76">
        <f>COUNTIFS('Audit Form Data'!AM$4:AM$123, TRUE, 'Audit Form Data'!A$4:A$123, "&gt;=10/1", 'Audit Form Data'!A$4:A$123, "&lt;=10/31", 'Audit Form Data'!B$4:B$123, 'Dropdown Lists'!A$5)</f>
        <v>0</v>
      </c>
      <c r="AG74" s="101" t="str">
        <f t="shared" si="68"/>
        <v/>
      </c>
      <c r="AH74" s="75">
        <f>COUNTIFS('Audit Form Data'!AL$4:AL$123, TRUE, 'Audit Form Data'!A$4:A$123, "&gt;=11/1", 'Audit Form Data'!A$4:A$123, "&lt;=11/30", 'Audit Form Data'!B$4:B$123, 'Dropdown Lists'!A$5)</f>
        <v>0</v>
      </c>
      <c r="AI74" s="76">
        <f>COUNTIFS('Audit Form Data'!AM$4:AM$123, TRUE, 'Audit Form Data'!A$4:A$123, "&gt;=11/1", 'Audit Form Data'!A$4:A$123, "&lt;=11/30", 'Audit Form Data'!B$4:B$123, 'Dropdown Lists'!A$5)</f>
        <v>0</v>
      </c>
      <c r="AJ74" s="101" t="str">
        <f t="shared" si="69"/>
        <v/>
      </c>
      <c r="AK74" s="75">
        <f>COUNTIFS('Audit Form Data'!AL$4:AL$123, TRUE, 'Audit Form Data'!A$4:A$123, "&gt;=12/1", 'Audit Form Data'!A$4:A$123, "&lt;=12/31", 'Audit Form Data'!B$4:B$123, 'Dropdown Lists'!A$5)</f>
        <v>0</v>
      </c>
      <c r="AL74" s="76">
        <f>COUNTIFS('Audit Form Data'!AM$4:AM$123, TRUE, 'Audit Form Data'!A$4:A$123, "&gt;=12/1", 'Audit Form Data'!A$4:A$123, "&lt;=12/31", 'Audit Form Data'!B$4:B$123, 'Dropdown Lists'!A$5)</f>
        <v>0</v>
      </c>
      <c r="AM74" s="101" t="str">
        <f t="shared" si="70"/>
        <v/>
      </c>
      <c r="AO74" s="147"/>
      <c r="AP74" s="50" t="s">
        <v>16</v>
      </c>
      <c r="AQ74" s="76">
        <f>COUNTIFS('Audit Form Data'!AY$4:AY$123, TRUE, 'Audit Form Data'!A$4:A$123, "&gt;=1/1", 'Audit Form Data'!A$4:A$123, "&lt;=1/31", 'Audit Form Data'!B$4:B$123, 'Dropdown Lists'!A$5)</f>
        <v>0</v>
      </c>
      <c r="AR74" s="76">
        <f>COUNTIFS('Audit Form Data'!AY$4:AY$123, TRUE, 'Audit Form Data'!A$4:A$123, "&gt;=2/1", 'Audit Form Data'!A$4:A$123, "&lt;3/1", 'Audit Form Data'!B$4:B$123, 'Dropdown Lists'!A$5)</f>
        <v>0</v>
      </c>
      <c r="AS74" s="76">
        <f>COUNTIFS('Audit Form Data'!AY$4:AY$123, TRUE, 'Audit Form Data'!A$4:A$123, "&gt;=3/1", 'Audit Form Data'!A$4:A$123, "&lt;=3/31", 'Audit Form Data'!B$4:B$123, 'Dropdown Lists'!A$5)</f>
        <v>0</v>
      </c>
      <c r="AT74" s="76">
        <f>COUNTIFS('Audit Form Data'!AY$4:AY$123, TRUE, 'Audit Form Data'!A$4:A$123, "&gt;=4/1", 'Audit Form Data'!A$4:A$123, "&lt;=4/30", 'Audit Form Data'!B$4:B$123, 'Dropdown Lists'!A$5)</f>
        <v>0</v>
      </c>
      <c r="AU74" s="76">
        <f>COUNTIFS('Audit Form Data'!AY$4:AY$123, TRUE, 'Audit Form Data'!A$4:A$123, "&gt;=5/1", 'Audit Form Data'!A$4:A$123, "&lt;=5/31", 'Audit Form Data'!B$4:B$123, 'Dropdown Lists'!A$5)</f>
        <v>0</v>
      </c>
      <c r="AV74" s="76">
        <f>COUNTIFS('Audit Form Data'!AY$4:AY$123, TRUE, 'Audit Form Data'!A$4:A$123, "&gt;=6/1", 'Audit Form Data'!A$4:A$123, "&lt;=6/30", 'Audit Form Data'!B$4:B$123, 'Dropdown Lists'!A$5)</f>
        <v>0</v>
      </c>
      <c r="AW74" s="76">
        <f>COUNTIFS('Audit Form Data'!AY$4:AY$123, TRUE, 'Audit Form Data'!A$4:A$123, "&gt;=7/1", 'Audit Form Data'!A$4:A$123, "&lt;=7/31", 'Audit Form Data'!B$4:B$123, 'Dropdown Lists'!A$5)</f>
        <v>0</v>
      </c>
      <c r="AX74" s="76">
        <f>COUNTIFS('Audit Form Data'!AY$4:AY$123, TRUE, 'Audit Form Data'!A$4:A$123, "&gt;=8/1", 'Audit Form Data'!A$4:A$123, "&lt;=8/31", 'Audit Form Data'!B$4:B$123, 'Dropdown Lists'!A$5)</f>
        <v>0</v>
      </c>
      <c r="AY74" s="76">
        <f>COUNTIFS('Audit Form Data'!AY$4:AY$123, TRUE, 'Audit Form Data'!A$4:A$123, "&gt;=9/1", 'Audit Form Data'!A$4:A$123, "&lt;=9/30", 'Audit Form Data'!B$4:B$123, 'Dropdown Lists'!A$5)</f>
        <v>0</v>
      </c>
      <c r="AZ74" s="76">
        <f>COUNTIFS('Audit Form Data'!AY$4:AY$123, TRUE, 'Audit Form Data'!A$4:A$123, "&gt;=10/1", 'Audit Form Data'!A$4:A$123, "&lt;=10/31", 'Audit Form Data'!B$4:B$123, 'Dropdown Lists'!A$5)</f>
        <v>0</v>
      </c>
      <c r="BA74" s="76">
        <f>COUNTIFS('Audit Form Data'!AY$4:AY$123, TRUE, 'Audit Form Data'!A$4:A$123, "&gt;=11/1", 'Audit Form Data'!A$4:A$123, "&lt;=11/30", 'Audit Form Data'!B$4:B$123, 'Dropdown Lists'!A$5)</f>
        <v>0</v>
      </c>
      <c r="BB74" s="76">
        <f>COUNTIFS('Audit Form Data'!AY$4:AY$123, TRUE, 'Audit Form Data'!A$4:A$123, "&gt;=12/1", 'Audit Form Data'!A$4:A$123, "&lt;=12/31", 'Audit Form Data'!B$4:B$123, 'Dropdown Lists'!A$5)</f>
        <v>0</v>
      </c>
    </row>
    <row r="75" spans="2:54" ht="36.6" x14ac:dyDescent="0.3">
      <c r="B75" s="147"/>
      <c r="C75" s="59" t="s">
        <v>14</v>
      </c>
      <c r="D75" s="75">
        <f>COUNTIFS('Audit Form Data'!AO$4:AO$123, TRUE, 'Audit Form Data'!A$4:A$123, "&gt;=1/1", 'Audit Form Data'!A$4:A$123, "&lt;=1/31", 'Audit Form Data'!B$4:B$123, 'Dropdown Lists'!A$5)</f>
        <v>0</v>
      </c>
      <c r="E75" s="76">
        <f>COUNTIFS('Audit Form Data'!AP$4:AP$123, TRUE, 'Audit Form Data'!A$4:A$123, "&gt;=1/1", 'Audit Form Data'!A$4:A$123, "&lt;=1/31", 'Audit Form Data'!B$4:B$123, 'Dropdown Lists'!A$5)</f>
        <v>0</v>
      </c>
      <c r="F75" s="101" t="str">
        <f t="shared" si="59"/>
        <v/>
      </c>
      <c r="G75" s="75">
        <f>COUNTIFS('Audit Form Data'!AO$4:AO$123, TRUE, 'Audit Form Data'!A$4:A$123, "&gt;=2/1", 'Audit Form Data'!A$4:A$123, "&lt;3/1", 'Audit Form Data'!B$4:B$123, 'Dropdown Lists'!A$5)</f>
        <v>0</v>
      </c>
      <c r="H75" s="76">
        <f>COUNTIFS('Audit Form Data'!AP$4:AP$123, TRUE, 'Audit Form Data'!A$4:A$123, "&gt;=2/1", 'Audit Form Data'!A$4:A$123, "&lt;3/1", 'Audit Form Data'!B$4:B$123, 'Dropdown Lists'!A$5)</f>
        <v>0</v>
      </c>
      <c r="I75" s="101" t="str">
        <f t="shared" si="60"/>
        <v/>
      </c>
      <c r="J75" s="75">
        <f>COUNTIFS('Audit Form Data'!AO$4:AO$123, TRUE, 'Audit Form Data'!A$4:A$123, "&gt;=3/1", 'Audit Form Data'!A$4:A$123, "&lt;=3/31", 'Audit Form Data'!B$4:B$123, 'Dropdown Lists'!A$5)</f>
        <v>0</v>
      </c>
      <c r="K75" s="76">
        <f>COUNTIFS('Audit Form Data'!AP$4:AP$123, TRUE, 'Audit Form Data'!A$4:A$123, "&gt;=3/1", 'Audit Form Data'!A$4:A$123, "&lt;=3/31", 'Audit Form Data'!B$4:B$123, 'Dropdown Lists'!A$5)</f>
        <v>0</v>
      </c>
      <c r="L75" s="101" t="str">
        <f t="shared" si="61"/>
        <v/>
      </c>
      <c r="M75" s="75">
        <f>COUNTIFS('Audit Form Data'!AO$4:AO$123, TRUE, 'Audit Form Data'!A$4:A$123, "&gt;=4/1", 'Audit Form Data'!A$4:A$123, "&lt;=4/30", 'Audit Form Data'!B$4:B$123, 'Dropdown Lists'!A$5)</f>
        <v>0</v>
      </c>
      <c r="N75" s="76">
        <f>COUNTIFS('Audit Form Data'!AP$4:AP$123, TRUE, 'Audit Form Data'!A$4:A$123, "&gt;=4/1", 'Audit Form Data'!A$4:A$123, "&lt;=4/30", 'Audit Form Data'!B$4:B$123, 'Dropdown Lists'!A$5)</f>
        <v>0</v>
      </c>
      <c r="O75" s="101" t="str">
        <f t="shared" si="62"/>
        <v/>
      </c>
      <c r="P75" s="75">
        <f>COUNTIFS('Audit Form Data'!AO$4:AO$123, TRUE, 'Audit Form Data'!A$4:A$123, "&gt;=5/1", 'Audit Form Data'!A$4:A$123, "&lt;=5/31", 'Audit Form Data'!B$4:B$123, 'Dropdown Lists'!A$5)</f>
        <v>0</v>
      </c>
      <c r="Q75" s="76">
        <f>COUNTIFS('Audit Form Data'!AP$4:AP$123, TRUE, 'Audit Form Data'!A$4:A$123, "&gt;=5/1", 'Audit Form Data'!A$4:A$123, "&lt;=5/31", 'Audit Form Data'!B$4:B$123, 'Dropdown Lists'!A$5)</f>
        <v>0</v>
      </c>
      <c r="R75" s="101" t="str">
        <f t="shared" si="63"/>
        <v/>
      </c>
      <c r="S75" s="75">
        <f>COUNTIFS('Audit Form Data'!AO$4:AO$123, TRUE, 'Audit Form Data'!A$4:A$123, "&gt;=6/1", 'Audit Form Data'!A$4:A$123, "&lt;=6/30", 'Audit Form Data'!B$4:B$123, 'Dropdown Lists'!A$5)</f>
        <v>0</v>
      </c>
      <c r="T75" s="76">
        <f>COUNTIFS('Audit Form Data'!AP$4:AP$123, TRUE, 'Audit Form Data'!A$4:A$123, "&gt;=6/1", 'Audit Form Data'!A$4:A$123, "&lt;=6/30", 'Audit Form Data'!B$4:B$123, 'Dropdown Lists'!A$5)</f>
        <v>0</v>
      </c>
      <c r="U75" s="101" t="str">
        <f t="shared" si="64"/>
        <v/>
      </c>
      <c r="V75" s="75">
        <f>COUNTIFS('Audit Form Data'!AO$4:AO$123, TRUE, 'Audit Form Data'!A$4:A$123, "&gt;=7/1", 'Audit Form Data'!A$4:A$123, "&lt;=7/31", 'Audit Form Data'!B$4:B$123, 'Dropdown Lists'!A$5)</f>
        <v>0</v>
      </c>
      <c r="W75" s="76">
        <f>COUNTIFS('Audit Form Data'!AP$4:AP$123, TRUE, 'Audit Form Data'!A$4:A$123, "&gt;=7/1", 'Audit Form Data'!A$4:A$123, "&lt;=7/31", 'Audit Form Data'!B$4:B$123, 'Dropdown Lists'!A$5)</f>
        <v>0</v>
      </c>
      <c r="X75" s="101" t="str">
        <f t="shared" si="65"/>
        <v/>
      </c>
      <c r="Y75" s="75">
        <f>COUNTIFS('Audit Form Data'!AO$4:AO$123, TRUE, 'Audit Form Data'!A$4:A$123, "&gt;=8/1", 'Audit Form Data'!A$4:A$123, "&lt;=8/31", 'Audit Form Data'!B$4:B$123, 'Dropdown Lists'!A$5)</f>
        <v>0</v>
      </c>
      <c r="Z75" s="76">
        <f>COUNTIFS('Audit Form Data'!AP$4:AP$123, TRUE, 'Audit Form Data'!A$4:A$123, "&gt;=8/1", 'Audit Form Data'!A$4:A$123, "&lt;=8/31", 'Audit Form Data'!B$4:B$123, 'Dropdown Lists'!A$5)</f>
        <v>0</v>
      </c>
      <c r="AA75" s="101" t="str">
        <f t="shared" si="66"/>
        <v/>
      </c>
      <c r="AB75" s="75">
        <f>COUNTIFS('Audit Form Data'!AO$4:AO$123, TRUE, 'Audit Form Data'!A$4:A$123, "&gt;=9/1", 'Audit Form Data'!A$4:A$123, "&lt;=9/30", 'Audit Form Data'!B$4:B$123, 'Dropdown Lists'!A$5)</f>
        <v>0</v>
      </c>
      <c r="AC75" s="76">
        <f>COUNTIFS('Audit Form Data'!AP$4:AP$123, TRUE, 'Audit Form Data'!A$4:A$123, "&gt;=9/1", 'Audit Form Data'!A$4:A$123, "&lt;=9/30", 'Audit Form Data'!B$4:B$123, 'Dropdown Lists'!A$5)</f>
        <v>0</v>
      </c>
      <c r="AD75" s="101" t="str">
        <f t="shared" si="67"/>
        <v/>
      </c>
      <c r="AE75" s="75">
        <f>COUNTIFS('Audit Form Data'!AO$4:AO$123, TRUE, 'Audit Form Data'!A$4:A$123, "&gt;=10/1", 'Audit Form Data'!A$4:A$123, "&lt;=10/31", 'Audit Form Data'!B$4:B$123, 'Dropdown Lists'!A$5)</f>
        <v>0</v>
      </c>
      <c r="AF75" s="76">
        <f>COUNTIFS('Audit Form Data'!AP$4:AP$123, TRUE, 'Audit Form Data'!A$4:A$123, "&gt;=10/1", 'Audit Form Data'!A$4:A$123, "&lt;=10/31", 'Audit Form Data'!B$4:B$123, 'Dropdown Lists'!A$5)</f>
        <v>0</v>
      </c>
      <c r="AG75" s="101" t="str">
        <f t="shared" si="68"/>
        <v/>
      </c>
      <c r="AH75" s="75">
        <f>COUNTIFS('Audit Form Data'!AO$4:AO$123, TRUE, 'Audit Form Data'!A$4:A$123, "&gt;=11/1", 'Audit Form Data'!A$4:A$123, "&lt;=11/30", 'Audit Form Data'!B$4:B$123, 'Dropdown Lists'!A$5)</f>
        <v>0</v>
      </c>
      <c r="AI75" s="76">
        <f>COUNTIFS('Audit Form Data'!AP$4:AP$123, TRUE, 'Audit Form Data'!A$4:A$123, "&gt;=11/1", 'Audit Form Data'!A$4:A$123, "&lt;=11/30", 'Audit Form Data'!B$4:B$123, 'Dropdown Lists'!A$5)</f>
        <v>0</v>
      </c>
      <c r="AJ75" s="101" t="str">
        <f t="shared" si="69"/>
        <v/>
      </c>
      <c r="AK75" s="75">
        <f>COUNTIFS('Audit Form Data'!AO$4:AO$123, TRUE, 'Audit Form Data'!A$4:A$123, "&gt;=12/1", 'Audit Form Data'!A$4:A$123, "&lt;=12/31", 'Audit Form Data'!B$4:B$123, 'Dropdown Lists'!A$5)</f>
        <v>0</v>
      </c>
      <c r="AL75" s="76">
        <f>COUNTIFS('Audit Form Data'!AP$4:AP$123, TRUE, 'Audit Form Data'!A$4:A$123, "&gt;=12/1", 'Audit Form Data'!A$4:A$123, "&lt;=12/31", 'Audit Form Data'!B$4:B$123, 'Dropdown Lists'!A$5)</f>
        <v>0</v>
      </c>
      <c r="AM75" s="101" t="str">
        <f t="shared" si="70"/>
        <v/>
      </c>
      <c r="AO75" s="148"/>
      <c r="AP75" s="50" t="s">
        <v>17</v>
      </c>
      <c r="AQ75" s="76">
        <f>COUNTIFS('Audit Form Data'!BK$4:BK$123, TRUE, 'Audit Form Data'!A$4:A$123, "&gt;=1/1", 'Audit Form Data'!A$4:A$123, "&lt;=1/31", 'Audit Form Data'!B$4:B$123, 'Dropdown Lists'!A$5)</f>
        <v>0</v>
      </c>
      <c r="AR75" s="76">
        <f>COUNTIFS('Audit Form Data'!BK$4:BK$123, TRUE, 'Audit Form Data'!A$4:A$123, "&gt;=2/1", 'Audit Form Data'!A$4:A$123, "&lt;3/1", 'Audit Form Data'!B$4:B$123, 'Dropdown Lists'!A$5)</f>
        <v>0</v>
      </c>
      <c r="AS75" s="76">
        <f>COUNTIFS('Audit Form Data'!BK$4:BK$123, TRUE, 'Audit Form Data'!A$4:A$123, "&gt;=3/1", 'Audit Form Data'!A$4:A$123, "&lt;=3/31", 'Audit Form Data'!B$4:B$123, 'Dropdown Lists'!A$5)</f>
        <v>0</v>
      </c>
      <c r="AT75" s="76">
        <f>COUNTIFS('Audit Form Data'!BK$4:BK$123, TRUE, 'Audit Form Data'!A$4:A$123, "&gt;=4/1", 'Audit Form Data'!A$4:A$123, "&lt;=4/30", 'Audit Form Data'!B$4:B$123, 'Dropdown Lists'!A$5)</f>
        <v>0</v>
      </c>
      <c r="AU75" s="76">
        <f>COUNTIFS('Audit Form Data'!BK$4:BK$123, TRUE, 'Audit Form Data'!A$4:A$123, "&gt;=5/1", 'Audit Form Data'!A$4:A$123, "&lt;=5/31", 'Audit Form Data'!B$4:B$123, 'Dropdown Lists'!A$5)</f>
        <v>0</v>
      </c>
      <c r="AV75" s="76">
        <f>COUNTIFS('Audit Form Data'!BK$4:BK$123, TRUE, 'Audit Form Data'!A$4:A$123, "&gt;=6/1", 'Audit Form Data'!A$4:A$123, "&lt;=6/30", 'Audit Form Data'!B$4:B$123, 'Dropdown Lists'!A$5)</f>
        <v>0</v>
      </c>
      <c r="AW75" s="76">
        <f>COUNTIFS('Audit Form Data'!BK$4:BK$123, TRUE, 'Audit Form Data'!A$4:A$123, "&gt;=7/1", 'Audit Form Data'!A$4:A$123, "&lt;=7/31", 'Audit Form Data'!B$4:B$123, 'Dropdown Lists'!A$5)</f>
        <v>0</v>
      </c>
      <c r="AX75" s="76">
        <f>COUNTIFS('Audit Form Data'!BK$4:BK$123, TRUE, 'Audit Form Data'!A$4:A$123, "&gt;=8/1", 'Audit Form Data'!A$4:A$123, "&lt;=8/31", 'Audit Form Data'!B$4:B$123, 'Dropdown Lists'!A$5)</f>
        <v>0</v>
      </c>
      <c r="AY75" s="76">
        <f>COUNTIFS('Audit Form Data'!BK$4:BK$123, TRUE, 'Audit Form Data'!A$4:A$123, "&gt;=9/1", 'Audit Form Data'!A$4:A$123, "&lt;=9/30", 'Audit Form Data'!B$4:B$123, 'Dropdown Lists'!A$5)</f>
        <v>0</v>
      </c>
      <c r="AZ75" s="76">
        <f>COUNTIFS('Audit Form Data'!BK$4:BK$123, TRUE, 'Audit Form Data'!A$4:A$123, "&gt;=10/1", 'Audit Form Data'!A$4:A$123, "&lt;=10/31", 'Audit Form Data'!B$4:B$123, 'Dropdown Lists'!A$5)</f>
        <v>0</v>
      </c>
      <c r="BA75" s="76">
        <f>COUNTIFS('Audit Form Data'!BK$4:BK$123, TRUE, 'Audit Form Data'!A$4:A$123, "&gt;=11/1", 'Audit Form Data'!A$4:A$123, "&lt;=11/30", 'Audit Form Data'!B$4:B$123, 'Dropdown Lists'!A$5)</f>
        <v>0</v>
      </c>
      <c r="BB75" s="76">
        <f>COUNTIFS('Audit Form Data'!BK$4:BK$123, TRUE, 'Audit Form Data'!A$4:A$123, "&gt;=12/1", 'Audit Form Data'!A$4:A$123, "&lt;=12/31", 'Audit Form Data'!B$4:B$123, 'Dropdown Lists'!A$5)</f>
        <v>0</v>
      </c>
    </row>
    <row r="76" spans="2:54" ht="36.6" x14ac:dyDescent="0.3">
      <c r="B76" s="147"/>
      <c r="C76" s="59" t="s">
        <v>15</v>
      </c>
      <c r="D76" s="75">
        <f>COUNTIFS('Audit Form Data'!AR$4:AR$123, TRUE, 'Audit Form Data'!A$4:A$123, "&gt;=1/1", 'Audit Form Data'!A$4:A$123, "&lt;=1/31", 'Audit Form Data'!B$4:B$123, 'Dropdown Lists'!A$5)</f>
        <v>0</v>
      </c>
      <c r="E76" s="76">
        <f>COUNTIFS('Audit Form Data'!AS$4:AS$123, TRUE, 'Audit Form Data'!A$4:A$123, "&gt;=1/1", 'Audit Form Data'!A$4:A$123, "&lt;=1/31", 'Audit Form Data'!B$4:B$123, 'Dropdown Lists'!A$5)</f>
        <v>0</v>
      </c>
      <c r="F76" s="101" t="str">
        <f t="shared" si="59"/>
        <v/>
      </c>
      <c r="G76" s="75">
        <f>COUNTIFS('Audit Form Data'!AR$4:AR$123, TRUE, 'Audit Form Data'!A$4:A$123, "&gt;=2/1", 'Audit Form Data'!A$4:A$123, "&lt;3/1", 'Audit Form Data'!B$4:B$123, 'Dropdown Lists'!A$5)</f>
        <v>0</v>
      </c>
      <c r="H76" s="76">
        <f>COUNTIFS('Audit Form Data'!AS$4:AS$123, TRUE, 'Audit Form Data'!A$4:A$123, "&gt;=2/1", 'Audit Form Data'!A$4:A$123, "&lt;3/1", 'Audit Form Data'!B$4:B$123, 'Dropdown Lists'!A$5)</f>
        <v>0</v>
      </c>
      <c r="I76" s="101" t="str">
        <f t="shared" si="60"/>
        <v/>
      </c>
      <c r="J76" s="75">
        <f>COUNTIFS('Audit Form Data'!AR$4:AR$123, TRUE, 'Audit Form Data'!A$4:A$123, "&gt;=3/1", 'Audit Form Data'!A$4:A$123, "&lt;=3/31", 'Audit Form Data'!B$4:B$123, 'Dropdown Lists'!A$5)</f>
        <v>0</v>
      </c>
      <c r="K76" s="76">
        <f>COUNTIFS('Audit Form Data'!AS$4:AS$123, TRUE, 'Audit Form Data'!A$4:A$123, "&gt;=3/1", 'Audit Form Data'!A$4:A$123, "&lt;=3/31", 'Audit Form Data'!B$4:B$123, 'Dropdown Lists'!A$5)</f>
        <v>0</v>
      </c>
      <c r="L76" s="101" t="str">
        <f t="shared" si="61"/>
        <v/>
      </c>
      <c r="M76" s="75">
        <f>COUNTIFS('Audit Form Data'!AR$4:AR$123, TRUE, 'Audit Form Data'!A$4:A$123, "&gt;=4/1", 'Audit Form Data'!A$4:A$123, "&lt;=4/30", 'Audit Form Data'!B$4:B$123, 'Dropdown Lists'!A$5)</f>
        <v>0</v>
      </c>
      <c r="N76" s="76">
        <f>COUNTIFS('Audit Form Data'!AS$4:AS$123, TRUE, 'Audit Form Data'!A$4:A$123, "&gt;=4/1", 'Audit Form Data'!A$4:A$123, "&lt;=4/30", 'Audit Form Data'!B$4:B$123, 'Dropdown Lists'!A$5)</f>
        <v>0</v>
      </c>
      <c r="O76" s="101" t="str">
        <f t="shared" si="62"/>
        <v/>
      </c>
      <c r="P76" s="75">
        <f>COUNTIFS('Audit Form Data'!AR$4:AR$123, TRUE, 'Audit Form Data'!A$4:A$123, "&gt;=5/1", 'Audit Form Data'!A$4:A$123, "&lt;=5/31", 'Audit Form Data'!B$4:B$123, 'Dropdown Lists'!A$5)</f>
        <v>0</v>
      </c>
      <c r="Q76" s="76">
        <f>COUNTIFS('Audit Form Data'!AS$4:AS$123, TRUE, 'Audit Form Data'!A$4:A$123, "&gt;=5/1", 'Audit Form Data'!A$4:A$123, "&lt;=5/31", 'Audit Form Data'!B$4:B$123, 'Dropdown Lists'!A$5)</f>
        <v>0</v>
      </c>
      <c r="R76" s="101" t="str">
        <f t="shared" si="63"/>
        <v/>
      </c>
      <c r="S76" s="75">
        <f>COUNTIFS('Audit Form Data'!AR$4:AR$123, TRUE, 'Audit Form Data'!A$4:A$123, "&gt;=6/1", 'Audit Form Data'!A$4:A$123, "&lt;=6/30", 'Audit Form Data'!B$4:B$123, 'Dropdown Lists'!A$5)</f>
        <v>0</v>
      </c>
      <c r="T76" s="76">
        <f>COUNTIFS('Audit Form Data'!AS$4:AS$123, TRUE, 'Audit Form Data'!A$4:A$123, "&gt;=6/1", 'Audit Form Data'!A$4:A$123, "&lt;=6/30", 'Audit Form Data'!B$4:B$123, 'Dropdown Lists'!A$5)</f>
        <v>0</v>
      </c>
      <c r="U76" s="101" t="str">
        <f t="shared" si="64"/>
        <v/>
      </c>
      <c r="V76" s="75">
        <f>COUNTIFS('Audit Form Data'!AR$4:AR$123, TRUE, 'Audit Form Data'!A$4:A$123, "&gt;=7/1", 'Audit Form Data'!A$4:A$123, "&lt;=7/31", 'Audit Form Data'!B$4:B$123, 'Dropdown Lists'!A$5)</f>
        <v>0</v>
      </c>
      <c r="W76" s="76">
        <f>COUNTIFS('Audit Form Data'!AS$4:AS$123, TRUE, 'Audit Form Data'!A$4:A$123, "&gt;=7/1", 'Audit Form Data'!A$4:A$123, "&lt;=7/31", 'Audit Form Data'!B$4:B$123, 'Dropdown Lists'!A$5)</f>
        <v>0</v>
      </c>
      <c r="X76" s="101" t="str">
        <f t="shared" si="65"/>
        <v/>
      </c>
      <c r="Y76" s="75">
        <f>COUNTIFS('Audit Form Data'!AR$4:AR$123, TRUE, 'Audit Form Data'!A$4:A$123, "&gt;=8/1", 'Audit Form Data'!A$4:A$123, "&lt;=8/31", 'Audit Form Data'!B$4:B$123, 'Dropdown Lists'!A$5)</f>
        <v>0</v>
      </c>
      <c r="Z76" s="76">
        <f>COUNTIFS('Audit Form Data'!AS$4:AS$123, TRUE, 'Audit Form Data'!A$4:A$123, "&gt;=8/1", 'Audit Form Data'!A$4:A$123, "&lt;=8/31", 'Audit Form Data'!B$4:B$123, 'Dropdown Lists'!A$5)</f>
        <v>0</v>
      </c>
      <c r="AA76" s="101" t="str">
        <f t="shared" si="66"/>
        <v/>
      </c>
      <c r="AB76" s="75">
        <f>COUNTIFS('Audit Form Data'!AR$4:AR$123, TRUE, 'Audit Form Data'!A$4:A$123, "&gt;=9/1", 'Audit Form Data'!A$4:A$123, "&lt;=9/30", 'Audit Form Data'!B$4:B$123, 'Dropdown Lists'!A$5)</f>
        <v>0</v>
      </c>
      <c r="AC76" s="76">
        <f>COUNTIFS('Audit Form Data'!AS$4:AS$123, TRUE, 'Audit Form Data'!A$4:A$123, "&gt;=9/1", 'Audit Form Data'!A$4:A$123, "&lt;=9/30", 'Audit Form Data'!B$4:B$123, 'Dropdown Lists'!A$5)</f>
        <v>0</v>
      </c>
      <c r="AD76" s="101" t="str">
        <f t="shared" si="67"/>
        <v/>
      </c>
      <c r="AE76" s="75">
        <f>COUNTIFS('Audit Form Data'!AR$4:AR$123, TRUE, 'Audit Form Data'!A$4:A$123, "&gt;=10/1", 'Audit Form Data'!A$4:A$123, "&lt;=10/31", 'Audit Form Data'!B$4:B$123, 'Dropdown Lists'!A$5)</f>
        <v>0</v>
      </c>
      <c r="AF76" s="76">
        <f>COUNTIFS('Audit Form Data'!AS$4:AS$123, TRUE, 'Audit Form Data'!A$4:A$123, "&gt;=10/1", 'Audit Form Data'!A$4:A$123, "&lt;=10/31", 'Audit Form Data'!B$4:B$123, 'Dropdown Lists'!A$5)</f>
        <v>0</v>
      </c>
      <c r="AG76" s="101" t="str">
        <f t="shared" si="68"/>
        <v/>
      </c>
      <c r="AH76" s="75">
        <f>COUNTIFS('Audit Form Data'!AR$4:AR$123, TRUE, 'Audit Form Data'!A$4:A$123, "&gt;=11/1", 'Audit Form Data'!A$4:A$123, "&lt;=11/30", 'Audit Form Data'!B$4:B$123, 'Dropdown Lists'!A$5)</f>
        <v>0</v>
      </c>
      <c r="AI76" s="76">
        <f>COUNTIFS('Audit Form Data'!AS$4:AS$123, TRUE, 'Audit Form Data'!A$4:A$123, "&gt;=11/1", 'Audit Form Data'!A$4:A$123, "&lt;=11/30", 'Audit Form Data'!B$4:B$123, 'Dropdown Lists'!A$5)</f>
        <v>0</v>
      </c>
      <c r="AJ76" s="101" t="str">
        <f t="shared" si="69"/>
        <v/>
      </c>
      <c r="AK76" s="75">
        <f>COUNTIFS('Audit Form Data'!AR$4:AR$123, TRUE, 'Audit Form Data'!A$4:A$123, "&gt;=12/1", 'Audit Form Data'!A$4:A$123, "&lt;=12/31", 'Audit Form Data'!B$4:B$123, 'Dropdown Lists'!A$5)</f>
        <v>0</v>
      </c>
      <c r="AL76" s="76">
        <f>COUNTIFS('Audit Form Data'!AS$4:AS$123, TRUE, 'Audit Form Data'!A$4:A$123, "&gt;=12/1", 'Audit Form Data'!A$4:A$123, "&lt;=12/31", 'Audit Form Data'!B$4:B$123, 'Dropdown Lists'!A$5)</f>
        <v>0</v>
      </c>
      <c r="AM76" s="101" t="str">
        <f t="shared" si="70"/>
        <v/>
      </c>
      <c r="AO76" s="149" t="s">
        <v>18</v>
      </c>
      <c r="AP76" s="51" t="s">
        <v>93</v>
      </c>
      <c r="AQ76" s="78">
        <f>COUNTIFS('Audit Form Data'!O$4:O$123, TRUE, 'Audit Form Data'!A$4:A$123, "&gt;=1/1", 'Audit Form Data'!A$4:A$123, "&lt;=1/31", 'Audit Form Data'!B$4:B$123, 'Dropdown Lists'!A$5)</f>
        <v>0</v>
      </c>
      <c r="AR76" s="78">
        <f>COUNTIFS('Audit Form Data'!O$4:O$123, TRUE, 'Audit Form Data'!A$4:A$123, "&gt;=2/1", 'Audit Form Data'!A$4:A$123, "&lt;3/1", 'Audit Form Data'!B$4:B$123, 'Dropdown Lists'!A$5)</f>
        <v>0</v>
      </c>
      <c r="AS76" s="78">
        <f>COUNTIFS('Audit Form Data'!O$4:O$123, TRUE, 'Audit Form Data'!A$4:A$123, "&gt;=3/1", 'Audit Form Data'!A$4:A$123, "&lt;=3/31", 'Audit Form Data'!B$4:B$123, 'Dropdown Lists'!A$5)</f>
        <v>0</v>
      </c>
      <c r="AT76" s="78">
        <f>COUNTIFS('Audit Form Data'!O$4:O$123, TRUE, 'Audit Form Data'!A$4:A$123, "&gt;=4/1", 'Audit Form Data'!A$4:A$123, "&lt;=4/30", 'Audit Form Data'!B$4:B$123, 'Dropdown Lists'!A$5)</f>
        <v>0</v>
      </c>
      <c r="AU76" s="78">
        <f>COUNTIFS('Audit Form Data'!O$4:O$123, TRUE, 'Audit Form Data'!A$4:A$123, "&gt;=5/1", 'Audit Form Data'!A$4:A$123, "&lt;=5/31", 'Audit Form Data'!B$4:B$123, 'Dropdown Lists'!A$5)</f>
        <v>0</v>
      </c>
      <c r="AV76" s="78">
        <f>COUNTIFS('Audit Form Data'!O$4:O$123, TRUE, 'Audit Form Data'!A$4:A$123, "&gt;=6/1", 'Audit Form Data'!A$4:A$123, "&lt;=6/30", 'Audit Form Data'!B$4:B$123, 'Dropdown Lists'!A$5)</f>
        <v>0</v>
      </c>
      <c r="AW76" s="78">
        <f>COUNTIFS('Audit Form Data'!O$4:O$123, TRUE, 'Audit Form Data'!A$4:A$123, "&gt;=7/1", 'Audit Form Data'!A$4:A$123, "&lt;=7/31", 'Audit Form Data'!B$4:B$123, 'Dropdown Lists'!A$5)</f>
        <v>0</v>
      </c>
      <c r="AX76" s="78">
        <f>COUNTIFS('Audit Form Data'!O$4:O$123, TRUE, 'Audit Form Data'!A$4:A$123, "&gt;=8/1", 'Audit Form Data'!A$4:A$123, "&lt;=8/31", 'Audit Form Data'!B$4:B$123, 'Dropdown Lists'!A$5)</f>
        <v>0</v>
      </c>
      <c r="AY76" s="78">
        <f>COUNTIFS('Audit Form Data'!O$4:O$123, TRUE, 'Audit Form Data'!A$4:A$123, "&gt;=9/1", 'Audit Form Data'!A$4:A$123, "&lt;=9/30", 'Audit Form Data'!B$4:B$123, 'Dropdown Lists'!A$5)</f>
        <v>0</v>
      </c>
      <c r="AZ76" s="78">
        <f>COUNTIFS('Audit Form Data'!O$4:O$123, TRUE, 'Audit Form Data'!A$4:A$123, "&gt;=10/1", 'Audit Form Data'!A$4:A$123, "&lt;=10/31", 'Audit Form Data'!B$4:B$123, 'Dropdown Lists'!A$5)</f>
        <v>0</v>
      </c>
      <c r="BA76" s="78">
        <f>COUNTIFS('Audit Form Data'!O$4:O$123, TRUE, 'Audit Form Data'!A$4:A$123, "&gt;=11/1", 'Audit Form Data'!A$4:A$123, "&lt;=11/30", 'Audit Form Data'!B$4:B$123, 'Dropdown Lists'!A$5)</f>
        <v>0</v>
      </c>
      <c r="BB76" s="78">
        <f>COUNTIFS('Audit Form Data'!O$4:O$123, TRUE, 'Audit Form Data'!A$4:A$123, "&gt;=12/1", 'Audit Form Data'!A$4:A$123, "&lt;=12/31", 'Audit Form Data'!B$4:B$123, 'Dropdown Lists'!A$5)</f>
        <v>0</v>
      </c>
    </row>
    <row r="77" spans="2:54" ht="24.6" x14ac:dyDescent="0.3">
      <c r="B77" s="147"/>
      <c r="C77" s="59" t="s">
        <v>16</v>
      </c>
      <c r="D77" s="75">
        <f>COUNTIFS('Audit Form Data'!AX$4:AX$123, TRUE, 'Audit Form Data'!A$4:A$123, "&gt;=1/1", 'Audit Form Data'!A$4:A$123, "&lt;=1/31", 'Audit Form Data'!B$4:B$123, 'Dropdown Lists'!A$5)</f>
        <v>0</v>
      </c>
      <c r="E77" s="76">
        <f>COUNTIFS('Audit Form Data'!AY$4:AY$123, TRUE, 'Audit Form Data'!A$4:A$123, "&gt;=1/1", 'Audit Form Data'!A$4:A$123, "&lt;=1/31", 'Audit Form Data'!B$4:B$123, 'Dropdown Lists'!A$5)</f>
        <v>0</v>
      </c>
      <c r="F77" s="101" t="str">
        <f t="shared" si="59"/>
        <v/>
      </c>
      <c r="G77" s="75">
        <f>COUNTIFS('Audit Form Data'!AX$4:AX$123, TRUE, 'Audit Form Data'!A$4:A$123, "&gt;=2/1", 'Audit Form Data'!A$4:A$123, "&lt;3/1", 'Audit Form Data'!B$4:B$123, 'Dropdown Lists'!A$5)</f>
        <v>0</v>
      </c>
      <c r="H77" s="76">
        <f>COUNTIFS('Audit Form Data'!AY$4:AY$123, TRUE, 'Audit Form Data'!A$4:A$123, "&gt;=2/1", 'Audit Form Data'!A$4:A$123, "&lt;3/1", 'Audit Form Data'!B$4:B$123, 'Dropdown Lists'!A$5)</f>
        <v>0</v>
      </c>
      <c r="I77" s="101" t="str">
        <f t="shared" si="60"/>
        <v/>
      </c>
      <c r="J77" s="75">
        <f>COUNTIFS('Audit Form Data'!AX$4:AX$123, TRUE, 'Audit Form Data'!A$4:A$123, "&gt;=3/1", 'Audit Form Data'!A$4:A$123, "&lt;=3/31", 'Audit Form Data'!B$4:B$123, 'Dropdown Lists'!A$5)</f>
        <v>0</v>
      </c>
      <c r="K77" s="76">
        <f>COUNTIFS('Audit Form Data'!AY$4:AY$123, TRUE, 'Audit Form Data'!A$4:A$123, "&gt;=3/1", 'Audit Form Data'!A$4:A$123, "&lt;=3/31", 'Audit Form Data'!B$4:B$123, 'Dropdown Lists'!A$5)</f>
        <v>0</v>
      </c>
      <c r="L77" s="101" t="str">
        <f t="shared" si="61"/>
        <v/>
      </c>
      <c r="M77" s="75">
        <f>COUNTIFS('Audit Form Data'!AX$4:AX$123, TRUE, 'Audit Form Data'!A$4:A$123, "&gt;=4/1", 'Audit Form Data'!A$4:A$123, "&lt;=4/30", 'Audit Form Data'!B$4:B$123, 'Dropdown Lists'!A$5)</f>
        <v>0</v>
      </c>
      <c r="N77" s="76">
        <f>COUNTIFS('Audit Form Data'!AY$4:AY$123, TRUE, 'Audit Form Data'!A$4:A$123, "&gt;=4/1", 'Audit Form Data'!A$4:A$123, "&lt;=4/30", 'Audit Form Data'!B$4:B$123, 'Dropdown Lists'!A$5)</f>
        <v>0</v>
      </c>
      <c r="O77" s="101" t="str">
        <f t="shared" si="62"/>
        <v/>
      </c>
      <c r="P77" s="75">
        <f>COUNTIFS('Audit Form Data'!AX$4:AX$123, TRUE, 'Audit Form Data'!A$4:A$123, "&gt;=5/1", 'Audit Form Data'!A$4:A$123, "&lt;=5/31", 'Audit Form Data'!B$4:B$123, 'Dropdown Lists'!A$5)</f>
        <v>0</v>
      </c>
      <c r="Q77" s="76">
        <f>COUNTIFS('Audit Form Data'!AY$4:AY$123, TRUE, 'Audit Form Data'!A$4:A$123, "&gt;=5/1", 'Audit Form Data'!A$4:A$123, "&lt;=5/31", 'Audit Form Data'!B$4:B$123, 'Dropdown Lists'!A$5)</f>
        <v>0</v>
      </c>
      <c r="R77" s="101" t="str">
        <f t="shared" si="63"/>
        <v/>
      </c>
      <c r="S77" s="75">
        <f>COUNTIFS('Audit Form Data'!AX$4:AX$123, TRUE, 'Audit Form Data'!A$4:A$123, "&gt;=6/1", 'Audit Form Data'!A$4:A$123, "&lt;=6/30", 'Audit Form Data'!B$4:B$123, 'Dropdown Lists'!A$5)</f>
        <v>0</v>
      </c>
      <c r="T77" s="76">
        <f>COUNTIFS('Audit Form Data'!AY$4:AY$123, TRUE, 'Audit Form Data'!A$4:A$123, "&gt;=6/1", 'Audit Form Data'!A$4:A$123, "&lt;=6/30", 'Audit Form Data'!B$4:B$123, 'Dropdown Lists'!A$5)</f>
        <v>0</v>
      </c>
      <c r="U77" s="101" t="str">
        <f t="shared" si="64"/>
        <v/>
      </c>
      <c r="V77" s="75">
        <f>COUNTIFS('Audit Form Data'!AX$4:AX$123, TRUE, 'Audit Form Data'!A$4:A$123, "&gt;=7/1", 'Audit Form Data'!A$4:A$123, "&lt;=7/31", 'Audit Form Data'!B$4:B$123, 'Dropdown Lists'!A$5)</f>
        <v>0</v>
      </c>
      <c r="W77" s="76">
        <f>COUNTIFS('Audit Form Data'!AY$4:AY$123, TRUE, 'Audit Form Data'!A$4:A$123, "&gt;=7/1", 'Audit Form Data'!A$4:A$123, "&lt;=7/31", 'Audit Form Data'!B$4:B$123, 'Dropdown Lists'!A$5)</f>
        <v>0</v>
      </c>
      <c r="X77" s="101" t="str">
        <f t="shared" si="65"/>
        <v/>
      </c>
      <c r="Y77" s="75">
        <f>COUNTIFS('Audit Form Data'!AX$4:AX$123, TRUE, 'Audit Form Data'!A$4:A$123, "&gt;=8/1", 'Audit Form Data'!A$4:A$123, "&lt;=8/31", 'Audit Form Data'!B$4:B$123, 'Dropdown Lists'!A$5)</f>
        <v>0</v>
      </c>
      <c r="Z77" s="76">
        <f>COUNTIFS('Audit Form Data'!AY$4:AY$123, TRUE, 'Audit Form Data'!A$4:A$123, "&gt;=8/1", 'Audit Form Data'!A$4:A$123, "&lt;=8/31", 'Audit Form Data'!B$4:B$123, 'Dropdown Lists'!A$5)</f>
        <v>0</v>
      </c>
      <c r="AA77" s="101" t="str">
        <f t="shared" si="66"/>
        <v/>
      </c>
      <c r="AB77" s="75">
        <f>COUNTIFS('Audit Form Data'!AX$4:AX$123, TRUE, 'Audit Form Data'!A$4:A$123, "&gt;=9/1", 'Audit Form Data'!A$4:A$123, "&lt;=9/30", 'Audit Form Data'!B$4:B$123, 'Dropdown Lists'!A$5)</f>
        <v>0</v>
      </c>
      <c r="AC77" s="76">
        <f>COUNTIFS('Audit Form Data'!AY$4:AY$123, TRUE, 'Audit Form Data'!A$4:A$123, "&gt;=9/1", 'Audit Form Data'!A$4:A$123, "&lt;=9/30", 'Audit Form Data'!B$4:B$123, 'Dropdown Lists'!A$5)</f>
        <v>0</v>
      </c>
      <c r="AD77" s="101" t="str">
        <f t="shared" si="67"/>
        <v/>
      </c>
      <c r="AE77" s="75">
        <f>COUNTIFS('Audit Form Data'!AX$4:AX$123, TRUE, 'Audit Form Data'!A$4:A$123, "&gt;=10/1", 'Audit Form Data'!A$4:A$123, "&lt;=10/31", 'Audit Form Data'!B$4:B$123, 'Dropdown Lists'!A$5)</f>
        <v>0</v>
      </c>
      <c r="AF77" s="76">
        <f>COUNTIFS('Audit Form Data'!AY$4:AY$123, TRUE, 'Audit Form Data'!A$4:A$123, "&gt;=10/1", 'Audit Form Data'!A$4:A$123, "&lt;=10/31", 'Audit Form Data'!B$4:B$123, 'Dropdown Lists'!A$5)</f>
        <v>0</v>
      </c>
      <c r="AG77" s="101" t="str">
        <f t="shared" si="68"/>
        <v/>
      </c>
      <c r="AH77" s="75">
        <f>COUNTIFS('Audit Form Data'!AX$4:AX$123, TRUE, 'Audit Form Data'!A$4:A$123, "&gt;=11/1", 'Audit Form Data'!A$4:A$123, "&lt;=11/30", 'Audit Form Data'!B$4:B$123, 'Dropdown Lists'!A$5)</f>
        <v>0</v>
      </c>
      <c r="AI77" s="76">
        <f>COUNTIFS('Audit Form Data'!AY$4:AY$123, TRUE, 'Audit Form Data'!A$4:A$123, "&gt;=11/1", 'Audit Form Data'!A$4:A$123, "&lt;=11/30", 'Audit Form Data'!B$4:B$123, 'Dropdown Lists'!A$5)</f>
        <v>0</v>
      </c>
      <c r="AJ77" s="101" t="str">
        <f t="shared" si="69"/>
        <v/>
      </c>
      <c r="AK77" s="75">
        <f>COUNTIFS('Audit Form Data'!AX$4:AX$123, TRUE, 'Audit Form Data'!A$4:A$123, "&gt;=12/1", 'Audit Form Data'!A$4:A$123, "&lt;=12/31", 'Audit Form Data'!B$4:B$123, 'Dropdown Lists'!A$5)</f>
        <v>0</v>
      </c>
      <c r="AL77" s="76">
        <f>COUNTIFS('Audit Form Data'!AY$4:AY$123, TRUE, 'Audit Form Data'!A$4:A$123, "&gt;=12/1", 'Audit Form Data'!A$4:A$123, "&lt;=12/31", 'Audit Form Data'!B$4:B$123, 'Dropdown Lists'!A$5)</f>
        <v>0</v>
      </c>
      <c r="AM77" s="101" t="str">
        <f t="shared" si="70"/>
        <v/>
      </c>
      <c r="AO77" s="150"/>
      <c r="AP77" s="51" t="s">
        <v>20</v>
      </c>
      <c r="AQ77" s="78">
        <f>COUNTIFS('Audit Form Data'!AV$4:AV$123, TRUE, 'Audit Form Data'!A$4:A$123, "&gt;=1/1", 'Audit Form Data'!A$4:A$123, "&lt;=1/31", 'Audit Form Data'!B$4:B$123, 'Dropdown Lists'!A$5) + COUNTIFS('Audit Form Data'!BB$4:BB$123, TRUE, 'Audit Form Data'!A$4:A$123, "&gt;=1/1", 'Audit Form Data'!A$4:A$123, "&lt;=1/31", 'Audit Form Data'!B$4:B$123, 'Dropdown Lists'!A$5)</f>
        <v>0</v>
      </c>
      <c r="AR77" s="78">
        <f>COUNTIFS('Audit Form Data'!AV$4:AV$123, TRUE, 'Audit Form Data'!A$4:A$123, "&gt;=2/1", 'Audit Form Data'!A$4:A$123, "&lt;3/1", 'Audit Form Data'!B$4:B$123, 'Dropdown Lists'!A$5) + COUNTIFS('Audit Form Data'!BB$4:BB$123, TRUE, 'Audit Form Data'!A$4:A$123, "&gt;=2/1", 'Audit Form Data'!A$4:A$123, "&lt;3/1", 'Audit Form Data'!B$4:B$123, 'Dropdown Lists'!A$5)</f>
        <v>0</v>
      </c>
      <c r="AS77" s="78">
        <f>COUNTIFS('Audit Form Data'!AV$4:AV$123, TRUE, 'Audit Form Data'!A$4:A$123, "&gt;=3/1", 'Audit Form Data'!A$4:A$123, "&lt;=3/31", 'Audit Form Data'!B$4:B$123, 'Dropdown Lists'!A$5) + COUNTIFS('Audit Form Data'!BB$4:BB$123, TRUE, 'Audit Form Data'!A$4:A$123, "&gt;=3/1", 'Audit Form Data'!A$4:A$123, "&lt;=3/31", 'Audit Form Data'!B$4:B$123, 'Dropdown Lists'!A$5)</f>
        <v>0</v>
      </c>
      <c r="AT77" s="78">
        <f>COUNTIFS('Audit Form Data'!AV$4:AV$123, TRUE, 'Audit Form Data'!A$4:A$123, "&gt;=4/1", 'Audit Form Data'!A$4:A$123, "&lt;=4/30", 'Audit Form Data'!B$4:B$123, 'Dropdown Lists'!A$5) + COUNTIFS('Audit Form Data'!BB$4:BB$123, TRUE, 'Audit Form Data'!A$4:A$123, "&gt;=4/1", 'Audit Form Data'!A$4:A$123, "&lt;=4/30", 'Audit Form Data'!B$4:B$123, 'Dropdown Lists'!A$5)</f>
        <v>0</v>
      </c>
      <c r="AU77" s="78">
        <f>COUNTIFS('Audit Form Data'!AV$4:AV$123, TRUE, 'Audit Form Data'!A$4:A$123, "&gt;=5/1", 'Audit Form Data'!A$4:A$123, "&lt;=5/31", 'Audit Form Data'!B$4:B$123, 'Dropdown Lists'!A$5) + COUNTIFS('Audit Form Data'!BB$4:BB$123, TRUE, 'Audit Form Data'!A$4:A$123, "&gt;=5/1", 'Audit Form Data'!A$4:A$123, "&lt;=5/31", 'Audit Form Data'!B$4:B$123, 'Dropdown Lists'!A$5)</f>
        <v>0</v>
      </c>
      <c r="AV77" s="78">
        <f>COUNTIFS('Audit Form Data'!AV$4:AV$123, TRUE, 'Audit Form Data'!A$4:A$123, "&gt;=6/1", 'Audit Form Data'!A$4:A$123, "&lt;=6/30", 'Audit Form Data'!B$4:B$123, 'Dropdown Lists'!A$5) + COUNTIFS('Audit Form Data'!BB$4:BB$123, TRUE, 'Audit Form Data'!A$4:A$123, "&gt;=6/1", 'Audit Form Data'!A$4:A$123, "&lt;=6/30", 'Audit Form Data'!B$4:B$123, 'Dropdown Lists'!A$5)</f>
        <v>0</v>
      </c>
      <c r="AW77" s="78">
        <f>COUNTIFS('Audit Form Data'!AV$4:AV$123, TRUE, 'Audit Form Data'!A$4:A$123, "&gt;=7/1", 'Audit Form Data'!A$4:A$123, "&lt;=7/31", 'Audit Form Data'!B$4:B$123, 'Dropdown Lists'!A$5) + COUNTIFS('Audit Form Data'!BB$4:BB$123, TRUE, 'Audit Form Data'!A$4:A$123, "&gt;=7/1", 'Audit Form Data'!A$4:A$123, "&lt;=7/31", 'Audit Form Data'!B$4:B$123, 'Dropdown Lists'!A$5)</f>
        <v>0</v>
      </c>
      <c r="AX77" s="78">
        <f>COUNTIFS('Audit Form Data'!AV$4:AV$123, TRUE, 'Audit Form Data'!A$4:A$123, "&gt;=8/1", 'Audit Form Data'!A$4:A$123, "&lt;=8/31", 'Audit Form Data'!B$4:B$123, 'Dropdown Lists'!A$5) + COUNTIFS('Audit Form Data'!BB$4:BB$123, TRUE, 'Audit Form Data'!A$4:A$123, "&gt;=8/1", 'Audit Form Data'!A$4:A$123, "&lt;=8/31", 'Audit Form Data'!B$4:B$123, 'Dropdown Lists'!A$5)</f>
        <v>0</v>
      </c>
      <c r="AY77" s="78">
        <f>COUNTIFS('Audit Form Data'!AV$4:AV$123, TRUE, 'Audit Form Data'!A$4:A$123, "&gt;=9/1", 'Audit Form Data'!A$4:A$123, "&lt;=9/30", 'Audit Form Data'!B$4:B$123, 'Dropdown Lists'!A$5) + COUNTIFS('Audit Form Data'!BB$4:BB$123, TRUE, 'Audit Form Data'!A$4:A$123, "&gt;=9/1", 'Audit Form Data'!A$4:A$123, "&lt;=9/30", 'Audit Form Data'!B$4:B$123, 'Dropdown Lists'!A$5)</f>
        <v>0</v>
      </c>
      <c r="AZ77" s="78">
        <f>COUNTIFS('Audit Form Data'!AV$4:AV$123, TRUE, 'Audit Form Data'!A$4:A$123, "&gt;=10/1", 'Audit Form Data'!A$4:A$123, "&lt;=10/31", 'Audit Form Data'!B$4:B$123, 'Dropdown Lists'!A$5) + COUNTIFS('Audit Form Data'!BB$4:BB$123, TRUE, 'Audit Form Data'!A$4:A$123, "&gt;=10/1", 'Audit Form Data'!A$4:A$123, "&lt;=10/31", 'Audit Form Data'!B$4:B$123, 'Dropdown Lists'!A$5)</f>
        <v>0</v>
      </c>
      <c r="BA77" s="78">
        <f>COUNTIFS('Audit Form Data'!AV$4:AV$123, TRUE, 'Audit Form Data'!A$4:A$123, "&gt;=11/1", 'Audit Form Data'!A$4:A$123, "&lt;=11/30", 'Audit Form Data'!B$4:B$123, 'Dropdown Lists'!A$5) + COUNTIFS('Audit Form Data'!BB$4:BB$123, TRUE, 'Audit Form Data'!A$4:A$123, "&gt;=11/1", 'Audit Form Data'!A$4:A$123, "&lt;=11/30", 'Audit Form Data'!B$4:B$123, 'Dropdown Lists'!A$5)</f>
        <v>0</v>
      </c>
      <c r="BB77" s="78">
        <f>COUNTIFS('Audit Form Data'!AV$4:AV$123, TRUE, 'Audit Form Data'!A$4:A$123, "&gt;=12/1", 'Audit Form Data'!A$4:A$123, "&lt;=12/31", 'Audit Form Data'!B$4:B$123, 'Dropdown Lists'!A$5) + COUNTIFS('Audit Form Data'!BB$4:BB$123, TRUE, 'Audit Form Data'!A$4:A$123, "&gt;=12/1", 'Audit Form Data'!A$4:A$123, "&lt;=12/31", 'Audit Form Data'!B$4:B$123, 'Dropdown Lists'!A$5)</f>
        <v>0</v>
      </c>
    </row>
    <row r="78" spans="2:54" ht="36.6" x14ac:dyDescent="0.3">
      <c r="B78" s="147"/>
      <c r="C78" s="59" t="s">
        <v>17</v>
      </c>
      <c r="D78" s="75">
        <f>COUNTIFS('Audit Form Data'!BJ$4:BJ$123, TRUE, 'Audit Form Data'!A$4:A$123, "&gt;=1/1", 'Audit Form Data'!A$4:A$123, "&lt;=1/31", 'Audit Form Data'!B$4:B$123, 'Dropdown Lists'!A$5)</f>
        <v>0</v>
      </c>
      <c r="E78" s="76">
        <f>COUNTIFS('Audit Form Data'!BK$4:BK$123, TRUE, 'Audit Form Data'!A$4:A$123, "&gt;=1/1", 'Audit Form Data'!A$4:A$123, "&lt;=1/31", 'Audit Form Data'!B$4:B$123, 'Dropdown Lists'!A$5)</f>
        <v>0</v>
      </c>
      <c r="F78" s="101" t="str">
        <f t="shared" si="59"/>
        <v/>
      </c>
      <c r="G78" s="75">
        <f>COUNTIFS('Audit Form Data'!BJ$4:BJ$123, TRUE, 'Audit Form Data'!A$4:A$123, "&gt;=2/1", 'Audit Form Data'!A$4:A$123, "&lt;3/1", 'Audit Form Data'!B$4:B$123, 'Dropdown Lists'!A$5)</f>
        <v>0</v>
      </c>
      <c r="H78" s="76">
        <f>COUNTIFS('Audit Form Data'!BK$4:BK$123, TRUE, 'Audit Form Data'!A$4:A$123, "&gt;=2/1", 'Audit Form Data'!A$4:A$123, "&lt;3/1", 'Audit Form Data'!B$4:B$123, 'Dropdown Lists'!A$5)</f>
        <v>0</v>
      </c>
      <c r="I78" s="101" t="str">
        <f t="shared" si="60"/>
        <v/>
      </c>
      <c r="J78" s="75">
        <f>COUNTIFS('Audit Form Data'!BJ$4:BJ$123, TRUE, 'Audit Form Data'!A$4:A$123, "&gt;=3/1", 'Audit Form Data'!A$4:A$123, "&lt;=3/31", 'Audit Form Data'!B$4:B$123, 'Dropdown Lists'!A$5)</f>
        <v>0</v>
      </c>
      <c r="K78" s="76">
        <f>COUNTIFS('Audit Form Data'!BK$4:BK$123, TRUE, 'Audit Form Data'!A$4:A$123, "&gt;=3/1", 'Audit Form Data'!A$4:A$123, "&lt;=3/31", 'Audit Form Data'!B$4:B$123, 'Dropdown Lists'!A$5)</f>
        <v>0</v>
      </c>
      <c r="L78" s="101" t="str">
        <f t="shared" si="61"/>
        <v/>
      </c>
      <c r="M78" s="75">
        <f>COUNTIFS('Audit Form Data'!BJ$4:BJ$123, TRUE, 'Audit Form Data'!A$4:A$123, "&gt;=4/1", 'Audit Form Data'!A$4:A$123, "&lt;=4/30", 'Audit Form Data'!B$4:B$123, 'Dropdown Lists'!A$5)</f>
        <v>0</v>
      </c>
      <c r="N78" s="76">
        <f>COUNTIFS('Audit Form Data'!BK$4:BK$123, TRUE, 'Audit Form Data'!A$4:A$123, "&gt;=4/1", 'Audit Form Data'!A$4:A$123, "&lt;=4/30", 'Audit Form Data'!B$4:B$123, 'Dropdown Lists'!A$5)</f>
        <v>0</v>
      </c>
      <c r="O78" s="101" t="str">
        <f t="shared" si="62"/>
        <v/>
      </c>
      <c r="P78" s="75">
        <f>COUNTIFS('Audit Form Data'!BJ$4:BJ$123, TRUE, 'Audit Form Data'!A$4:A$123, "&gt;=5/1", 'Audit Form Data'!A$4:A$123, "&lt;=5/31", 'Audit Form Data'!B$4:B$123, 'Dropdown Lists'!A$5)</f>
        <v>0</v>
      </c>
      <c r="Q78" s="76">
        <f>COUNTIFS('Audit Form Data'!BK$4:BK$123, TRUE, 'Audit Form Data'!A$4:A$123, "&gt;=5/1", 'Audit Form Data'!A$4:A$123, "&lt;=5/31", 'Audit Form Data'!B$4:B$123, 'Dropdown Lists'!A$5)</f>
        <v>0</v>
      </c>
      <c r="R78" s="101" t="str">
        <f t="shared" si="63"/>
        <v/>
      </c>
      <c r="S78" s="75">
        <f>COUNTIFS('Audit Form Data'!BJ$4:BJ$123, TRUE, 'Audit Form Data'!A$4:A$123, "&gt;=6/1", 'Audit Form Data'!A$4:A$123, "&lt;=6/30", 'Audit Form Data'!B$4:B$123, 'Dropdown Lists'!A$5)</f>
        <v>0</v>
      </c>
      <c r="T78" s="76">
        <f>COUNTIFS('Audit Form Data'!BK$4:BK$123, TRUE, 'Audit Form Data'!A$4:A$123, "&gt;=6/1", 'Audit Form Data'!A$4:A$123, "&lt;=6/30", 'Audit Form Data'!B$4:B$123, 'Dropdown Lists'!A$5)</f>
        <v>0</v>
      </c>
      <c r="U78" s="101" t="str">
        <f t="shared" si="64"/>
        <v/>
      </c>
      <c r="V78" s="75">
        <f>COUNTIFS('Audit Form Data'!BJ$4:BJ$123, TRUE, 'Audit Form Data'!A$4:A$123, "&gt;=7/1", 'Audit Form Data'!A$4:A$123, "&lt;=7/31", 'Audit Form Data'!B$4:B$123, 'Dropdown Lists'!A$5)</f>
        <v>0</v>
      </c>
      <c r="W78" s="76">
        <f>COUNTIFS('Audit Form Data'!BK$4:BK$123, TRUE, 'Audit Form Data'!A$4:A$123, "&gt;=7/1", 'Audit Form Data'!A$4:A$123, "&lt;=7/31", 'Audit Form Data'!B$4:B$123, 'Dropdown Lists'!A$5)</f>
        <v>0</v>
      </c>
      <c r="X78" s="101" t="str">
        <f t="shared" si="65"/>
        <v/>
      </c>
      <c r="Y78" s="75">
        <f>COUNTIFS('Audit Form Data'!BJ$4:BJ$123, TRUE, 'Audit Form Data'!A$4:A$123, "&gt;=8/1", 'Audit Form Data'!A$4:A$123, "&lt;=8/31", 'Audit Form Data'!B$4:B$123, 'Dropdown Lists'!A$5)</f>
        <v>0</v>
      </c>
      <c r="Z78" s="76">
        <f>COUNTIFS('Audit Form Data'!BK$4:BK$123, TRUE, 'Audit Form Data'!A$4:A$123, "&gt;=8/1", 'Audit Form Data'!A$4:A$123, "&lt;=8/31", 'Audit Form Data'!B$4:B$123, 'Dropdown Lists'!A$5)</f>
        <v>0</v>
      </c>
      <c r="AA78" s="101" t="str">
        <f t="shared" si="66"/>
        <v/>
      </c>
      <c r="AB78" s="75">
        <f>COUNTIFS('Audit Form Data'!BJ$4:BJ$123, TRUE, 'Audit Form Data'!A$4:A$123, "&gt;=9/1", 'Audit Form Data'!A$4:A$123, "&lt;=9/30", 'Audit Form Data'!B$4:B$123, 'Dropdown Lists'!A$5)</f>
        <v>0</v>
      </c>
      <c r="AC78" s="76">
        <f>COUNTIFS('Audit Form Data'!BK$4:BK$123, TRUE, 'Audit Form Data'!A$4:A$123, "&gt;=9/1", 'Audit Form Data'!A$4:A$123, "&lt;=9/30", 'Audit Form Data'!B$4:B$123, 'Dropdown Lists'!A$5)</f>
        <v>0</v>
      </c>
      <c r="AD78" s="101" t="str">
        <f t="shared" si="67"/>
        <v/>
      </c>
      <c r="AE78" s="75">
        <f>COUNTIFS('Audit Form Data'!BJ$4:BJ$123, TRUE, 'Audit Form Data'!A$4:A$123, "&gt;=10/1", 'Audit Form Data'!A$4:A$123, "&lt;=10/31", 'Audit Form Data'!B$4:B$123, 'Dropdown Lists'!A$5)</f>
        <v>0</v>
      </c>
      <c r="AF78" s="76">
        <f>COUNTIFS('Audit Form Data'!BK$4:BK$123, TRUE, 'Audit Form Data'!A$4:A$123, "&gt;=10/1", 'Audit Form Data'!A$4:A$123, "&lt;=10/31", 'Audit Form Data'!B$4:B$123, 'Dropdown Lists'!A$5)</f>
        <v>0</v>
      </c>
      <c r="AG78" s="101" t="str">
        <f t="shared" si="68"/>
        <v/>
      </c>
      <c r="AH78" s="75">
        <f>COUNTIFS('Audit Form Data'!BJ$4:BJ$123, TRUE, 'Audit Form Data'!A$4:A$123, "&gt;=11/1", 'Audit Form Data'!A$4:A$123, "&lt;=11/30", 'Audit Form Data'!B$4:B$123, 'Dropdown Lists'!A$5)</f>
        <v>0</v>
      </c>
      <c r="AI78" s="76">
        <f>COUNTIFS('Audit Form Data'!BK$4:BK$123, TRUE, 'Audit Form Data'!A$4:A$123, "&gt;=11/1", 'Audit Form Data'!A$4:A$123, "&lt;=11/30", 'Audit Form Data'!B$4:B$123, 'Dropdown Lists'!A$5)</f>
        <v>0</v>
      </c>
      <c r="AJ78" s="101" t="str">
        <f t="shared" si="69"/>
        <v/>
      </c>
      <c r="AK78" s="75">
        <f>COUNTIFS('Audit Form Data'!BJ$4:BJ$123, TRUE, 'Audit Form Data'!A$4:A$123, "&gt;=12/1", 'Audit Form Data'!A$4:A$123, "&lt;=12/31", 'Audit Form Data'!B$4:B$123, 'Dropdown Lists'!A$5)</f>
        <v>0</v>
      </c>
      <c r="AL78" s="76">
        <f>COUNTIFS('Audit Form Data'!BK$4:BK$123, TRUE, 'Audit Form Data'!A$4:A$123, "&gt;=12/1", 'Audit Form Data'!A$4:A$123, "&lt;=12/31", 'Audit Form Data'!B$4:B$123, 'Dropdown Lists'!A$5)</f>
        <v>0</v>
      </c>
      <c r="AM78" s="101" t="str">
        <f t="shared" si="70"/>
        <v/>
      </c>
      <c r="AO78" s="151"/>
      <c r="AP78" s="52" t="s">
        <v>22</v>
      </c>
      <c r="AQ78" s="78">
        <f>COUNTIFS('Audit Form Data'!BH$4:BH$123, TRUE, 'Audit Form Data'!A$4:A$123, "&gt;=1/1", 'Audit Form Data'!A$4:A$123, "&lt;=1/31", 'Audit Form Data'!B$4:B$123, 'Dropdown Lists'!A$5)</f>
        <v>0</v>
      </c>
      <c r="AR78" s="78">
        <f>COUNTIFS('Audit Form Data'!BH$4:BH$123, TRUE, 'Audit Form Data'!A$4:A$123, "&gt;=2/1", 'Audit Form Data'!A$4:A$123, "&lt;3/1", 'Audit Form Data'!B$4:B$123, 'Dropdown Lists'!A$5)</f>
        <v>0</v>
      </c>
      <c r="AS78" s="78">
        <f>COUNTIFS('Audit Form Data'!BH$4:BH$123, TRUE, 'Audit Form Data'!A$4:A$123, "&gt;=3/1", 'Audit Form Data'!A$4:A$123, "&lt;=3/31", 'Audit Form Data'!B$4:B$123, 'Dropdown Lists'!A$5)</f>
        <v>0</v>
      </c>
      <c r="AT78" s="78">
        <f>COUNTIFS('Audit Form Data'!BH$4:BH$123, TRUE, 'Audit Form Data'!A$4:A$123, "&gt;=4/1", 'Audit Form Data'!A$4:A$123, "&lt;=4/30", 'Audit Form Data'!B$4:B$123, 'Dropdown Lists'!A$5)</f>
        <v>0</v>
      </c>
      <c r="AU78" s="78">
        <f>COUNTIFS('Audit Form Data'!BH$4:BH$123, TRUE, 'Audit Form Data'!A$4:A$123, "&gt;=5/1", 'Audit Form Data'!A$4:A$123, "&lt;=5/31", 'Audit Form Data'!B$4:B$123, 'Dropdown Lists'!A$5)</f>
        <v>0</v>
      </c>
      <c r="AV78" s="78">
        <f>COUNTIFS('Audit Form Data'!BH$4:BH$123, TRUE, 'Audit Form Data'!A$4:A$123, "&gt;=6/1", 'Audit Form Data'!A$4:A$123, "&lt;=6/30", 'Audit Form Data'!B$4:B$123, 'Dropdown Lists'!A$5)</f>
        <v>0</v>
      </c>
      <c r="AW78" s="78">
        <f>COUNTIFS('Audit Form Data'!BH$4:BH$123, TRUE, 'Audit Form Data'!A$4:A$123, "&gt;=7/1", 'Audit Form Data'!A$4:A$123, "&lt;=7/31", 'Audit Form Data'!B$4:B$123, 'Dropdown Lists'!A$5)</f>
        <v>0</v>
      </c>
      <c r="AX78" s="78">
        <f>COUNTIFS('Audit Form Data'!BH$4:BH$123, TRUE, 'Audit Form Data'!A$4:A$123, "&gt;=8/1", 'Audit Form Data'!A$4:A$123, "&lt;=8/31", 'Audit Form Data'!B$4:B$123, 'Dropdown Lists'!A$5)</f>
        <v>0</v>
      </c>
      <c r="AY78" s="78">
        <f>COUNTIFS('Audit Form Data'!BH$4:BH$123, TRUE, 'Audit Form Data'!A$4:A$123, "&gt;=9/1", 'Audit Form Data'!A$4:A$123, "&lt;=9/30", 'Audit Form Data'!B$4:B$123, 'Dropdown Lists'!A$5)</f>
        <v>0</v>
      </c>
      <c r="AZ78" s="78">
        <f>COUNTIFS('Audit Form Data'!BH$4:BH$123, TRUE, 'Audit Form Data'!A$4:A$123, "&gt;=10/1", 'Audit Form Data'!A$4:A$123, "&lt;=10/31", 'Audit Form Data'!B$4:B$123, 'Dropdown Lists'!A$5)</f>
        <v>0</v>
      </c>
      <c r="BA78" s="78">
        <f>COUNTIFS('Audit Form Data'!BH$4:BH$123, TRUE, 'Audit Form Data'!A$4:A$123, "&gt;=11/1", 'Audit Form Data'!A$4:A$123, "&lt;=11/30", 'Audit Form Data'!B$4:B$123, 'Dropdown Lists'!A$5)</f>
        <v>0</v>
      </c>
      <c r="BB78" s="78">
        <f>COUNTIFS('Audit Form Data'!BH$4:BH$123, TRUE, 'Audit Form Data'!A$4:A$123, "&gt;=12/1", 'Audit Form Data'!A$4:A$123, "&lt;=12/31", 'Audit Form Data'!B$4:B$123, 'Dropdown Lists'!A$5)</f>
        <v>0</v>
      </c>
    </row>
    <row r="79" spans="2:54" ht="24.6" x14ac:dyDescent="0.3">
      <c r="B79" s="148"/>
      <c r="C79" s="91" t="s">
        <v>118</v>
      </c>
      <c r="D79" s="92">
        <f>SUM(D72:D78)</f>
        <v>0</v>
      </c>
      <c r="E79" s="92">
        <f>SUM(E72:E78)</f>
        <v>0</v>
      </c>
      <c r="F79" s="114" t="e">
        <f>IFERROR(D79/(D79+E79), NA())</f>
        <v>#N/A</v>
      </c>
      <c r="G79" s="92">
        <f>SUM(G72:G78)</f>
        <v>0</v>
      </c>
      <c r="H79" s="92">
        <f>SUM(H72:H78)</f>
        <v>0</v>
      </c>
      <c r="I79" s="114" t="e">
        <f>IFERROR(G79/(G79+H79), NA())</f>
        <v>#N/A</v>
      </c>
      <c r="J79" s="92">
        <f>SUM(J72:J78)</f>
        <v>0</v>
      </c>
      <c r="K79" s="92">
        <f>SUM(K72:K78)</f>
        <v>0</v>
      </c>
      <c r="L79" s="114" t="e">
        <f>IFERROR(J79/(J79+K79), NA())</f>
        <v>#N/A</v>
      </c>
      <c r="M79" s="92">
        <f>SUM(M72:M78)</f>
        <v>0</v>
      </c>
      <c r="N79" s="92">
        <f>SUM(N72:N78)</f>
        <v>0</v>
      </c>
      <c r="O79" s="114" t="e">
        <f>IFERROR(M79/(M79+N79), NA())</f>
        <v>#N/A</v>
      </c>
      <c r="P79" s="92">
        <f>SUM(P72:P78)</f>
        <v>0</v>
      </c>
      <c r="Q79" s="92">
        <f>SUM(Q72:Q78)</f>
        <v>0</v>
      </c>
      <c r="R79" s="114" t="e">
        <f>IFERROR(P79/(P79+Q79), NA())</f>
        <v>#N/A</v>
      </c>
      <c r="S79" s="92">
        <f>SUM(S72:S78)</f>
        <v>0</v>
      </c>
      <c r="T79" s="92">
        <f>SUM(T72:T78)</f>
        <v>0</v>
      </c>
      <c r="U79" s="114" t="e">
        <f>IFERROR(S79/(S79+T79), NA())</f>
        <v>#N/A</v>
      </c>
      <c r="V79" s="92">
        <f>SUM(V72:V78)</f>
        <v>0</v>
      </c>
      <c r="W79" s="92">
        <f>SUM(W72:W78)</f>
        <v>0</v>
      </c>
      <c r="X79" s="114" t="e">
        <f>IFERROR(V79/(V79+W79), NA())</f>
        <v>#N/A</v>
      </c>
      <c r="Y79" s="92">
        <f>SUM(Y72:Y78)</f>
        <v>0</v>
      </c>
      <c r="Z79" s="92">
        <f>SUM(Z72:Z78)</f>
        <v>0</v>
      </c>
      <c r="AA79" s="114" t="e">
        <f>IFERROR(Y79/(Y79+Z79), NA())</f>
        <v>#N/A</v>
      </c>
      <c r="AB79" s="92">
        <f>SUM(AB72:AB78)</f>
        <v>0</v>
      </c>
      <c r="AC79" s="92">
        <f>SUM(AC72:AC78)</f>
        <v>0</v>
      </c>
      <c r="AD79" s="114" t="e">
        <f>IFERROR(AB79/(AB79+AC79), NA())</f>
        <v>#N/A</v>
      </c>
      <c r="AE79" s="92">
        <f>SUM(AE72:AE78)</f>
        <v>0</v>
      </c>
      <c r="AF79" s="92">
        <f>SUM(AF72:AF78)</f>
        <v>0</v>
      </c>
      <c r="AG79" s="114" t="e">
        <f>IFERROR(AE79/(AE79+AF79), NA())</f>
        <v>#N/A</v>
      </c>
      <c r="AH79" s="92">
        <f>SUM(AH72:AH78)</f>
        <v>0</v>
      </c>
      <c r="AI79" s="92">
        <f>SUM(AI72:AI78)</f>
        <v>0</v>
      </c>
      <c r="AJ79" s="114" t="e">
        <f>IFERROR(AH79/(AH79+AI79), NA())</f>
        <v>#N/A</v>
      </c>
      <c r="AK79" s="92">
        <f>SUM(AK72:AK78)</f>
        <v>0</v>
      </c>
      <c r="AL79" s="92">
        <f>SUM(AL72:AL78)</f>
        <v>0</v>
      </c>
      <c r="AM79" s="114" t="e">
        <f>IFERROR(AK79/(AK79+AL79), NA())</f>
        <v>#N/A</v>
      </c>
      <c r="AO79" s="152" t="s">
        <v>23</v>
      </c>
      <c r="AP79" s="53" t="s">
        <v>24</v>
      </c>
      <c r="AQ79" s="80">
        <f>COUNTIFS('Audit Form Data'!R$4:R$123, TRUE, 'Audit Form Data'!A$4:A$123, "&gt;=1/1", 'Audit Form Data'!A$4:A$123, "&lt;=1/31", 'Audit Form Data'!B$4:B$123, 'Dropdown Lists'!A$5)</f>
        <v>0</v>
      </c>
      <c r="AR79" s="80">
        <f>COUNTIFS('Audit Form Data'!R$4:R$123, TRUE, 'Audit Form Data'!A$4:A$123, "&gt;=2/1", 'Audit Form Data'!A$4:A$123, "&lt;3/1", 'Audit Form Data'!B$4:B$123, 'Dropdown Lists'!A$5)</f>
        <v>0</v>
      </c>
      <c r="AS79" s="80">
        <f>COUNTIFS('Audit Form Data'!R$4:R$123, TRUE, 'Audit Form Data'!A$4:A$123, "&gt;=3/1", 'Audit Form Data'!A$4:A$123, "&lt;=3/31", 'Audit Form Data'!B$4:B$123, 'Dropdown Lists'!A$5)</f>
        <v>0</v>
      </c>
      <c r="AT79" s="80">
        <f>COUNTIFS('Audit Form Data'!R$4:R$123, TRUE, 'Audit Form Data'!A$4:A$123, "&gt;=4/1", 'Audit Form Data'!A$4:A$123, "&lt;=4/30", 'Audit Form Data'!B$4:B$123, 'Dropdown Lists'!A$5)</f>
        <v>0</v>
      </c>
      <c r="AU79" s="80">
        <f>COUNTIFS('Audit Form Data'!R$4:R$123, TRUE, 'Audit Form Data'!A$4:A$123, "&gt;=5/1", 'Audit Form Data'!A$4:A$123, "&lt;=5/31", 'Audit Form Data'!B$4:B$123, 'Dropdown Lists'!A$5)</f>
        <v>0</v>
      </c>
      <c r="AV79" s="80">
        <f>COUNTIFS('Audit Form Data'!R$4:R$123, TRUE, 'Audit Form Data'!A$4:A$123, "&gt;=6/1", 'Audit Form Data'!A$4:A$123, "&lt;=6/30", 'Audit Form Data'!B$4:B$123, 'Dropdown Lists'!A$5)</f>
        <v>0</v>
      </c>
      <c r="AW79" s="80">
        <f>COUNTIFS('Audit Form Data'!R$4:R$123, TRUE, 'Audit Form Data'!A$4:A$123, "&gt;=7/1", 'Audit Form Data'!A$4:A$123, "&lt;=7/31", 'Audit Form Data'!B$4:B$123, 'Dropdown Lists'!A$5)</f>
        <v>0</v>
      </c>
      <c r="AX79" s="80">
        <f>COUNTIFS('Audit Form Data'!R$4:R$123, TRUE, 'Audit Form Data'!A$4:A$123, "&gt;=8/1", 'Audit Form Data'!A$4:A$123, "&lt;=8/31", 'Audit Form Data'!B$4:B$123, 'Dropdown Lists'!A$5)</f>
        <v>0</v>
      </c>
      <c r="AY79" s="80">
        <f>COUNTIFS('Audit Form Data'!R$4:R$123, TRUE, 'Audit Form Data'!A$4:A$123, "&gt;=9/1", 'Audit Form Data'!A$4:A$123, "&lt;=9/30", 'Audit Form Data'!B$4:B$123, 'Dropdown Lists'!A$5)</f>
        <v>0</v>
      </c>
      <c r="AZ79" s="80">
        <f>COUNTIFS('Audit Form Data'!R$4:R$123, TRUE, 'Audit Form Data'!A$4:A$123, "&gt;=10/1", 'Audit Form Data'!A$4:A$123, "&lt;=10/31", 'Audit Form Data'!B$4:B$123, 'Dropdown Lists'!A$5)</f>
        <v>0</v>
      </c>
      <c r="BA79" s="80">
        <f>COUNTIFS('Audit Form Data'!R$4:R$123, TRUE, 'Audit Form Data'!A$4:A$123, "&gt;=11/1", 'Audit Form Data'!A$4:A$123, "&lt;=11/30", 'Audit Form Data'!B$4:B$123, 'Dropdown Lists'!A$5)</f>
        <v>0</v>
      </c>
      <c r="BB79" s="80">
        <f>COUNTIFS('Audit Form Data'!R$4:R$123, TRUE, 'Audit Form Data'!A$4:A$123, "&gt;=12/1", 'Audit Form Data'!A$4:A$123, "&lt;=12/31", 'Audit Form Data'!B$4:B$123, 'Dropdown Lists'!A$5)</f>
        <v>0</v>
      </c>
    </row>
    <row r="80" spans="2:54" ht="24.6" x14ac:dyDescent="0.3">
      <c r="B80" s="149" t="s">
        <v>18</v>
      </c>
      <c r="C80" s="61" t="s">
        <v>93</v>
      </c>
      <c r="D80" s="77">
        <f>COUNTIFS('Audit Form Data'!N$4:N$123, TRUE, 'Audit Form Data'!A$4:A$123, "&gt;=1/1", 'Audit Form Data'!A$4:A$123, "&lt;=1/31", 'Audit Form Data'!B$4:B$123, 'Dropdown Lists'!A$5)</f>
        <v>0</v>
      </c>
      <c r="E80" s="78">
        <f>COUNTIFS('Audit Form Data'!O$4:O$123, TRUE, 'Audit Form Data'!A$4:A$123, "&gt;=1/1", 'Audit Form Data'!A$4:A$123, "&lt;=1/31", 'Audit Form Data'!B$4:B$123, 'Dropdown Lists'!A$5)</f>
        <v>0</v>
      </c>
      <c r="F80" s="102" t="str">
        <f t="shared" ref="F80:F82" si="71">IFERROR(D80/(D80+E80),"")</f>
        <v/>
      </c>
      <c r="G80" s="77">
        <f>COUNTIFS('Audit Form Data'!N$4:N$123, TRUE, 'Audit Form Data'!A$4:A$123, "&gt;=2/1", 'Audit Form Data'!A$4:A$123, "&lt;3/1", 'Audit Form Data'!B$4:B$123, 'Dropdown Lists'!A$5)</f>
        <v>0</v>
      </c>
      <c r="H80" s="78">
        <f>COUNTIFS('Audit Form Data'!O$4:O$123, TRUE, 'Audit Form Data'!A$4:A$123, "&gt;=2/1", 'Audit Form Data'!A$4:A$123, "&lt;3/1", 'Audit Form Data'!B$4:B$123, 'Dropdown Lists'!A$5)</f>
        <v>0</v>
      </c>
      <c r="I80" s="102" t="str">
        <f t="shared" ref="I80:I82" si="72">IFERROR(G80/(G80+H80),"")</f>
        <v/>
      </c>
      <c r="J80" s="77">
        <f>COUNTIFS('Audit Form Data'!N$4:N$123, TRUE, 'Audit Form Data'!A$4:A$123, "&gt;=3/1", 'Audit Form Data'!A$4:A$123, "&lt;=3/31", 'Audit Form Data'!B$4:B$123, 'Dropdown Lists'!A$5)</f>
        <v>0</v>
      </c>
      <c r="K80" s="78">
        <f>COUNTIFS('Audit Form Data'!O$4:O$123, TRUE, 'Audit Form Data'!A$4:A$123, "&gt;=3/1", 'Audit Form Data'!A$4:A$123, "&lt;=3/31", 'Audit Form Data'!B$4:B$123, 'Dropdown Lists'!A$5)</f>
        <v>0</v>
      </c>
      <c r="L80" s="102" t="str">
        <f t="shared" ref="L80:L82" si="73">IFERROR(J80/(J80+K80),"")</f>
        <v/>
      </c>
      <c r="M80" s="77">
        <f>COUNTIFS('Audit Form Data'!N$4:N$123, TRUE, 'Audit Form Data'!A$4:A$123, "&gt;=4/1", 'Audit Form Data'!A$4:A$123, "&lt;=4/30", 'Audit Form Data'!B$4:B$123, 'Dropdown Lists'!A$5)</f>
        <v>0</v>
      </c>
      <c r="N80" s="78">
        <f>COUNTIFS('Audit Form Data'!O$4:O$123, TRUE, 'Audit Form Data'!A$4:A$123, "&gt;=4/1", 'Audit Form Data'!A$4:A$123, "&lt;=4/30", 'Audit Form Data'!B$4:B$123, 'Dropdown Lists'!A$5)</f>
        <v>0</v>
      </c>
      <c r="O80" s="102" t="str">
        <f t="shared" ref="O80:O82" si="74">IFERROR(M80/(M80+N80),"")</f>
        <v/>
      </c>
      <c r="P80" s="77">
        <f>COUNTIFS('Audit Form Data'!N$4:N$123, TRUE, 'Audit Form Data'!A$4:A$123, "&gt;=5/1", 'Audit Form Data'!A$4:A$123, "&lt;=5/31", 'Audit Form Data'!B$4:B$123, 'Dropdown Lists'!A$5)</f>
        <v>0</v>
      </c>
      <c r="Q80" s="78">
        <f>COUNTIFS('Audit Form Data'!O$4:O$123, TRUE, 'Audit Form Data'!A$4:A$123, "&gt;=5/1", 'Audit Form Data'!A$4:A$123, "&lt;=5/31", 'Audit Form Data'!B$4:B$123, 'Dropdown Lists'!A$5)</f>
        <v>0</v>
      </c>
      <c r="R80" s="102" t="str">
        <f t="shared" ref="R80:R82" si="75">IFERROR(P80/(P80+Q80),"")</f>
        <v/>
      </c>
      <c r="S80" s="77">
        <f>COUNTIFS('Audit Form Data'!N$4:N$123, TRUE, 'Audit Form Data'!A$4:A$123, "&gt;=6/1", 'Audit Form Data'!A$4:A$123, "&lt;=6/30", 'Audit Form Data'!B$4:B$123, 'Dropdown Lists'!A$5)</f>
        <v>0</v>
      </c>
      <c r="T80" s="78">
        <f>COUNTIFS('Audit Form Data'!O$4:O$123, TRUE, 'Audit Form Data'!A$4:A$123, "&gt;=6/1", 'Audit Form Data'!A$4:A$123, "&lt;=6/30", 'Audit Form Data'!B$4:B$123, 'Dropdown Lists'!A$5)</f>
        <v>0</v>
      </c>
      <c r="U80" s="102" t="str">
        <f t="shared" ref="U80:U82" si="76">IFERROR(S80/(S80+T80),"")</f>
        <v/>
      </c>
      <c r="V80" s="77">
        <f>COUNTIFS('Audit Form Data'!N$4:N$123, TRUE, 'Audit Form Data'!A$4:A$123, "&gt;=7/1", 'Audit Form Data'!A$4:A$123, "&lt;=7/31", 'Audit Form Data'!B$4:B$123, 'Dropdown Lists'!A$5)</f>
        <v>0</v>
      </c>
      <c r="W80" s="78">
        <f>COUNTIFS('Audit Form Data'!O$4:O$123, TRUE, 'Audit Form Data'!A$4:A$123, "&gt;=7/1", 'Audit Form Data'!A$4:A$123, "&lt;=7/31", 'Audit Form Data'!B$4:B$123, 'Dropdown Lists'!A$5)</f>
        <v>0</v>
      </c>
      <c r="X80" s="102" t="str">
        <f t="shared" ref="X80:X82" si="77">IFERROR(V80/(V80+W80),"")</f>
        <v/>
      </c>
      <c r="Y80" s="77">
        <f>COUNTIFS('Audit Form Data'!N$4:N$123, TRUE, 'Audit Form Data'!A$4:A$123, "&gt;=8/1", 'Audit Form Data'!A$4:A$123, "&lt;=8/31", 'Audit Form Data'!B$4:B$123, 'Dropdown Lists'!A$5)</f>
        <v>0</v>
      </c>
      <c r="Z80" s="78">
        <f>COUNTIFS('Audit Form Data'!O$4:O$123, TRUE, 'Audit Form Data'!A$4:A$123, "&gt;=8/1", 'Audit Form Data'!A$4:A$123, "&lt;=8/31", 'Audit Form Data'!B$4:B$123, 'Dropdown Lists'!A$5)</f>
        <v>0</v>
      </c>
      <c r="AA80" s="102" t="str">
        <f t="shared" ref="AA80:AA82" si="78">IFERROR(Y80/(Y80+Z80),"")</f>
        <v/>
      </c>
      <c r="AB80" s="77">
        <f>COUNTIFS('Audit Form Data'!N$4:N$123, TRUE, 'Audit Form Data'!A$4:A$123, "&gt;=9/1", 'Audit Form Data'!A$4:A$123, "&lt;=9/30", 'Audit Form Data'!B$4:B$123, 'Dropdown Lists'!A$5)</f>
        <v>0</v>
      </c>
      <c r="AC80" s="78">
        <f>COUNTIFS('Audit Form Data'!O$4:O$123, TRUE, 'Audit Form Data'!A$4:A$123, "&gt;=9/1", 'Audit Form Data'!A$4:A$123, "&lt;=9/30", 'Audit Form Data'!B$4:B$123, 'Dropdown Lists'!A$5)</f>
        <v>0</v>
      </c>
      <c r="AD80" s="102" t="str">
        <f t="shared" ref="AD80:AD82" si="79">IFERROR(AB80/(AB80+AC80),"")</f>
        <v/>
      </c>
      <c r="AE80" s="77">
        <f>COUNTIFS('Audit Form Data'!N$4:N$123, TRUE, 'Audit Form Data'!A$4:A$123, "&gt;=10/1", 'Audit Form Data'!A$4:A$123, "&lt;=10/31", 'Audit Form Data'!B$4:B$123, 'Dropdown Lists'!A$5)</f>
        <v>0</v>
      </c>
      <c r="AF80" s="78">
        <f>COUNTIFS('Audit Form Data'!O$4:O$123, TRUE, 'Audit Form Data'!A$4:A$123, "&gt;=10/1", 'Audit Form Data'!A$4:A$123, "&lt;=10/31", 'Audit Form Data'!B$4:B$123, 'Dropdown Lists'!A$5)</f>
        <v>0</v>
      </c>
      <c r="AG80" s="102" t="str">
        <f t="shared" ref="AG80:AG82" si="80">IFERROR(AE80/(AE80+AF80),"")</f>
        <v/>
      </c>
      <c r="AH80" s="77">
        <f>COUNTIFS('Audit Form Data'!N$4:N$123, TRUE, 'Audit Form Data'!A$4:A$123, "&gt;=11/1", 'Audit Form Data'!A$4:A$123, "&lt;=11/30", 'Audit Form Data'!B$4:B$123, 'Dropdown Lists'!A$5)</f>
        <v>0</v>
      </c>
      <c r="AI80" s="78">
        <f>COUNTIFS('Audit Form Data'!O$4:O$123, TRUE, 'Audit Form Data'!A$4:A$123, "&gt;=11/1", 'Audit Form Data'!A$4:A$123, "&lt;=11/30", 'Audit Form Data'!B$4:B$123, 'Dropdown Lists'!A$5)</f>
        <v>0</v>
      </c>
      <c r="AJ80" s="102" t="str">
        <f t="shared" ref="AJ80:AJ82" si="81">IFERROR(AH80/(AH80+AI80),"")</f>
        <v/>
      </c>
      <c r="AK80" s="77">
        <f>COUNTIFS('Audit Form Data'!N$4:N$123, TRUE, 'Audit Form Data'!A$4:A$123, "&gt;=12/1", 'Audit Form Data'!A$4:A$123, "&lt;=12/31", 'Audit Form Data'!B$4:B$123, 'Dropdown Lists'!A$5)</f>
        <v>0</v>
      </c>
      <c r="AL80" s="78">
        <f>COUNTIFS('Audit Form Data'!O$4:O$123, TRUE, 'Audit Form Data'!A$4:A$123, "&gt;=12/1", 'Audit Form Data'!A$4:A$123, "&lt;=12/31", 'Audit Form Data'!B$4:B$123, 'Dropdown Lists'!A$5)</f>
        <v>0</v>
      </c>
      <c r="AM80" s="102" t="str">
        <f t="shared" ref="AM80:AM82" si="82">IFERROR(AK80/(AK80+AL80),"")</f>
        <v/>
      </c>
      <c r="AO80" s="153"/>
      <c r="AP80" s="53" t="s">
        <v>25</v>
      </c>
      <c r="AQ80" s="80">
        <f>COUNTIFS('Audit Form Data'!AD$4:AD$123, TRUE, 'Audit Form Data'!A$4:A$123, "&gt;=1/1", 'Audit Form Data'!A$4:A$123, "&lt;=1/31", 'Audit Form Data'!B$4:B$123, 'Dropdown Lists'!A$5)</f>
        <v>0</v>
      </c>
      <c r="AR80" s="80">
        <f>COUNTIFS('Audit Form Data'!AD$4:AD$123, TRUE, 'Audit Form Data'!A$4:A$123, "&gt;=2/1", 'Audit Form Data'!A$4:A$123, "&lt;3/1", 'Audit Form Data'!B$4:B$123, 'Dropdown Lists'!A$5)</f>
        <v>0</v>
      </c>
      <c r="AS80" s="80">
        <f>COUNTIFS('Audit Form Data'!AD$4:AD$123, TRUE, 'Audit Form Data'!A$4:A$123, "&gt;=3/1", 'Audit Form Data'!A$4:A$123, "&lt;=3/31", 'Audit Form Data'!B$4:B$123, 'Dropdown Lists'!A$5)</f>
        <v>0</v>
      </c>
      <c r="AT80" s="80">
        <f>COUNTIFS('Audit Form Data'!AD$4:AD$123, TRUE, 'Audit Form Data'!A$4:A$123, "&gt;=4/1", 'Audit Form Data'!A$4:A$123, "&lt;=4/30", 'Audit Form Data'!B$4:B$123, 'Dropdown Lists'!A$5)</f>
        <v>0</v>
      </c>
      <c r="AU80" s="80">
        <f>COUNTIFS('Audit Form Data'!AD$4:AD$123, TRUE, 'Audit Form Data'!A$4:A$123, "&gt;=5/1", 'Audit Form Data'!A$4:A$123, "&lt;=5/31", 'Audit Form Data'!B$4:B$123, 'Dropdown Lists'!A$5)</f>
        <v>0</v>
      </c>
      <c r="AV80" s="80">
        <f>COUNTIFS('Audit Form Data'!AD$4:AD$123, TRUE, 'Audit Form Data'!A$4:A$123, "&gt;=6/1", 'Audit Form Data'!A$4:A$123, "&lt;=6/30", 'Audit Form Data'!B$4:B$123, 'Dropdown Lists'!A$5)</f>
        <v>0</v>
      </c>
      <c r="AW80" s="80">
        <f>COUNTIFS('Audit Form Data'!AD$4:AD$123, TRUE, 'Audit Form Data'!A$4:A$123, "&gt;=7/1", 'Audit Form Data'!A$4:A$123, "&lt;=7/31", 'Audit Form Data'!B$4:B$123, 'Dropdown Lists'!A$5)</f>
        <v>0</v>
      </c>
      <c r="AX80" s="80">
        <f>COUNTIFS('Audit Form Data'!AD$4:AD$123, TRUE, 'Audit Form Data'!A$4:A$123, "&gt;=8/1", 'Audit Form Data'!A$4:A$123, "&lt;=8/31", 'Audit Form Data'!B$4:B$123, 'Dropdown Lists'!A$5)</f>
        <v>0</v>
      </c>
      <c r="AY80" s="80">
        <f>COUNTIFS('Audit Form Data'!AD$4:AD$123, TRUE, 'Audit Form Data'!A$4:A$123, "&gt;=9/1", 'Audit Form Data'!A$4:A$123, "&lt;=9/30", 'Audit Form Data'!B$4:B$123, 'Dropdown Lists'!A$5)</f>
        <v>0</v>
      </c>
      <c r="AZ80" s="80">
        <f>COUNTIFS('Audit Form Data'!AD$4:AD$123, TRUE, 'Audit Form Data'!A$4:A$123, "&gt;=10/1", 'Audit Form Data'!A$4:A$123, "&lt;=10/31", 'Audit Form Data'!B$4:B$123, 'Dropdown Lists'!A$5)</f>
        <v>0</v>
      </c>
      <c r="BA80" s="80">
        <f>COUNTIFS('Audit Form Data'!AD$4:AD$123, TRUE, 'Audit Form Data'!A$4:A$123, "&gt;=11/1", 'Audit Form Data'!A$4:A$123, "&lt;=11/30", 'Audit Form Data'!B$4:B$123, 'Dropdown Lists'!A$5)</f>
        <v>0</v>
      </c>
      <c r="BB80" s="80">
        <f>COUNTIFS('Audit Form Data'!AD$4:AD$123, TRUE, 'Audit Form Data'!A$4:A$123, "&gt;=12/1", 'Audit Form Data'!A$4:A$123, "&lt;=12/31", 'Audit Form Data'!B$4:B$123, 'Dropdown Lists'!A$5)</f>
        <v>0</v>
      </c>
    </row>
    <row r="81" spans="2:54" x14ac:dyDescent="0.3">
      <c r="B81" s="150"/>
      <c r="C81" s="61" t="s">
        <v>20</v>
      </c>
      <c r="D81" s="77">
        <f>COUNTIFS('Audit Form Data'!AU$4:AU$123, TRUE, 'Audit Form Data'!A$4:A$123, "&gt;=1/1", 'Audit Form Data'!A$4:A$123, "&lt;=1/31", 'Audit Form Data'!B$4:B$123, 'Dropdown Lists'!A$5) + COUNTIFS('Audit Form Data'!BA$4:BA$123, TRUE, 'Audit Form Data'!A$4:A$123, "&gt;=1/1", 'Audit Form Data'!A$4:A$123, "&lt;=1/31", 'Audit Form Data'!B$4:B$123, 'Dropdown Lists'!A$5)</f>
        <v>0</v>
      </c>
      <c r="E81" s="78">
        <f>COUNTIFS('Audit Form Data'!AV$4:AV$123, TRUE, 'Audit Form Data'!A$4:A$123, "&gt;=1/1", 'Audit Form Data'!A$4:A$123, "&lt;=1/31", 'Audit Form Data'!B$4:B$123, 'Dropdown Lists'!A$5) + COUNTIFS('Audit Form Data'!BB$4:BB$123, TRUE, 'Audit Form Data'!A$4:A$123, "&gt;=1/1", 'Audit Form Data'!A$4:A$123, "&lt;=1/31", 'Audit Form Data'!B$4:B$123, 'Dropdown Lists'!A$5)</f>
        <v>0</v>
      </c>
      <c r="F81" s="102" t="str">
        <f t="shared" si="71"/>
        <v/>
      </c>
      <c r="G81" s="77">
        <f>COUNTIFS('Audit Form Data'!AU$4:AU$123, TRUE, 'Audit Form Data'!A$4:A$123, "&gt;=2/1", 'Audit Form Data'!A$4:A$123, "&lt;3/1", 'Audit Form Data'!B$4:B$123, 'Dropdown Lists'!A$5) + COUNTIFS('Audit Form Data'!BA$4:BA$123, TRUE, 'Audit Form Data'!A$4:A$123, "&gt;=2/1", 'Audit Form Data'!A$4:A$123, "&lt;3/1", 'Audit Form Data'!B$4:B$123, 'Dropdown Lists'!A$5)</f>
        <v>0</v>
      </c>
      <c r="H81" s="78">
        <f>COUNTIFS('Audit Form Data'!AV$4:AV$123, TRUE, 'Audit Form Data'!A$4:A$123, "&gt;=2/1", 'Audit Form Data'!A$4:A$123, "&lt;3/1", 'Audit Form Data'!B$4:B$123, 'Dropdown Lists'!A$5) + COUNTIFS('Audit Form Data'!BB$4:BB$123, TRUE, 'Audit Form Data'!A$4:A$123, "&gt;=2/1", 'Audit Form Data'!A$4:A$123, "&lt;3/1", 'Audit Form Data'!B$4:B$123, 'Dropdown Lists'!A$5)</f>
        <v>0</v>
      </c>
      <c r="I81" s="102" t="str">
        <f t="shared" si="72"/>
        <v/>
      </c>
      <c r="J81" s="77">
        <f>COUNTIFS('Audit Form Data'!AU$4:AU$123, TRUE, 'Audit Form Data'!A$4:A$123, "&gt;=3/1", 'Audit Form Data'!A$4:A$123, "&lt;=3/31", 'Audit Form Data'!B$4:B$123, 'Dropdown Lists'!A$5) + COUNTIFS('Audit Form Data'!BA$4:BA$123, TRUE, 'Audit Form Data'!A$4:A$123, "&gt;=3/1", 'Audit Form Data'!A$4:A$123, "&lt;=3/31", 'Audit Form Data'!B$4:B$123, 'Dropdown Lists'!A$5)</f>
        <v>0</v>
      </c>
      <c r="K81" s="78">
        <f>COUNTIFS('Audit Form Data'!AV$4:AV$123, TRUE, 'Audit Form Data'!A$4:A$123, "&gt;=3/1", 'Audit Form Data'!A$4:A$123, "&lt;=3/31", 'Audit Form Data'!B$4:B$123, 'Dropdown Lists'!A$5) + COUNTIFS('Audit Form Data'!BB$4:BB$123, TRUE, 'Audit Form Data'!A$4:A$123, "&gt;=3/1", 'Audit Form Data'!A$4:A$123, "&lt;=3/31", 'Audit Form Data'!B$4:B$123, 'Dropdown Lists'!A$5)</f>
        <v>0</v>
      </c>
      <c r="L81" s="102" t="str">
        <f t="shared" si="73"/>
        <v/>
      </c>
      <c r="M81" s="77">
        <f>COUNTIFS('Audit Form Data'!AU$4:AU$123, TRUE, 'Audit Form Data'!A$4:A$123, "&gt;=4/1", 'Audit Form Data'!A$4:A$123, "&lt;=4/30", 'Audit Form Data'!B$4:B$123, 'Dropdown Lists'!A$5) + COUNTIFS('Audit Form Data'!BA$4:BA$123, TRUE, 'Audit Form Data'!A$4:A$123, "&gt;=4/1", 'Audit Form Data'!A$4:A$123, "&lt;=4/30", 'Audit Form Data'!B$4:B$123, 'Dropdown Lists'!A$5)</f>
        <v>0</v>
      </c>
      <c r="N81" s="78">
        <f>COUNTIFS('Audit Form Data'!AV$4:AV$123, TRUE, 'Audit Form Data'!A$4:A$123, "&gt;=4/1", 'Audit Form Data'!A$4:A$123, "&lt;=4/30", 'Audit Form Data'!B$4:B$123, 'Dropdown Lists'!A$5) + COUNTIFS('Audit Form Data'!BB$4:BB$123, TRUE, 'Audit Form Data'!A$4:A$123, "&gt;=4/1", 'Audit Form Data'!A$4:A$123, "&lt;=4/30", 'Audit Form Data'!B$4:B$123, 'Dropdown Lists'!A$5)</f>
        <v>0</v>
      </c>
      <c r="O81" s="102" t="str">
        <f t="shared" si="74"/>
        <v/>
      </c>
      <c r="P81" s="77">
        <f>COUNTIFS('Audit Form Data'!AU$4:AU$123, TRUE, 'Audit Form Data'!A$4:A$123, "&gt;=5/1", 'Audit Form Data'!A$4:A$123, "&lt;=5/31", 'Audit Form Data'!B$4:B$123, 'Dropdown Lists'!A$5) + COUNTIFS('Audit Form Data'!BA$4:BA$123, TRUE, 'Audit Form Data'!A$4:A$123, "&gt;=5/1", 'Audit Form Data'!A$4:A$123, "&lt;=5/31", 'Audit Form Data'!B$4:B$123, 'Dropdown Lists'!A$5)</f>
        <v>0</v>
      </c>
      <c r="Q81" s="78">
        <f>COUNTIFS('Audit Form Data'!AV$4:AV$123, TRUE, 'Audit Form Data'!A$4:A$123, "&gt;=5/1", 'Audit Form Data'!A$4:A$123, "&lt;=5/31", 'Audit Form Data'!B$4:B$123, 'Dropdown Lists'!A$5) + COUNTIFS('Audit Form Data'!BB$4:BB$123, TRUE, 'Audit Form Data'!A$4:A$123, "&gt;=5/1", 'Audit Form Data'!A$4:A$123, "&lt;=5/31", 'Audit Form Data'!B$4:B$123, 'Dropdown Lists'!A$5)</f>
        <v>0</v>
      </c>
      <c r="R81" s="102" t="str">
        <f t="shared" si="75"/>
        <v/>
      </c>
      <c r="S81" s="77">
        <f>COUNTIFS('Audit Form Data'!AU$4:AU$123, TRUE, 'Audit Form Data'!A$4:A$123, "&gt;=6/1", 'Audit Form Data'!A$4:A$123, "&lt;=6/30", 'Audit Form Data'!B$4:B$123, 'Dropdown Lists'!A$5) + COUNTIFS('Audit Form Data'!BA$4:BA$123, TRUE, 'Audit Form Data'!A$4:A$123, "&gt;=6/1", 'Audit Form Data'!A$4:A$123, "&lt;=6/30", 'Audit Form Data'!B$4:B$123, 'Dropdown Lists'!A$5)</f>
        <v>0</v>
      </c>
      <c r="T81" s="78">
        <f>COUNTIFS('Audit Form Data'!AV$4:AV$123, TRUE, 'Audit Form Data'!A$4:A$123, "&gt;=6/1", 'Audit Form Data'!A$4:A$123, "&lt;=6/30", 'Audit Form Data'!B$4:B$123, 'Dropdown Lists'!A$5) + COUNTIFS('Audit Form Data'!BB$4:BB$123, TRUE, 'Audit Form Data'!A$4:A$123, "&gt;=6/1", 'Audit Form Data'!A$4:A$123, "&lt;=6/30", 'Audit Form Data'!B$4:B$123, 'Dropdown Lists'!A$5)</f>
        <v>0</v>
      </c>
      <c r="U81" s="102" t="str">
        <f t="shared" si="76"/>
        <v/>
      </c>
      <c r="V81" s="77">
        <f>COUNTIFS('Audit Form Data'!AU$4:AU$123, TRUE, 'Audit Form Data'!A$4:A$123, "&gt;=7/1", 'Audit Form Data'!A$4:A$123, "&lt;=7/31", 'Audit Form Data'!B$4:B$123, 'Dropdown Lists'!A$5) + COUNTIFS('Audit Form Data'!BA$4:BA$123, TRUE, 'Audit Form Data'!A$4:A$123, "&gt;=7/1", 'Audit Form Data'!A$4:A$123, "&lt;=7/31", 'Audit Form Data'!B$4:B$123, 'Dropdown Lists'!A$5)</f>
        <v>0</v>
      </c>
      <c r="W81" s="78">
        <f>COUNTIFS('Audit Form Data'!AV$4:AV$123, TRUE, 'Audit Form Data'!A$4:A$123, "&gt;=7/1", 'Audit Form Data'!A$4:A$123, "&lt;=7/31", 'Audit Form Data'!B$4:B$123, 'Dropdown Lists'!A$5) + COUNTIFS('Audit Form Data'!BB$4:BB$123, TRUE, 'Audit Form Data'!A$4:A$123, "&gt;=7/1", 'Audit Form Data'!A$4:A$123, "&lt;=7/31", 'Audit Form Data'!B$4:B$123, 'Dropdown Lists'!A$5)</f>
        <v>0</v>
      </c>
      <c r="X81" s="102" t="str">
        <f t="shared" si="77"/>
        <v/>
      </c>
      <c r="Y81" s="77">
        <f>COUNTIFS('Audit Form Data'!AU$4:AU$123, TRUE, 'Audit Form Data'!A$4:A$123, "&gt;=8/1", 'Audit Form Data'!A$4:A$123, "&lt;=8/31", 'Audit Form Data'!B$4:B$123, 'Dropdown Lists'!A$5) + COUNTIFS('Audit Form Data'!BA$4:BA$123, TRUE, 'Audit Form Data'!A$4:A$123, "&gt;=8/1", 'Audit Form Data'!A$4:A$123, "&lt;=8/31", 'Audit Form Data'!B$4:B$123, 'Dropdown Lists'!A$5)</f>
        <v>0</v>
      </c>
      <c r="Z81" s="78">
        <f>COUNTIFS('Audit Form Data'!AV$4:AV$123, TRUE, 'Audit Form Data'!A$4:A$123, "&gt;=8/1", 'Audit Form Data'!A$4:A$123, "&lt;=8/31", 'Audit Form Data'!B$4:B$123, 'Dropdown Lists'!A$5) + COUNTIFS('Audit Form Data'!BB$4:BB$123, TRUE, 'Audit Form Data'!A$4:A$123, "&gt;=8/1", 'Audit Form Data'!A$4:A$123, "&lt;=8/31", 'Audit Form Data'!B$4:B$123, 'Dropdown Lists'!A$5)</f>
        <v>0</v>
      </c>
      <c r="AA81" s="102" t="str">
        <f t="shared" si="78"/>
        <v/>
      </c>
      <c r="AB81" s="77">
        <f>COUNTIFS('Audit Form Data'!AU$4:AU$123, TRUE, 'Audit Form Data'!A$4:A$123, "&gt;=9/1", 'Audit Form Data'!A$4:A$123, "&lt;=9/30", 'Audit Form Data'!B$4:B$123, 'Dropdown Lists'!A$5) + COUNTIFS('Audit Form Data'!BA$4:BA$123, TRUE, 'Audit Form Data'!A$4:A$123, "&gt;=9/1", 'Audit Form Data'!A$4:A$123, "&lt;=9/30", 'Audit Form Data'!B$4:B$123, 'Dropdown Lists'!A$5)</f>
        <v>0</v>
      </c>
      <c r="AC81" s="78">
        <f>COUNTIFS('Audit Form Data'!AV$4:AV$123, TRUE, 'Audit Form Data'!A$4:A$123, "&gt;=9/1", 'Audit Form Data'!A$4:A$123, "&lt;=9/30", 'Audit Form Data'!B$4:B$123, 'Dropdown Lists'!A$5) + COUNTIFS('Audit Form Data'!BB$4:BB$123, TRUE, 'Audit Form Data'!A$4:A$123, "&gt;=9/1", 'Audit Form Data'!A$4:A$123, "&lt;=9/30", 'Audit Form Data'!B$4:B$123, 'Dropdown Lists'!A$5)</f>
        <v>0</v>
      </c>
      <c r="AD81" s="102" t="str">
        <f t="shared" si="79"/>
        <v/>
      </c>
      <c r="AE81" s="77">
        <f>COUNTIFS('Audit Form Data'!AU$4:AU$123, TRUE, 'Audit Form Data'!A$4:A$123, "&gt;=10/1", 'Audit Form Data'!A$4:A$123, "&lt;=10/31", 'Audit Form Data'!B$4:B$123, 'Dropdown Lists'!A$5) + COUNTIFS('Audit Form Data'!BA$4:BA$123, TRUE, 'Audit Form Data'!A$4:A$123, "&gt;=10/1", 'Audit Form Data'!A$4:A$123, "&lt;=10/31", 'Audit Form Data'!B$4:B$123, 'Dropdown Lists'!A$5)</f>
        <v>0</v>
      </c>
      <c r="AF81" s="78">
        <f>COUNTIFS('Audit Form Data'!AV$4:AV$123, TRUE, 'Audit Form Data'!A$4:A$123, "&gt;=10/1", 'Audit Form Data'!A$4:A$123, "&lt;=10/31", 'Audit Form Data'!B$4:B$123, 'Dropdown Lists'!A$5) + COUNTIFS('Audit Form Data'!BB$4:BB$123, TRUE, 'Audit Form Data'!A$4:A$123, "&gt;=10/1", 'Audit Form Data'!A$4:A$123, "&lt;=10/31", 'Audit Form Data'!B$4:B$123, 'Dropdown Lists'!A$5)</f>
        <v>0</v>
      </c>
      <c r="AG81" s="102" t="str">
        <f t="shared" si="80"/>
        <v/>
      </c>
      <c r="AH81" s="77">
        <f>COUNTIFS('Audit Form Data'!AU$4:AU$123, TRUE, 'Audit Form Data'!A$4:A$123, "&gt;=11/1", 'Audit Form Data'!A$4:A$123, "&lt;=11/30", 'Audit Form Data'!B$4:B$123, 'Dropdown Lists'!A$5) + COUNTIFS('Audit Form Data'!BA$4:BA$123, TRUE, 'Audit Form Data'!A$4:A$123, "&gt;=11/1", 'Audit Form Data'!A$4:A$123, "&lt;=11/30", 'Audit Form Data'!B$4:B$123, 'Dropdown Lists'!A$5)</f>
        <v>0</v>
      </c>
      <c r="AI81" s="78">
        <f>COUNTIFS('Audit Form Data'!AV$4:AV$123, TRUE, 'Audit Form Data'!A$4:A$123, "&gt;=11/1", 'Audit Form Data'!A$4:A$123, "&lt;=11/30", 'Audit Form Data'!B$4:B$123, 'Dropdown Lists'!A$5) + COUNTIFS('Audit Form Data'!BB$4:BB$123, TRUE, 'Audit Form Data'!A$4:A$123, "&gt;=11/1", 'Audit Form Data'!A$4:A$123, "&lt;=11/30", 'Audit Form Data'!B$4:B$123, 'Dropdown Lists'!A$5)</f>
        <v>0</v>
      </c>
      <c r="AJ81" s="102" t="str">
        <f t="shared" si="81"/>
        <v/>
      </c>
      <c r="AK81" s="77">
        <f>COUNTIFS('Audit Form Data'!AU$4:AU$123, TRUE, 'Audit Form Data'!A$4:A$123, "&gt;=12/1", 'Audit Form Data'!A$4:A$123, "&lt;=12/31", 'Audit Form Data'!B$4:B$123, 'Dropdown Lists'!A$5) + COUNTIFS('Audit Form Data'!BA$4:BA$123, TRUE, 'Audit Form Data'!A$4:A$123, "&gt;=12/1", 'Audit Form Data'!A$4:A$123, "&lt;=12/31", 'Audit Form Data'!B$4:B$123, 'Dropdown Lists'!A$5)</f>
        <v>0</v>
      </c>
      <c r="AL81" s="78">
        <f>COUNTIFS('Audit Form Data'!AV$4:AV$123, TRUE, 'Audit Form Data'!A$4:A$123, "&gt;=12/1", 'Audit Form Data'!A$4:A$123, "&lt;=12/31", 'Audit Form Data'!B$4:B$123, 'Dropdown Lists'!A$5) + COUNTIFS('Audit Form Data'!BB$4:BB$123, TRUE, 'Audit Form Data'!A$4:A$123, "&gt;=12/1", 'Audit Form Data'!A$4:A$123, "&lt;=12/31", 'Audit Form Data'!B$4:B$123, 'Dropdown Lists'!A$5)</f>
        <v>0</v>
      </c>
      <c r="AM81" s="102" t="str">
        <f t="shared" si="82"/>
        <v/>
      </c>
    </row>
    <row r="82" spans="2:54" ht="24.6" x14ac:dyDescent="0.3">
      <c r="B82" s="150"/>
      <c r="C82" s="62" t="s">
        <v>22</v>
      </c>
      <c r="D82" s="77">
        <f>COUNTIFS('Audit Form Data'!BG$4:BG$123, TRUE, 'Audit Form Data'!A$4:A$123, "&gt;=1/1", 'Audit Form Data'!A$4:A$123, "&lt;=1/31", 'Audit Form Data'!B$4:B$123, 'Dropdown Lists'!A$5)</f>
        <v>0</v>
      </c>
      <c r="E82" s="78">
        <f>COUNTIFS('Audit Form Data'!BH$4:BH$123, TRUE, 'Audit Form Data'!A$4:A$123, "&gt;=1/1", 'Audit Form Data'!A$4:A$123, "&lt;=1/31", 'Audit Form Data'!B$4:B$123, 'Dropdown Lists'!A$5)</f>
        <v>0</v>
      </c>
      <c r="F82" s="102" t="str">
        <f t="shared" si="71"/>
        <v/>
      </c>
      <c r="G82" s="77">
        <f>COUNTIFS('Audit Form Data'!BG$4:BG$123, TRUE, 'Audit Form Data'!A$4:A$123, "&gt;=2/1", 'Audit Form Data'!A$4:A$123, "&lt;3/1", 'Audit Form Data'!B$4:B$123, 'Dropdown Lists'!A$5)</f>
        <v>0</v>
      </c>
      <c r="H82" s="78">
        <f>COUNTIFS('Audit Form Data'!BH$4:BH$123, TRUE, 'Audit Form Data'!A$4:A$123, "&gt;=2/1", 'Audit Form Data'!A$4:A$123, "&lt;3/1", 'Audit Form Data'!B$4:B$123, 'Dropdown Lists'!A$5)</f>
        <v>0</v>
      </c>
      <c r="I82" s="102" t="str">
        <f t="shared" si="72"/>
        <v/>
      </c>
      <c r="J82" s="77">
        <f>COUNTIFS('Audit Form Data'!BG$4:BG$123, TRUE, 'Audit Form Data'!A$4:A$123, "&gt;=3/1", 'Audit Form Data'!A$4:A$123, "&lt;=3/31", 'Audit Form Data'!B$4:B$123, 'Dropdown Lists'!A$5)</f>
        <v>0</v>
      </c>
      <c r="K82" s="78">
        <f>COUNTIFS('Audit Form Data'!BH$4:BH$123, TRUE, 'Audit Form Data'!A$4:A$123, "&gt;=3/1", 'Audit Form Data'!A$4:A$123, "&lt;=3/31", 'Audit Form Data'!B$4:B$123, 'Dropdown Lists'!A$5)</f>
        <v>0</v>
      </c>
      <c r="L82" s="102" t="str">
        <f t="shared" si="73"/>
        <v/>
      </c>
      <c r="M82" s="77">
        <f>COUNTIFS('Audit Form Data'!BG$4:BG$123, TRUE, 'Audit Form Data'!A$4:A$123, "&gt;=4/1", 'Audit Form Data'!A$4:A$123, "&lt;=4/30", 'Audit Form Data'!B$4:B$123, 'Dropdown Lists'!A$5)</f>
        <v>0</v>
      </c>
      <c r="N82" s="78">
        <f>COUNTIFS('Audit Form Data'!BH$4:BH$123, TRUE, 'Audit Form Data'!A$4:A$123, "&gt;=4/1", 'Audit Form Data'!A$4:A$123, "&lt;=4/30", 'Audit Form Data'!B$4:B$123, 'Dropdown Lists'!A$5)</f>
        <v>0</v>
      </c>
      <c r="O82" s="102" t="str">
        <f t="shared" si="74"/>
        <v/>
      </c>
      <c r="P82" s="77">
        <f>COUNTIFS('Audit Form Data'!BG$4:BG$123, TRUE, 'Audit Form Data'!A$4:A$123, "&gt;=5/1", 'Audit Form Data'!A$4:A$123, "&lt;=5/31", 'Audit Form Data'!B$4:B$123, 'Dropdown Lists'!A$5)</f>
        <v>0</v>
      </c>
      <c r="Q82" s="78">
        <f>COUNTIFS('Audit Form Data'!BH$4:BH$123, TRUE, 'Audit Form Data'!A$4:A$123, "&gt;=5/1", 'Audit Form Data'!A$4:A$123, "&lt;=5/31", 'Audit Form Data'!B$4:B$123, 'Dropdown Lists'!A$5)</f>
        <v>0</v>
      </c>
      <c r="R82" s="102" t="str">
        <f t="shared" si="75"/>
        <v/>
      </c>
      <c r="S82" s="77">
        <f>COUNTIFS('Audit Form Data'!BG$4:BG$123, TRUE, 'Audit Form Data'!A$4:A$123, "&gt;=6/1", 'Audit Form Data'!A$4:A$123, "&lt;=6/30", 'Audit Form Data'!B$4:B$123, 'Dropdown Lists'!A$5)</f>
        <v>0</v>
      </c>
      <c r="T82" s="78">
        <f>COUNTIFS('Audit Form Data'!BH$4:BH$123, TRUE, 'Audit Form Data'!A$4:A$123, "&gt;=6/1", 'Audit Form Data'!A$4:A$123, "&lt;=6/30", 'Audit Form Data'!B$4:B$123, 'Dropdown Lists'!A$5)</f>
        <v>0</v>
      </c>
      <c r="U82" s="102" t="str">
        <f t="shared" si="76"/>
        <v/>
      </c>
      <c r="V82" s="77">
        <f>COUNTIFS('Audit Form Data'!BG$4:BG$123, TRUE, 'Audit Form Data'!A$4:A$123, "&gt;=7/1", 'Audit Form Data'!A$4:A$123, "&lt;=7/31", 'Audit Form Data'!B$4:B$123, 'Dropdown Lists'!A$5)</f>
        <v>0</v>
      </c>
      <c r="W82" s="78">
        <f>COUNTIFS('Audit Form Data'!BH$4:BH$123, TRUE, 'Audit Form Data'!A$4:A$123, "&gt;=7/1", 'Audit Form Data'!A$4:A$123, "&lt;=7/31", 'Audit Form Data'!B$4:B$123, 'Dropdown Lists'!A$5)</f>
        <v>0</v>
      </c>
      <c r="X82" s="102" t="str">
        <f t="shared" si="77"/>
        <v/>
      </c>
      <c r="Y82" s="77">
        <f>COUNTIFS('Audit Form Data'!BG$4:BG$123, TRUE, 'Audit Form Data'!A$4:A$123, "&gt;=8/1", 'Audit Form Data'!A$4:A$123, "&lt;=8/31", 'Audit Form Data'!B$4:B$123, 'Dropdown Lists'!A$5)</f>
        <v>0</v>
      </c>
      <c r="Z82" s="78">
        <f>COUNTIFS('Audit Form Data'!BH$4:BH$123, TRUE, 'Audit Form Data'!A$4:A$123, "&gt;=8/1", 'Audit Form Data'!A$4:A$123, "&lt;=8/31", 'Audit Form Data'!B$4:B$123, 'Dropdown Lists'!A$5)</f>
        <v>0</v>
      </c>
      <c r="AA82" s="102" t="str">
        <f t="shared" si="78"/>
        <v/>
      </c>
      <c r="AB82" s="77">
        <f>COUNTIFS('Audit Form Data'!BG$4:BG$123, TRUE, 'Audit Form Data'!A$4:A$123, "&gt;=9/1", 'Audit Form Data'!A$4:A$123, "&lt;=9/30", 'Audit Form Data'!B$4:B$123, 'Dropdown Lists'!A$5)</f>
        <v>0</v>
      </c>
      <c r="AC82" s="78">
        <f>COUNTIFS('Audit Form Data'!BH$4:BH$123, TRUE, 'Audit Form Data'!A$4:A$123, "&gt;=9/1", 'Audit Form Data'!A$4:A$123, "&lt;=9/30", 'Audit Form Data'!B$4:B$123, 'Dropdown Lists'!A$5)</f>
        <v>0</v>
      </c>
      <c r="AD82" s="102" t="str">
        <f t="shared" si="79"/>
        <v/>
      </c>
      <c r="AE82" s="77">
        <f>COUNTIFS('Audit Form Data'!BG$4:BG$123, TRUE, 'Audit Form Data'!A$4:A$123, "&gt;=10/1", 'Audit Form Data'!A$4:A$123, "&lt;=10/31", 'Audit Form Data'!B$4:B$123, 'Dropdown Lists'!A$5)</f>
        <v>0</v>
      </c>
      <c r="AF82" s="78">
        <f>COUNTIFS('Audit Form Data'!BH$4:BH$123, TRUE, 'Audit Form Data'!A$4:A$123, "&gt;=10/1", 'Audit Form Data'!A$4:A$123, "&lt;=10/31", 'Audit Form Data'!B$4:B$123, 'Dropdown Lists'!A$5)</f>
        <v>0</v>
      </c>
      <c r="AG82" s="102" t="str">
        <f t="shared" si="80"/>
        <v/>
      </c>
      <c r="AH82" s="77">
        <f>COUNTIFS('Audit Form Data'!BG$4:BG$123, TRUE, 'Audit Form Data'!A$4:A$123, "&gt;=11/1", 'Audit Form Data'!A$4:A$123, "&lt;=11/30", 'Audit Form Data'!B$4:B$123, 'Dropdown Lists'!A$5)</f>
        <v>0</v>
      </c>
      <c r="AI82" s="78">
        <f>COUNTIFS('Audit Form Data'!BH$4:BH$123, TRUE, 'Audit Form Data'!A$4:A$123, "&gt;=11/1", 'Audit Form Data'!A$4:A$123, "&lt;=11/30", 'Audit Form Data'!B$4:B$123, 'Dropdown Lists'!A$5)</f>
        <v>0</v>
      </c>
      <c r="AJ82" s="102" t="str">
        <f t="shared" si="81"/>
        <v/>
      </c>
      <c r="AK82" s="77">
        <f>COUNTIFS('Audit Form Data'!BG$4:BG$123, TRUE, 'Audit Form Data'!A$4:A$123, "&gt;=12/1", 'Audit Form Data'!A$4:A$123, "&lt;=12/31", 'Audit Form Data'!B$4:B$123, 'Dropdown Lists'!A$5)</f>
        <v>0</v>
      </c>
      <c r="AL82" s="78">
        <f>COUNTIFS('Audit Form Data'!BH$4:BH$123, TRUE, 'Audit Form Data'!A$4:A$123, "&gt;=12/1", 'Audit Form Data'!A$4:A$123, "&lt;=12/31", 'Audit Form Data'!B$4:B$123, 'Dropdown Lists'!A$5)</f>
        <v>0</v>
      </c>
      <c r="AM82" s="102" t="str">
        <f t="shared" si="82"/>
        <v/>
      </c>
    </row>
    <row r="83" spans="2:54" x14ac:dyDescent="0.3">
      <c r="B83" s="151"/>
      <c r="C83" s="93" t="s">
        <v>118</v>
      </c>
      <c r="D83" s="94">
        <f>SUM(D80:D82)</f>
        <v>0</v>
      </c>
      <c r="E83" s="94">
        <f>SUM(E80:E82)</f>
        <v>0</v>
      </c>
      <c r="F83" s="103" t="e">
        <f>IFERROR(D83/(D83+E83), NA())</f>
        <v>#N/A</v>
      </c>
      <c r="G83" s="94">
        <f>SUM(G80:G82)</f>
        <v>0</v>
      </c>
      <c r="H83" s="94">
        <f>SUM(H80:H82)</f>
        <v>0</v>
      </c>
      <c r="I83" s="103" t="e">
        <f>IFERROR(G83/(G83+H83), NA())</f>
        <v>#N/A</v>
      </c>
      <c r="J83" s="94">
        <f>SUM(J80:J82)</f>
        <v>0</v>
      </c>
      <c r="K83" s="94">
        <f>SUM(K80:K82)</f>
        <v>0</v>
      </c>
      <c r="L83" s="103" t="e">
        <f>IFERROR(J83/(J83+K83), NA())</f>
        <v>#N/A</v>
      </c>
      <c r="M83" s="94">
        <f>SUM(M80:M82)</f>
        <v>0</v>
      </c>
      <c r="N83" s="94">
        <f>SUM(N80:N82)</f>
        <v>0</v>
      </c>
      <c r="O83" s="103" t="e">
        <f>IFERROR(M83/(M83+N83), NA())</f>
        <v>#N/A</v>
      </c>
      <c r="P83" s="94">
        <f>SUM(P80:P82)</f>
        <v>0</v>
      </c>
      <c r="Q83" s="94">
        <f>SUM(Q80:Q82)</f>
        <v>0</v>
      </c>
      <c r="R83" s="103" t="e">
        <f>IFERROR(P83/(P83+Q83), NA())</f>
        <v>#N/A</v>
      </c>
      <c r="S83" s="94">
        <f>SUM(S80:S82)</f>
        <v>0</v>
      </c>
      <c r="T83" s="94">
        <f>SUM(T80:T82)</f>
        <v>0</v>
      </c>
      <c r="U83" s="103" t="e">
        <f>IFERROR(S83/(S83+T83), NA())</f>
        <v>#N/A</v>
      </c>
      <c r="V83" s="94">
        <f>SUM(V80:V82)</f>
        <v>0</v>
      </c>
      <c r="W83" s="94">
        <f>SUM(W80:W82)</f>
        <v>0</v>
      </c>
      <c r="X83" s="103" t="e">
        <f>IFERROR(V83/(V83+W83), NA())</f>
        <v>#N/A</v>
      </c>
      <c r="Y83" s="94">
        <f>SUM(Y80:Y82)</f>
        <v>0</v>
      </c>
      <c r="Z83" s="94">
        <f>SUM(Z80:Z82)</f>
        <v>0</v>
      </c>
      <c r="AA83" s="103" t="e">
        <f>IFERROR(Y83/(Y83+Z83), NA())</f>
        <v>#N/A</v>
      </c>
      <c r="AB83" s="94">
        <f>SUM(AB80:AB82)</f>
        <v>0</v>
      </c>
      <c r="AC83" s="94">
        <f>SUM(AC80:AC82)</f>
        <v>0</v>
      </c>
      <c r="AD83" s="103" t="e">
        <f>IFERROR(AB83/(AB83+AC83), NA())</f>
        <v>#N/A</v>
      </c>
      <c r="AE83" s="94">
        <f>SUM(AE80:AE82)</f>
        <v>0</v>
      </c>
      <c r="AF83" s="94">
        <f>SUM(AF80:AF82)</f>
        <v>0</v>
      </c>
      <c r="AG83" s="103" t="e">
        <f>IFERROR(AE83/(AE83+AF83), NA())</f>
        <v>#N/A</v>
      </c>
      <c r="AH83" s="94">
        <f>SUM(AH80:AH82)</f>
        <v>0</v>
      </c>
      <c r="AI83" s="94">
        <f>SUM(AI80:AI82)</f>
        <v>0</v>
      </c>
      <c r="AJ83" s="103" t="e">
        <f>IFERROR(AH83/(AH83+AI83), NA())</f>
        <v>#N/A</v>
      </c>
      <c r="AK83" s="94">
        <f>SUM(AK80:AK82)</f>
        <v>0</v>
      </c>
      <c r="AL83" s="94">
        <f>SUM(AL80:AL82)</f>
        <v>0</v>
      </c>
      <c r="AM83" s="103" t="e">
        <f>IFERROR(AK83/(AK83+AL83), NA())</f>
        <v>#N/A</v>
      </c>
    </row>
    <row r="84" spans="2:54" ht="24.6" x14ac:dyDescent="0.3">
      <c r="B84" s="152" t="s">
        <v>23</v>
      </c>
      <c r="C84" s="63" t="s">
        <v>24</v>
      </c>
      <c r="D84" s="79">
        <f>COUNTIFS('Audit Form Data'!Q$4:Q$123, TRUE, 'Audit Form Data'!A$4:A$123, "&gt;=1/1", 'Audit Form Data'!A$4:A$123, "&lt;=1/31", 'Audit Form Data'!B$4:B$123, 'Dropdown Lists'!A$5)</f>
        <v>0</v>
      </c>
      <c r="E84" s="80">
        <f>COUNTIFS('Audit Form Data'!R$4:R$123, TRUE, 'Audit Form Data'!A$4:A$123, "&gt;=1/1", 'Audit Form Data'!A$4:A$123, "&lt;=1/31", 'Audit Form Data'!B$4:B$123, 'Dropdown Lists'!A$5)</f>
        <v>0</v>
      </c>
      <c r="F84" s="104" t="str">
        <f t="shared" ref="F84:F85" si="83">IFERROR(D84/(D84+E84),"")</f>
        <v/>
      </c>
      <c r="G84" s="79">
        <f>COUNTIFS('Audit Form Data'!Q$4:Q$123, TRUE, 'Audit Form Data'!A$4:A$123, "&gt;=2/1", 'Audit Form Data'!A$4:A$123, "&lt;3/1", 'Audit Form Data'!B$4:B$123, 'Dropdown Lists'!A$5)</f>
        <v>0</v>
      </c>
      <c r="H84" s="80">
        <f>COUNTIFS('Audit Form Data'!R$4:R$123, TRUE, 'Audit Form Data'!A$4:A$123, "&gt;=2/1", 'Audit Form Data'!A$4:A$123, "&lt;3/1", 'Audit Form Data'!B$4:B$123, 'Dropdown Lists'!A$5)</f>
        <v>0</v>
      </c>
      <c r="I84" s="104" t="str">
        <f t="shared" ref="I84:I85" si="84">IFERROR(G84/(G84+H84),"")</f>
        <v/>
      </c>
      <c r="J84" s="79">
        <f>COUNTIFS('Audit Form Data'!Q$4:Q$123, TRUE, 'Audit Form Data'!A$4:A$123, "&gt;=3/1", 'Audit Form Data'!A$4:A$123, "&lt;=3/31", 'Audit Form Data'!B$4:B$123, 'Dropdown Lists'!A$5)</f>
        <v>0</v>
      </c>
      <c r="K84" s="80">
        <f>COUNTIFS('Audit Form Data'!R$4:R$123, TRUE, 'Audit Form Data'!A$4:A$123, "&gt;=3/1", 'Audit Form Data'!A$4:A$123, "&lt;=3/31", 'Audit Form Data'!B$4:B$123, 'Dropdown Lists'!A$5)</f>
        <v>0</v>
      </c>
      <c r="L84" s="104" t="str">
        <f t="shared" ref="L84:L85" si="85">IFERROR(J84/(J84+K84),"")</f>
        <v/>
      </c>
      <c r="M84" s="79">
        <f>COUNTIFS('Audit Form Data'!Q$4:Q$123, TRUE, 'Audit Form Data'!A$4:A$123, "&gt;=4/1", 'Audit Form Data'!A$4:A$123, "&lt;=4/30", 'Audit Form Data'!B$4:B$123, 'Dropdown Lists'!A$5)</f>
        <v>0</v>
      </c>
      <c r="N84" s="80">
        <f>COUNTIFS('Audit Form Data'!R$4:R$123, TRUE, 'Audit Form Data'!A$4:A$123, "&gt;=4/1", 'Audit Form Data'!A$4:A$123, "&lt;=4/30", 'Audit Form Data'!B$4:B$123, 'Dropdown Lists'!A$5)</f>
        <v>0</v>
      </c>
      <c r="O84" s="104" t="str">
        <f t="shared" ref="O84:O85" si="86">IFERROR(M84/(M84+N84),"")</f>
        <v/>
      </c>
      <c r="P84" s="79">
        <f>COUNTIFS('Audit Form Data'!Q$4:Q$123, TRUE, 'Audit Form Data'!A$4:A$123, "&gt;=5/1", 'Audit Form Data'!A$4:A$123, "&lt;=5/31", 'Audit Form Data'!B$4:B$123, 'Dropdown Lists'!A$5)</f>
        <v>0</v>
      </c>
      <c r="Q84" s="80">
        <f>COUNTIFS('Audit Form Data'!R$4:R$123, TRUE, 'Audit Form Data'!A$4:A$123, "&gt;=5/1", 'Audit Form Data'!A$4:A$123, "&lt;=5/31", 'Audit Form Data'!B$4:B$123, 'Dropdown Lists'!A$5)</f>
        <v>0</v>
      </c>
      <c r="R84" s="104" t="str">
        <f t="shared" ref="R84:R85" si="87">IFERROR(P84/(P84+Q84),"")</f>
        <v/>
      </c>
      <c r="S84" s="79">
        <f>COUNTIFS('Audit Form Data'!Q$4:Q$123, TRUE, 'Audit Form Data'!A$4:A$123, "&gt;=6/1", 'Audit Form Data'!A$4:A$123, "&lt;=6/30", 'Audit Form Data'!B$4:B$123, 'Dropdown Lists'!A$5)</f>
        <v>0</v>
      </c>
      <c r="T84" s="80">
        <f>COUNTIFS('Audit Form Data'!R$4:R$123, TRUE, 'Audit Form Data'!A$4:A$123, "&gt;=6/1", 'Audit Form Data'!A$4:A$123, "&lt;=6/30", 'Audit Form Data'!B$4:B$123, 'Dropdown Lists'!A$5)</f>
        <v>0</v>
      </c>
      <c r="U84" s="104" t="str">
        <f t="shared" ref="U84:U85" si="88">IFERROR(S84/(S84+T84),"")</f>
        <v/>
      </c>
      <c r="V84" s="79">
        <f>COUNTIFS('Audit Form Data'!Q$4:Q$123, TRUE, 'Audit Form Data'!A$4:A$123, "&gt;=7/1", 'Audit Form Data'!A$4:A$123, "&lt;=7/31", 'Audit Form Data'!B$4:B$123, 'Dropdown Lists'!A$5)</f>
        <v>0</v>
      </c>
      <c r="W84" s="80">
        <f>COUNTIFS('Audit Form Data'!R$4:R$123, TRUE, 'Audit Form Data'!A$4:A$123, "&gt;=7/1", 'Audit Form Data'!A$4:A$123, "&lt;=7/31", 'Audit Form Data'!B$4:B$123, 'Dropdown Lists'!A$5)</f>
        <v>0</v>
      </c>
      <c r="X84" s="104" t="str">
        <f t="shared" ref="X84:X85" si="89">IFERROR(V84/(V84+W84),"")</f>
        <v/>
      </c>
      <c r="Y84" s="79">
        <f>COUNTIFS('Audit Form Data'!Q$4:Q$123, TRUE, 'Audit Form Data'!A$4:A$123, "&gt;=8/1", 'Audit Form Data'!A$4:A$123, "&lt;=8/31", 'Audit Form Data'!B$4:B$123, 'Dropdown Lists'!A$5)</f>
        <v>0</v>
      </c>
      <c r="Z84" s="80">
        <f>COUNTIFS('Audit Form Data'!R$4:R$123, TRUE, 'Audit Form Data'!A$4:A$123, "&gt;=8/1", 'Audit Form Data'!A$4:A$123, "&lt;=8/31", 'Audit Form Data'!B$4:B$123, 'Dropdown Lists'!A$5)</f>
        <v>0</v>
      </c>
      <c r="AA84" s="104" t="str">
        <f t="shared" ref="AA84:AA85" si="90">IFERROR(Y84/(Y84+Z84),"")</f>
        <v/>
      </c>
      <c r="AB84" s="79">
        <f>COUNTIFS('Audit Form Data'!Q$4:Q$123, TRUE, 'Audit Form Data'!A$4:A$123, "&gt;=9/1", 'Audit Form Data'!A$4:A$123, "&lt;=9/30", 'Audit Form Data'!B$4:B$123, 'Dropdown Lists'!A$5)</f>
        <v>0</v>
      </c>
      <c r="AC84" s="80">
        <f>COUNTIFS('Audit Form Data'!R$4:R$123, TRUE, 'Audit Form Data'!A$4:A$123, "&gt;=9/1", 'Audit Form Data'!A$4:A$123, "&lt;=9/30", 'Audit Form Data'!B$4:B$123, 'Dropdown Lists'!A$5)</f>
        <v>0</v>
      </c>
      <c r="AD84" s="104" t="str">
        <f t="shared" ref="AD84:AD85" si="91">IFERROR(AB84/(AB84+AC84),"")</f>
        <v/>
      </c>
      <c r="AE84" s="79">
        <f>COUNTIFS('Audit Form Data'!Q$4:Q$123, TRUE, 'Audit Form Data'!A$4:A$123, "&gt;=10/1", 'Audit Form Data'!A$4:A$123, "&lt;=10/31", 'Audit Form Data'!B$4:B$123, 'Dropdown Lists'!A$5)</f>
        <v>0</v>
      </c>
      <c r="AF84" s="80">
        <f>COUNTIFS('Audit Form Data'!R$4:R$123, TRUE, 'Audit Form Data'!A$4:A$123, "&gt;=10/1", 'Audit Form Data'!A$4:A$123, "&lt;=10/31", 'Audit Form Data'!B$4:B$123, 'Dropdown Lists'!A$5)</f>
        <v>0</v>
      </c>
      <c r="AG84" s="104" t="str">
        <f t="shared" ref="AG84:AG85" si="92">IFERROR(AE84/(AE84+AF84),"")</f>
        <v/>
      </c>
      <c r="AH84" s="79">
        <f>COUNTIFS('Audit Form Data'!Q$4:Q$123, TRUE, 'Audit Form Data'!A$4:A$123, "&gt;=11/1", 'Audit Form Data'!A$4:A$123, "&lt;=11/30", 'Audit Form Data'!B$4:B$123, 'Dropdown Lists'!A$5)</f>
        <v>0</v>
      </c>
      <c r="AI84" s="80">
        <f>COUNTIFS('Audit Form Data'!R$4:R$123, TRUE, 'Audit Form Data'!A$4:A$123, "&gt;=11/1", 'Audit Form Data'!A$4:A$123, "&lt;=11/30", 'Audit Form Data'!B$4:B$123, 'Dropdown Lists'!A$5)</f>
        <v>0</v>
      </c>
      <c r="AJ84" s="104" t="str">
        <f t="shared" ref="AJ84:AJ85" si="93">IFERROR(AH84/(AH84+AI84),"")</f>
        <v/>
      </c>
      <c r="AK84" s="79">
        <f>COUNTIFS('Audit Form Data'!Q$4:Q$123, TRUE, 'Audit Form Data'!A$4:A$123, "&gt;=12/1", 'Audit Form Data'!A$4:A$123, "&lt;=12/31", 'Audit Form Data'!B$4:B$123, 'Dropdown Lists'!A$5)</f>
        <v>0</v>
      </c>
      <c r="AL84" s="80">
        <f>COUNTIFS('Audit Form Data'!R$4:R$123, TRUE, 'Audit Form Data'!A$4:A$123, "&gt;=12/1", 'Audit Form Data'!A$4:A$123, "&lt;=12/31", 'Audit Form Data'!B$4:B$123, 'Dropdown Lists'!A$5)</f>
        <v>0</v>
      </c>
      <c r="AM84" s="104" t="str">
        <f t="shared" ref="AM84:AM85" si="94">IFERROR(AK84/(AK84+AL84),"")</f>
        <v/>
      </c>
    </row>
    <row r="85" spans="2:54" ht="36.6" x14ac:dyDescent="0.3">
      <c r="B85" s="160"/>
      <c r="C85" s="63" t="s">
        <v>25</v>
      </c>
      <c r="D85" s="81">
        <f>COUNTIFS('Audit Form Data'!AC$4:AC$123, TRUE, 'Audit Form Data'!A$4:A$123, "&gt;=1/1", 'Audit Form Data'!A$4:A$123, "&lt;=1/31", 'Audit Form Data'!B$4:B$123, 'Dropdown Lists'!A$5)</f>
        <v>0</v>
      </c>
      <c r="E85" s="82">
        <f>COUNTIFS('Audit Form Data'!AD$4:AD$123, TRUE, 'Audit Form Data'!A$4:A$123, "&gt;=1/1", 'Audit Form Data'!A$4:A$123, "&lt;=1/31", 'Audit Form Data'!B$4:B$123, 'Dropdown Lists'!A$5)</f>
        <v>0</v>
      </c>
      <c r="F85" s="104" t="str">
        <f t="shared" si="83"/>
        <v/>
      </c>
      <c r="G85" s="81">
        <f>COUNTIFS('Audit Form Data'!AC$4:AC$123, TRUE, 'Audit Form Data'!A$4:A$123, "&gt;=2/1", 'Audit Form Data'!A$4:A$123, "&lt;3/1", 'Audit Form Data'!B$4:B$123, 'Dropdown Lists'!A$5)</f>
        <v>0</v>
      </c>
      <c r="H85" s="82">
        <f>COUNTIFS('Audit Form Data'!AD$4:AD$123, TRUE, 'Audit Form Data'!A$4:A$123, "&gt;=2/1", 'Audit Form Data'!A$4:A$123, "&lt;3/1", 'Audit Form Data'!B$4:B$123, 'Dropdown Lists'!A$5)</f>
        <v>0</v>
      </c>
      <c r="I85" s="104" t="str">
        <f t="shared" si="84"/>
        <v/>
      </c>
      <c r="J85" s="81">
        <f>COUNTIFS('Audit Form Data'!AC$4:AC$123, TRUE, 'Audit Form Data'!A$4:A$123, "&gt;=3/1", 'Audit Form Data'!A$4:A$123, "&lt;=3/31", 'Audit Form Data'!B$4:B$123, 'Dropdown Lists'!A$5)</f>
        <v>0</v>
      </c>
      <c r="K85" s="82">
        <f>COUNTIFS('Audit Form Data'!AD$4:AD$123, TRUE, 'Audit Form Data'!A$4:A$123, "&gt;=3/1", 'Audit Form Data'!A$4:A$123, "&lt;=3/31", 'Audit Form Data'!B$4:B$123, 'Dropdown Lists'!A$5)</f>
        <v>0</v>
      </c>
      <c r="L85" s="104" t="str">
        <f t="shared" si="85"/>
        <v/>
      </c>
      <c r="M85" s="81">
        <f>COUNTIFS('Audit Form Data'!AC$4:AC$123, TRUE, 'Audit Form Data'!A$4:A$123, "&gt;=4/1", 'Audit Form Data'!A$4:A$123, "&lt;=4/30", 'Audit Form Data'!B$4:B$123, 'Dropdown Lists'!A$5)</f>
        <v>0</v>
      </c>
      <c r="N85" s="82">
        <f>COUNTIFS('Audit Form Data'!AD$4:AD$123, TRUE, 'Audit Form Data'!A$4:A$123, "&gt;=4/1", 'Audit Form Data'!A$4:A$123, "&lt;=4/30", 'Audit Form Data'!B$4:B$123, 'Dropdown Lists'!A$5)</f>
        <v>0</v>
      </c>
      <c r="O85" s="104" t="str">
        <f t="shared" si="86"/>
        <v/>
      </c>
      <c r="P85" s="81">
        <f>COUNTIFS('Audit Form Data'!AC$4:AC$123, TRUE, 'Audit Form Data'!A$4:A$123, "&gt;=5/1", 'Audit Form Data'!A$4:A$123, "&lt;=5/31", 'Audit Form Data'!B$4:B$123, 'Dropdown Lists'!A$5)</f>
        <v>0</v>
      </c>
      <c r="Q85" s="82">
        <f>COUNTIFS('Audit Form Data'!AD$4:AD$123, TRUE, 'Audit Form Data'!A$4:A$123, "&gt;=5/1", 'Audit Form Data'!A$4:A$123, "&lt;=5/31", 'Audit Form Data'!B$4:B$123, 'Dropdown Lists'!A$5)</f>
        <v>0</v>
      </c>
      <c r="R85" s="104" t="str">
        <f t="shared" si="87"/>
        <v/>
      </c>
      <c r="S85" s="81">
        <f>COUNTIFS('Audit Form Data'!AC$4:AC$123, TRUE, 'Audit Form Data'!A$4:A$123, "&gt;=6/1", 'Audit Form Data'!A$4:A$123, "&lt;=6/30", 'Audit Form Data'!B$4:B$123, 'Dropdown Lists'!A$5)</f>
        <v>0</v>
      </c>
      <c r="T85" s="82">
        <f>COUNTIFS('Audit Form Data'!AD$4:AD$123, TRUE, 'Audit Form Data'!A$4:A$123, "&gt;=6/1", 'Audit Form Data'!A$4:A$123, "&lt;=6/30", 'Audit Form Data'!B$4:B$123, 'Dropdown Lists'!A$5)</f>
        <v>0</v>
      </c>
      <c r="U85" s="104" t="str">
        <f t="shared" si="88"/>
        <v/>
      </c>
      <c r="V85" s="81">
        <f>COUNTIFS('Audit Form Data'!AC$4:AC$123, TRUE, 'Audit Form Data'!A$4:A$123, "&gt;=7/1", 'Audit Form Data'!A$4:A$123, "&lt;=7/31", 'Audit Form Data'!B$4:B$123, 'Dropdown Lists'!A$5)</f>
        <v>0</v>
      </c>
      <c r="W85" s="82">
        <f>COUNTIFS('Audit Form Data'!AD$4:AD$123, TRUE, 'Audit Form Data'!A$4:A$123, "&gt;=7/1", 'Audit Form Data'!A$4:A$123, "&lt;=7/31", 'Audit Form Data'!B$4:B$123, 'Dropdown Lists'!A$5)</f>
        <v>0</v>
      </c>
      <c r="X85" s="104" t="str">
        <f t="shared" si="89"/>
        <v/>
      </c>
      <c r="Y85" s="81">
        <f>COUNTIFS('Audit Form Data'!AC$4:AC$123, TRUE, 'Audit Form Data'!A$4:A$123, "&gt;=8/1", 'Audit Form Data'!A$4:A$123, "&lt;=8/31", 'Audit Form Data'!B$4:B$123, 'Dropdown Lists'!A$5)</f>
        <v>0</v>
      </c>
      <c r="Z85" s="82">
        <f>COUNTIFS('Audit Form Data'!AD$4:AD$123, TRUE, 'Audit Form Data'!A$4:A$123, "&gt;=8/1", 'Audit Form Data'!A$4:A$123, "&lt;=8/31", 'Audit Form Data'!B$4:B$123, 'Dropdown Lists'!A$5)</f>
        <v>0</v>
      </c>
      <c r="AA85" s="104" t="str">
        <f t="shared" si="90"/>
        <v/>
      </c>
      <c r="AB85" s="81">
        <f>COUNTIFS('Audit Form Data'!AC$4:AC$123, TRUE, 'Audit Form Data'!A$4:A$123, "&gt;=9/1", 'Audit Form Data'!A$4:A$123, "&lt;=9/30", 'Audit Form Data'!B$4:B$123, 'Dropdown Lists'!A$5)</f>
        <v>0</v>
      </c>
      <c r="AC85" s="82">
        <f>COUNTIFS('Audit Form Data'!AD$4:AD$123, TRUE, 'Audit Form Data'!A$4:A$123, "&gt;=9/1", 'Audit Form Data'!A$4:A$123, "&lt;=9/30", 'Audit Form Data'!B$4:B$123, 'Dropdown Lists'!A$5)</f>
        <v>0</v>
      </c>
      <c r="AD85" s="104" t="str">
        <f t="shared" si="91"/>
        <v/>
      </c>
      <c r="AE85" s="81">
        <f>COUNTIFS('Audit Form Data'!AC$4:AC$123, TRUE, 'Audit Form Data'!A$4:A$123, "&gt;=10/1", 'Audit Form Data'!A$4:A$123, "&lt;=10/31", 'Audit Form Data'!B$4:B$123, 'Dropdown Lists'!A$5)</f>
        <v>0</v>
      </c>
      <c r="AF85" s="82">
        <f>COUNTIFS('Audit Form Data'!AD$4:AD$123, TRUE, 'Audit Form Data'!A$4:A$123, "&gt;=10/1", 'Audit Form Data'!A$4:A$123, "&lt;=10/31", 'Audit Form Data'!B$4:B$123, 'Dropdown Lists'!A$5)</f>
        <v>0</v>
      </c>
      <c r="AG85" s="104" t="str">
        <f t="shared" si="92"/>
        <v/>
      </c>
      <c r="AH85" s="81">
        <f>COUNTIFS('Audit Form Data'!AC$4:AC$123, TRUE, 'Audit Form Data'!A$4:A$123, "&gt;=11/1", 'Audit Form Data'!A$4:A$123, "&lt;=11/30", 'Audit Form Data'!B$4:B$123, 'Dropdown Lists'!A$5)</f>
        <v>0</v>
      </c>
      <c r="AI85" s="82">
        <f>COUNTIFS('Audit Form Data'!AD$4:AD$123, TRUE, 'Audit Form Data'!A$4:A$123, "&gt;=11/1", 'Audit Form Data'!A$4:A$123, "&lt;=11/30", 'Audit Form Data'!B$4:B$123, 'Dropdown Lists'!A$5)</f>
        <v>0</v>
      </c>
      <c r="AJ85" s="104" t="str">
        <f t="shared" si="93"/>
        <v/>
      </c>
      <c r="AK85" s="81">
        <f>COUNTIFS('Audit Form Data'!AC$4:AC$123, TRUE, 'Audit Form Data'!A$4:A$123, "&gt;=12/1", 'Audit Form Data'!A$4:A$123, "&lt;=12/31", 'Audit Form Data'!B$4:B$123, 'Dropdown Lists'!A$5)</f>
        <v>0</v>
      </c>
      <c r="AL85" s="82">
        <f>COUNTIFS('Audit Form Data'!AD$4:AD$123, TRUE, 'Audit Form Data'!A$4:A$123, "&gt;=12/1", 'Audit Form Data'!A$4:A$123, "&lt;=12/31", 'Audit Form Data'!B$4:B$123, 'Dropdown Lists'!A$5)</f>
        <v>0</v>
      </c>
      <c r="AM85" s="104" t="str">
        <f t="shared" si="94"/>
        <v/>
      </c>
    </row>
    <row r="86" spans="2:54" ht="15" thickBot="1" x14ac:dyDescent="0.35">
      <c r="B86" s="153"/>
      <c r="C86" s="95" t="s">
        <v>118</v>
      </c>
      <c r="D86" s="105">
        <f>SUM(D84:D85)</f>
        <v>0</v>
      </c>
      <c r="E86" s="106">
        <f>SUM(E84:E85)</f>
        <v>0</v>
      </c>
      <c r="F86" s="107" t="e">
        <f>IFERROR(D86/(D86+E86), NA())</f>
        <v>#N/A</v>
      </c>
      <c r="G86" s="105">
        <f>SUM(G84:G85)</f>
        <v>0</v>
      </c>
      <c r="H86" s="106">
        <f>SUM(H84:H85)</f>
        <v>0</v>
      </c>
      <c r="I86" s="107" t="e">
        <f>IFERROR(G86/(G86+H86), NA())</f>
        <v>#N/A</v>
      </c>
      <c r="J86" s="105">
        <f>SUM(J84:J85)</f>
        <v>0</v>
      </c>
      <c r="K86" s="106">
        <f>SUM(K84:K85)</f>
        <v>0</v>
      </c>
      <c r="L86" s="107" t="e">
        <f>IFERROR(J86/(J86+K86), NA())</f>
        <v>#N/A</v>
      </c>
      <c r="M86" s="105">
        <f>SUM(M84:M85)</f>
        <v>0</v>
      </c>
      <c r="N86" s="106">
        <f>SUM(N84:N85)</f>
        <v>0</v>
      </c>
      <c r="O86" s="107" t="e">
        <f>IFERROR(M86/(M86+N86), NA())</f>
        <v>#N/A</v>
      </c>
      <c r="P86" s="105">
        <f>SUM(P84:P85)</f>
        <v>0</v>
      </c>
      <c r="Q86" s="106">
        <f>SUM(Q84:Q85)</f>
        <v>0</v>
      </c>
      <c r="R86" s="107" t="e">
        <f>IFERROR(P86/(P86+Q86), NA())</f>
        <v>#N/A</v>
      </c>
      <c r="S86" s="105">
        <f>SUM(S84:S85)</f>
        <v>0</v>
      </c>
      <c r="T86" s="106">
        <f>SUM(T84:T85)</f>
        <v>0</v>
      </c>
      <c r="U86" s="107" t="e">
        <f>IFERROR(S86/(S86+T86), NA())</f>
        <v>#N/A</v>
      </c>
      <c r="V86" s="105">
        <f>SUM(V84:V85)</f>
        <v>0</v>
      </c>
      <c r="W86" s="106">
        <f>SUM(W84:W85)</f>
        <v>0</v>
      </c>
      <c r="X86" s="107" t="e">
        <f>IFERROR(V86/(V86+W86), NA())</f>
        <v>#N/A</v>
      </c>
      <c r="Y86" s="105">
        <f>SUM(Y84:Y85)</f>
        <v>0</v>
      </c>
      <c r="Z86" s="106">
        <f>SUM(Z84:Z85)</f>
        <v>0</v>
      </c>
      <c r="AA86" s="107" t="e">
        <f>IFERROR(Y86/(Y86+Z86), NA())</f>
        <v>#N/A</v>
      </c>
      <c r="AB86" s="105">
        <f>SUM(AB84:AB85)</f>
        <v>0</v>
      </c>
      <c r="AC86" s="106">
        <f>SUM(AC84:AC85)</f>
        <v>0</v>
      </c>
      <c r="AD86" s="107" t="e">
        <f>IFERROR(AB86/(AB86+AC86), NA())</f>
        <v>#N/A</v>
      </c>
      <c r="AE86" s="105">
        <f>SUM(AE84:AE85)</f>
        <v>0</v>
      </c>
      <c r="AF86" s="106">
        <f>SUM(AF84:AF85)</f>
        <v>0</v>
      </c>
      <c r="AG86" s="107" t="e">
        <f>IFERROR(AE86/(AE86+AF86), NA())</f>
        <v>#N/A</v>
      </c>
      <c r="AH86" s="105">
        <f>SUM(AH84:AH85)</f>
        <v>0</v>
      </c>
      <c r="AI86" s="106">
        <f>SUM(AI84:AI85)</f>
        <v>0</v>
      </c>
      <c r="AJ86" s="107" t="e">
        <f>IFERROR(AH86/(AH86+AI86), NA())</f>
        <v>#N/A</v>
      </c>
      <c r="AK86" s="105">
        <f>SUM(AK84:AK85)</f>
        <v>0</v>
      </c>
      <c r="AL86" s="106">
        <f>SUM(AL84:AL85)</f>
        <v>0</v>
      </c>
      <c r="AM86" s="107" t="e">
        <f>IFERROR(AK86/(AK86+AL86), NA())</f>
        <v>#N/A</v>
      </c>
    </row>
    <row r="88" spans="2:54" ht="18.600000000000001" thickBot="1" x14ac:dyDescent="0.4">
      <c r="B88" s="111" t="str">
        <f>'Dropdown Lists'!A$6 &amp; " EVS Observations"</f>
        <v>Unit D EVS Observations</v>
      </c>
      <c r="C88" s="111"/>
      <c r="D88" s="111"/>
      <c r="E88" s="111"/>
      <c r="F88" s="111"/>
      <c r="G88" s="111"/>
      <c r="H88" s="111"/>
      <c r="I88" s="111"/>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row>
    <row r="89" spans="2:54" ht="18.600000000000001" thickBot="1" x14ac:dyDescent="0.4">
      <c r="D89" s="108" t="s">
        <v>103</v>
      </c>
      <c r="E89" s="109"/>
      <c r="F89" s="110"/>
      <c r="G89" s="108" t="s">
        <v>104</v>
      </c>
      <c r="H89" s="109"/>
      <c r="I89" s="110"/>
      <c r="J89" s="108" t="s">
        <v>105</v>
      </c>
      <c r="K89" s="109"/>
      <c r="L89" s="110"/>
      <c r="M89" s="108" t="s">
        <v>106</v>
      </c>
      <c r="N89" s="109"/>
      <c r="O89" s="110"/>
      <c r="P89" s="108" t="s">
        <v>107</v>
      </c>
      <c r="Q89" s="109"/>
      <c r="R89" s="110"/>
      <c r="S89" s="108" t="s">
        <v>108</v>
      </c>
      <c r="T89" s="109"/>
      <c r="U89" s="110"/>
      <c r="V89" s="108" t="s">
        <v>109</v>
      </c>
      <c r="W89" s="109"/>
      <c r="X89" s="110"/>
      <c r="Y89" s="108" t="s">
        <v>110</v>
      </c>
      <c r="Z89" s="109"/>
      <c r="AA89" s="110"/>
      <c r="AB89" s="108" t="s">
        <v>111</v>
      </c>
      <c r="AC89" s="109"/>
      <c r="AD89" s="110"/>
      <c r="AE89" s="108" t="s">
        <v>112</v>
      </c>
      <c r="AF89" s="109"/>
      <c r="AG89" s="110"/>
      <c r="AH89" s="108" t="s">
        <v>113</v>
      </c>
      <c r="AI89" s="109"/>
      <c r="AJ89" s="110"/>
      <c r="AK89" s="108" t="s">
        <v>114</v>
      </c>
      <c r="AL89" s="109"/>
      <c r="AM89" s="110"/>
      <c r="AO89" s="111" t="str">
        <f>'Dropdown Lists'!A$6 &amp; " Misses"</f>
        <v>Unit D Misses</v>
      </c>
      <c r="AP89" s="111"/>
      <c r="AQ89" s="111"/>
      <c r="AR89" s="111"/>
      <c r="AS89" s="111"/>
      <c r="AT89" s="111"/>
      <c r="AU89" s="111"/>
      <c r="AV89" s="111"/>
      <c r="AW89" s="111"/>
      <c r="AX89" s="111"/>
      <c r="AY89" s="111"/>
      <c r="AZ89" s="111"/>
      <c r="BA89" s="111"/>
      <c r="BB89" s="111"/>
    </row>
    <row r="90" spans="2:54" ht="15" thickBot="1" x14ac:dyDescent="0.35">
      <c r="D90" s="68" t="s">
        <v>97</v>
      </c>
      <c r="E90" s="69" t="s">
        <v>115</v>
      </c>
      <c r="F90" s="70" t="s">
        <v>116</v>
      </c>
      <c r="G90" s="68" t="s">
        <v>97</v>
      </c>
      <c r="H90" s="69" t="s">
        <v>115</v>
      </c>
      <c r="I90" s="70" t="s">
        <v>116</v>
      </c>
      <c r="J90" s="68" t="s">
        <v>97</v>
      </c>
      <c r="K90" s="69" t="s">
        <v>115</v>
      </c>
      <c r="L90" s="70" t="s">
        <v>116</v>
      </c>
      <c r="M90" s="68" t="s">
        <v>97</v>
      </c>
      <c r="N90" s="69" t="s">
        <v>115</v>
      </c>
      <c r="O90" s="70" t="s">
        <v>116</v>
      </c>
      <c r="P90" s="68" t="s">
        <v>97</v>
      </c>
      <c r="Q90" s="69" t="s">
        <v>115</v>
      </c>
      <c r="R90" s="70" t="s">
        <v>116</v>
      </c>
      <c r="S90" s="68" t="s">
        <v>97</v>
      </c>
      <c r="T90" s="69" t="s">
        <v>115</v>
      </c>
      <c r="U90" s="70" t="s">
        <v>116</v>
      </c>
      <c r="V90" s="68" t="s">
        <v>97</v>
      </c>
      <c r="W90" s="69" t="s">
        <v>115</v>
      </c>
      <c r="X90" s="70" t="s">
        <v>116</v>
      </c>
      <c r="Y90" s="68" t="s">
        <v>97</v>
      </c>
      <c r="Z90" s="69" t="s">
        <v>115</v>
      </c>
      <c r="AA90" s="70" t="s">
        <v>116</v>
      </c>
      <c r="AB90" s="68" t="s">
        <v>97</v>
      </c>
      <c r="AC90" s="69" t="s">
        <v>115</v>
      </c>
      <c r="AD90" s="70" t="s">
        <v>116</v>
      </c>
      <c r="AE90" s="68" t="s">
        <v>97</v>
      </c>
      <c r="AF90" s="69" t="s">
        <v>115</v>
      </c>
      <c r="AG90" s="70" t="s">
        <v>116</v>
      </c>
      <c r="AH90" s="68" t="s">
        <v>97</v>
      </c>
      <c r="AI90" s="69" t="s">
        <v>115</v>
      </c>
      <c r="AJ90" s="70" t="s">
        <v>116</v>
      </c>
      <c r="AK90" s="68" t="s">
        <v>97</v>
      </c>
      <c r="AL90" s="69" t="s">
        <v>115</v>
      </c>
      <c r="AM90" s="70" t="s">
        <v>116</v>
      </c>
      <c r="AQ90" s="113" t="s">
        <v>103</v>
      </c>
      <c r="AR90" s="113" t="s">
        <v>104</v>
      </c>
      <c r="AS90" s="113" t="s">
        <v>105</v>
      </c>
      <c r="AT90" s="113" t="s">
        <v>106</v>
      </c>
      <c r="AU90" s="113" t="s">
        <v>107</v>
      </c>
      <c r="AV90" s="113" t="s">
        <v>108</v>
      </c>
      <c r="AW90" s="113" t="s">
        <v>109</v>
      </c>
      <c r="AX90" s="113" t="s">
        <v>110</v>
      </c>
      <c r="AY90" s="113" t="s">
        <v>111</v>
      </c>
      <c r="AZ90" s="113" t="s">
        <v>112</v>
      </c>
      <c r="BA90" s="113" t="s">
        <v>113</v>
      </c>
      <c r="BB90" s="113" t="s">
        <v>114</v>
      </c>
    </row>
    <row r="91" spans="2:54" x14ac:dyDescent="0.3">
      <c r="B91" s="157" t="s">
        <v>0</v>
      </c>
      <c r="C91" s="55" t="s">
        <v>117</v>
      </c>
      <c r="D91" s="65">
        <f>COUNTIFS('Audit Form Data'!E$4:E$123, TRUE, 'Audit Form Data'!A$4:A$123, "&gt;=1/1", 'Audit Form Data'!A$4:A$123, "&lt;=1/31", 'Audit Form Data'!B$4:B$123, 'Dropdown Lists'!A$6)</f>
        <v>0</v>
      </c>
      <c r="E91" s="66">
        <f>COUNTIFS('Audit Form Data'!F$4:F$123, TRUE, 'Audit Form Data'!A$4:A$123, "&gt;=1/1", 'Audit Form Data'!A$4:A$123, "&lt;=1/31", 'Audit Form Data'!B$4:B$123, 'Dropdown Lists'!A$6)</f>
        <v>0</v>
      </c>
      <c r="F91" s="67" t="str">
        <f>IFERROR(D91/(D91+E91),"")</f>
        <v/>
      </c>
      <c r="G91" s="65">
        <f>COUNTIFS('Audit Form Data'!E$4:E$123, TRUE, 'Audit Form Data'!A$4:A$123, "&gt;=2/1", 'Audit Form Data'!A$4:A$123, "&lt;3/1", 'Audit Form Data'!B$4:B$123, 'Dropdown Lists'!A$6)</f>
        <v>0</v>
      </c>
      <c r="H91" s="66">
        <f>COUNTIFS('Audit Form Data'!F$4:F$123, TRUE, 'Audit Form Data'!A$4:A$123, "&gt;=2/1", 'Audit Form Data'!A$4:A$123, "&lt;3/1", 'Audit Form Data'!B$4:B$123, 'Dropdown Lists'!A$6)</f>
        <v>0</v>
      </c>
      <c r="I91" s="67" t="str">
        <f>IFERROR(G91/(G91+H91),"")</f>
        <v/>
      </c>
      <c r="J91" s="65">
        <f>COUNTIFS('Audit Form Data'!E$4:E$123, TRUE, 'Audit Form Data'!A$4:A$123, "&gt;=3/1", 'Audit Form Data'!A$4:A$123, "&lt;=3/31", 'Audit Form Data'!B$4:B$123, 'Dropdown Lists'!A$6)</f>
        <v>0</v>
      </c>
      <c r="K91" s="66">
        <f>COUNTIFS('Audit Form Data'!F$4:F$123, TRUE, 'Audit Form Data'!A$4:A$123, "&gt;=3/1", 'Audit Form Data'!A$4:A$123, "&lt;=3/31", 'Audit Form Data'!B$4:B$123, 'Dropdown Lists'!A$6)</f>
        <v>0</v>
      </c>
      <c r="L91" s="67" t="str">
        <f>IFERROR(J91/(J91+K91),"")</f>
        <v/>
      </c>
      <c r="M91" s="65">
        <f>COUNTIFS('Audit Form Data'!E$4:E$123, TRUE, 'Audit Form Data'!A$4:A$123, "&gt;=4/1", 'Audit Form Data'!A$4:A$123, "&lt;=4/30", 'Audit Form Data'!B$4:B$123, 'Dropdown Lists'!A$6)</f>
        <v>0</v>
      </c>
      <c r="N91" s="66">
        <f>COUNTIFS('Audit Form Data'!F$4:F$123, TRUE, 'Audit Form Data'!A$4:A$123, "&gt;=4/1", 'Audit Form Data'!A$4:A$123, "&lt;=4/30", 'Audit Form Data'!B$4:B$123, 'Dropdown Lists'!A$6)</f>
        <v>0</v>
      </c>
      <c r="O91" s="67" t="str">
        <f>IFERROR(M91/(M91+N91),"")</f>
        <v/>
      </c>
      <c r="P91" s="65">
        <f>COUNTIFS('Audit Form Data'!E$4:E$123, TRUE, 'Audit Form Data'!A$4:A$123, "&gt;=5/1", 'Audit Form Data'!A$4:A$123, "&lt;=5/31", 'Audit Form Data'!B$4:B$123, 'Dropdown Lists'!A$6)</f>
        <v>0</v>
      </c>
      <c r="Q91" s="66">
        <f>COUNTIFS('Audit Form Data'!F$4:F$123, TRUE, 'Audit Form Data'!A$4:A$123, "&gt;=5/1", 'Audit Form Data'!A$4:A$123, "&lt;=5/31", 'Audit Form Data'!B$4:B$123, 'Dropdown Lists'!A$6)</f>
        <v>0</v>
      </c>
      <c r="R91" s="67" t="str">
        <f>IFERROR(P91/(P91+Q91)," ")</f>
        <v xml:space="preserve"> </v>
      </c>
      <c r="S91" s="65">
        <f>COUNTIFS('Audit Form Data'!E$4:E$123, TRUE, 'Audit Form Data'!A$4:A$123, "&gt;=6/1", 'Audit Form Data'!A$4:A$123, "&lt;=6/30", 'Audit Form Data'!B$4:B$123, 'Dropdown Lists'!A$6)</f>
        <v>0</v>
      </c>
      <c r="T91" s="66">
        <f>COUNTIFS('Audit Form Data'!F$4:F$123, TRUE, 'Audit Form Data'!A$4:A$123, "&gt;=6/1", 'Audit Form Data'!A$4:A$123, "&lt;=6/30", 'Audit Form Data'!B$4:B$123, 'Dropdown Lists'!A$6)</f>
        <v>0</v>
      </c>
      <c r="U91" s="67" t="str">
        <f>IFERROR(S91/(S91+T91)," ")</f>
        <v xml:space="preserve"> </v>
      </c>
      <c r="V91" s="65">
        <f>COUNTIFS('Audit Form Data'!E$4:E$123, TRUE, 'Audit Form Data'!A$4:A$123, "&gt;=7/1", 'Audit Form Data'!A$4:A$123, "&lt;=7/31", 'Audit Form Data'!B$4:B$123, 'Dropdown Lists'!A$6)</f>
        <v>0</v>
      </c>
      <c r="W91" s="66">
        <f>COUNTIFS('Audit Form Data'!F$4:F$123, TRUE, 'Audit Form Data'!A$4:A$123, "&gt;=7/1", 'Audit Form Data'!A$4:A$123, "&lt;=7/31", 'Audit Form Data'!B$4:B$123, 'Dropdown Lists'!A$6)</f>
        <v>0</v>
      </c>
      <c r="X91" s="67" t="str">
        <f>IFERROR(V91/(V91+W91)," ")</f>
        <v xml:space="preserve"> </v>
      </c>
      <c r="Y91" s="65">
        <f>COUNTIFS('Audit Form Data'!E$4:E$123, TRUE, 'Audit Form Data'!A$4:A$123, "&gt;=8/1", 'Audit Form Data'!A$4:A$123, "&lt;=8/31", 'Audit Form Data'!B$4:B$123, 'Dropdown Lists'!A$6)</f>
        <v>0</v>
      </c>
      <c r="Z91" s="66">
        <f>COUNTIFS('Audit Form Data'!F$4:F$123, TRUE, 'Audit Form Data'!A$4:A$123, "&gt;=8/1", 'Audit Form Data'!A$4:A$123, "&lt;=8/31", 'Audit Form Data'!B$4:B$123, 'Dropdown Lists'!A$6)</f>
        <v>0</v>
      </c>
      <c r="AA91" s="67" t="str">
        <f>IFERROR(Y91/(Y91+Z91)," ")</f>
        <v xml:space="preserve"> </v>
      </c>
      <c r="AB91" s="65">
        <f>COUNTIFS('Audit Form Data'!E$4:E$123, TRUE, 'Audit Form Data'!A$4:A$123, "&gt;=9/1", 'Audit Form Data'!A$4:A$123, "&lt;=9/30", 'Audit Form Data'!B$4:B$123, 'Dropdown Lists'!A$6)</f>
        <v>0</v>
      </c>
      <c r="AC91" s="66">
        <f>COUNTIFS('Audit Form Data'!F$4:F$123, TRUE, 'Audit Form Data'!A$4:A$123, "&gt;=9/1", 'Audit Form Data'!A$4:A$123, "&lt;=9/30", 'Audit Form Data'!B$4:B$123, 'Dropdown Lists'!A$6)</f>
        <v>0</v>
      </c>
      <c r="AD91" s="67" t="str">
        <f>IFERROR(AB91/(AB91+AC91)," ")</f>
        <v xml:space="preserve"> </v>
      </c>
      <c r="AE91" s="65">
        <f>COUNTIFS('Audit Form Data'!E$4:E$123, TRUE, 'Audit Form Data'!A$4:A$123, "&gt;=10/1", 'Audit Form Data'!A$4:A$123, "&lt;=10/31", 'Audit Form Data'!B$4:B$123, 'Dropdown Lists'!A$6)</f>
        <v>0</v>
      </c>
      <c r="AF91" s="66">
        <f>COUNTIFS('Audit Form Data'!F$4:F$123, TRUE, 'Audit Form Data'!A$4:A$123, "&gt;=10/1", 'Audit Form Data'!A$4:A$123, "&lt;=10/31", 'Audit Form Data'!B$4:B$123, 'Dropdown Lists'!A$6)</f>
        <v>0</v>
      </c>
      <c r="AG91" s="67" t="str">
        <f>IFERROR(AE91/(AE91+AF91)," ")</f>
        <v xml:space="preserve"> </v>
      </c>
      <c r="AH91" s="65">
        <f>COUNTIFS('Audit Form Data'!E$4:E$123, TRUE, 'Audit Form Data'!A$4:A$123, "&gt;=11/1", 'Audit Form Data'!A$4:A$123, "&lt;=11/30", 'Audit Form Data'!B$4:B$123, 'Dropdown Lists'!A$6)</f>
        <v>0</v>
      </c>
      <c r="AI91" s="66">
        <f>COUNTIFS('Audit Form Data'!F$4:F$123, TRUE, 'Audit Form Data'!A$4:A$123, "&gt;=11/1", 'Audit Form Data'!A$4:A$123, "&lt;=11/30", 'Audit Form Data'!B$4:B$123, 'Dropdown Lists'!A$6)</f>
        <v>0</v>
      </c>
      <c r="AJ91" s="67" t="str">
        <f>IFERROR(AH91/(AH91+AI91)," ")</f>
        <v xml:space="preserve"> </v>
      </c>
      <c r="AK91" s="65">
        <f>COUNTIFS('Audit Form Data'!E$4:E$123, TRUE, 'Audit Form Data'!A$4:A$123, "&gt;=12/1", 'Audit Form Data'!A$4:A$123, "&lt;=12/31", 'Audit Form Data'!B$4:B$123, 'Dropdown Lists'!A$6)</f>
        <v>0</v>
      </c>
      <c r="AL91" s="66">
        <f>COUNTIFS('Audit Form Data'!F$4:F$123, TRUE, 'Audit Form Data'!A$4:A$123, "&gt;=12/1", 'Audit Form Data'!A$4:A$123, "&lt;=12/31", 'Audit Form Data'!B$4:B$123, 'Dropdown Lists'!A$6)</f>
        <v>0</v>
      </c>
      <c r="AM91" s="67" t="str">
        <f>IFERROR(AK91/(AK91+AL91)," ")</f>
        <v xml:space="preserve"> </v>
      </c>
      <c r="AO91" s="157" t="s">
        <v>0</v>
      </c>
      <c r="AP91" s="45" t="s">
        <v>117</v>
      </c>
      <c r="AQ91" s="54">
        <f>COUNTIFS('Audit Form Data'!F$4:F$123, TRUE, 'Audit Form Data'!A$4:A$123, "&gt;=1/1", 'Audit Form Data'!A$4:A$123, "&lt;=1/31", 'Audit Form Data'!B$4:B$123, 'Dropdown Lists'!A$6)</f>
        <v>0</v>
      </c>
      <c r="AR91" s="54">
        <f>COUNTIFS('Audit Form Data'!F$4:F$123, TRUE, 'Audit Form Data'!A$4:A$123, "&gt;=2/1", 'Audit Form Data'!A$4:A$123, "&lt;3/1", 'Audit Form Data'!B$4:B$123, 'Dropdown Lists'!A$6)</f>
        <v>0</v>
      </c>
      <c r="AS91" s="54">
        <f>COUNTIFS('Audit Form Data'!F$4:F$123, TRUE, 'Audit Form Data'!A$4:A$123, "&gt;=3/1", 'Audit Form Data'!A$4:A$123, "&lt;=3/31", 'Audit Form Data'!B$4:B$123, 'Dropdown Lists'!A$6)</f>
        <v>0</v>
      </c>
      <c r="AT91" s="54">
        <f>COUNTIFS('Audit Form Data'!F$4:F$123, TRUE, 'Audit Form Data'!A$4:A$123, "&gt;=4/1", 'Audit Form Data'!A$4:A$123, "&lt;=4/30", 'Audit Form Data'!B$4:B$123, 'Dropdown Lists'!A$6)</f>
        <v>0</v>
      </c>
      <c r="AU91" s="54">
        <f>COUNTIFS('Audit Form Data'!F$4:F$123, TRUE, 'Audit Form Data'!A$4:A$123, "&gt;=5/1", 'Audit Form Data'!A$4:A$123, "&lt;=5/31", 'Audit Form Data'!B$4:B$123, 'Dropdown Lists'!A$6)</f>
        <v>0</v>
      </c>
      <c r="AV91" s="54">
        <f>COUNTIFS('Audit Form Data'!F$4:F$123, TRUE, 'Audit Form Data'!A$4:A$123, "&gt;=6/1", 'Audit Form Data'!A$4:A$123, "&lt;=6/30", 'Audit Form Data'!B$4:B$123, 'Dropdown Lists'!A$6)</f>
        <v>0</v>
      </c>
      <c r="AW91" s="54">
        <f>COUNTIFS('Audit Form Data'!F$4:F$123, TRUE, 'Audit Form Data'!A$4:A$123, "&gt;=7/1", 'Audit Form Data'!A$4:A$123, "&lt;=7/31", 'Audit Form Data'!B$4:B$123, 'Dropdown Lists'!A$6)</f>
        <v>0</v>
      </c>
      <c r="AX91" s="54">
        <f>COUNTIFS('Audit Form Data'!F$4:F$123, TRUE, 'Audit Form Data'!A$4:A$123, "&gt;=8/1", 'Audit Form Data'!A$4:A$123, "&lt;=8/31", 'Audit Form Data'!B$4:B$123, 'Dropdown Lists'!A$6)</f>
        <v>0</v>
      </c>
      <c r="AY91" s="54">
        <f>COUNTIFS('Audit Form Data'!F$4:F$123, TRUE, 'Audit Form Data'!A$4:A$123, "&gt;=9/1", 'Audit Form Data'!A$4:A$123, "&lt;=9/30", 'Audit Form Data'!B$4:B$123, 'Dropdown Lists'!A$6)</f>
        <v>0</v>
      </c>
      <c r="AZ91" s="54">
        <f>COUNTIFS('Audit Form Data'!F$4:F$123, TRUE, 'Audit Form Data'!A$4:A$123, "&gt;=10/1", 'Audit Form Data'!A$4:A$123, "&lt;=10/31", 'Audit Form Data'!B$4:B$123, 'Dropdown Lists'!A$6)</f>
        <v>0</v>
      </c>
      <c r="BA91" s="54">
        <f>COUNTIFS('Audit Form Data'!F$4:F$123, TRUE, 'Audit Form Data'!A$4:A$123, "&gt;=11/1", 'Audit Form Data'!A$4:A$123, "&lt;=11/30", 'Audit Form Data'!B$4:B$123, 'Dropdown Lists'!A$6)</f>
        <v>0</v>
      </c>
      <c r="BB91" s="54">
        <f>COUNTIFS('Audit Form Data'!F$4:F$123, TRUE, 'Audit Form Data'!A$4:A$123, "&gt;=12/1", 'Audit Form Data'!A$4:A$123, "&lt;=12/31", 'Audit Form Data'!B$4:B$123, 'Dropdown Lists'!A$6)</f>
        <v>0</v>
      </c>
    </row>
    <row r="92" spans="2:54" ht="60.6" x14ac:dyDescent="0.3">
      <c r="B92" s="158"/>
      <c r="C92" s="55" t="s">
        <v>2</v>
      </c>
      <c r="D92" s="64">
        <f>COUNTIFS('Audit Form Data'!Z$4:Z$123, TRUE, 'Audit Form Data'!A$4:A$123, "&gt;=1/1", 'Audit Form Data'!A$4:A$123, "&lt;=1/31", 'Audit Form Data'!B$4:B$123, 'Dropdown Lists'!A$6)</f>
        <v>0</v>
      </c>
      <c r="E92" s="54">
        <f>COUNTIFS('Audit Form Data'!AA$4:AA$123, TRUE, 'Audit Form Data'!A$4:A$123, "&gt;=1/1", 'Audit Form Data'!A$4:A$123, "&lt;=1/31", 'Audit Form Data'!B$4:B$123, 'Dropdown Lists'!A$6)</f>
        <v>0</v>
      </c>
      <c r="F92" s="67" t="str">
        <f>IFERROR(D92/(D92+E92),"")</f>
        <v/>
      </c>
      <c r="G92" s="64">
        <f>COUNTIFS('Audit Form Data'!Z$4:Z$123, TRUE, 'Audit Form Data'!A$4:A$123, "&gt;=2/1", 'Audit Form Data'!A$4:A$123, "&lt;3/1", 'Audit Form Data'!B$4:B$123, 'Dropdown Lists'!A$6)</f>
        <v>0</v>
      </c>
      <c r="H92" s="54">
        <f>COUNTIFS('Audit Form Data'!AA$4:AA$123, TRUE, 'Audit Form Data'!A$4:A$123, "&gt;=2/1", 'Audit Form Data'!A$4:A$123, "&lt;3/1", 'Audit Form Data'!B$4:B$123, 'Dropdown Lists'!A$6)</f>
        <v>0</v>
      </c>
      <c r="I92" s="67" t="str">
        <f>IFERROR(G92/(G92+H92),"")</f>
        <v/>
      </c>
      <c r="J92" s="64">
        <f>COUNTIFS('Audit Form Data'!Z$4:Z$123, TRUE, 'Audit Form Data'!A$4:A$123, "&gt;=3/1", 'Audit Form Data'!A$4:A$123, "&lt;=3/31", 'Audit Form Data'!B$4:B$123, 'Dropdown Lists'!A$6)</f>
        <v>0</v>
      </c>
      <c r="K92" s="54">
        <f>COUNTIFS('Audit Form Data'!AA$4:AA$123, TRUE, 'Audit Form Data'!A$4:A$123, "&gt;=3/1", 'Audit Form Data'!A$4:A$123, "&lt;=3/31", 'Audit Form Data'!B$4:B$123, 'Dropdown Lists'!A$6)</f>
        <v>0</v>
      </c>
      <c r="L92" s="67" t="str">
        <f>IFERROR(J92/(J92+K92),"")</f>
        <v/>
      </c>
      <c r="M92" s="64">
        <f>COUNTIFS('Audit Form Data'!Z$4:Z$123, TRUE, 'Audit Form Data'!A$4:A$123, "&gt;=4/1", 'Audit Form Data'!A$4:A$123, "&lt;=4/30", 'Audit Form Data'!B$4:B$123, 'Dropdown Lists'!A$6)</f>
        <v>0</v>
      </c>
      <c r="N92" s="54">
        <f>COUNTIFS('Audit Form Data'!AA$4:AA$123, TRUE, 'Audit Form Data'!A$4:A$123, "&gt;=4/1", 'Audit Form Data'!A$4:A$123, "&lt;=4/30", 'Audit Form Data'!B$4:B$123, 'Dropdown Lists'!A$6)</f>
        <v>0</v>
      </c>
      <c r="O92" s="67" t="str">
        <f>IFERROR(M92/(M92+N92),"")</f>
        <v/>
      </c>
      <c r="P92" s="64">
        <f>COUNTIFS('Audit Form Data'!Z$4:Z$123, TRUE, 'Audit Form Data'!A$4:A$123, "&gt;=5/1", 'Audit Form Data'!A$4:A$123, "&lt;=5/31", 'Audit Form Data'!B$4:B$123, 'Dropdown Lists'!A$6)</f>
        <v>0</v>
      </c>
      <c r="Q92" s="54">
        <f>COUNTIFS('Audit Form Data'!AA$4:AA$123, TRUE, 'Audit Form Data'!A$4:A$123, "&gt;=5/1", 'Audit Form Data'!A$4:A$123, "&lt;=5/31", 'Audit Form Data'!B$4:B$123, 'Dropdown Lists'!A$6)</f>
        <v>0</v>
      </c>
      <c r="R92" s="67" t="str">
        <f>IFERROR(P92/(P92+Q92),"")</f>
        <v/>
      </c>
      <c r="S92" s="64">
        <f>COUNTIFS('Audit Form Data'!Z$4:Z$123, TRUE, 'Audit Form Data'!A$4:A$123, "&gt;=6/1", 'Audit Form Data'!A$4:A$123, "&lt;=6/30", 'Audit Form Data'!B$4:B$123, 'Dropdown Lists'!A$6)</f>
        <v>0</v>
      </c>
      <c r="T92" s="54">
        <f>COUNTIFS('Audit Form Data'!AA$4:AA$123, TRUE, 'Audit Form Data'!A$4:A$123, "&gt;=6/1", 'Audit Form Data'!A$4:A$123, "&lt;=6/30", 'Audit Form Data'!B$4:B$123, 'Dropdown Lists'!A$6)</f>
        <v>0</v>
      </c>
      <c r="U92" s="67" t="str">
        <f>IFERROR(S92/(S92+T92),"")</f>
        <v/>
      </c>
      <c r="V92" s="64">
        <f>COUNTIFS('Audit Form Data'!Z$4:Z$123, TRUE, 'Audit Form Data'!A$4:A$123, "&gt;=7/1", 'Audit Form Data'!A$4:A$123, "&lt;=7/31", 'Audit Form Data'!B$4:B$123, 'Dropdown Lists'!A$6)</f>
        <v>0</v>
      </c>
      <c r="W92" s="54">
        <f>COUNTIFS('Audit Form Data'!AA$4:AA$123, TRUE, 'Audit Form Data'!A$4:A$123, "&gt;=7/1", 'Audit Form Data'!A$4:A$123, "&lt;=7/31", 'Audit Form Data'!B$4:B$123, 'Dropdown Lists'!A$6)</f>
        <v>0</v>
      </c>
      <c r="X92" s="67" t="str">
        <f>IFERROR(V92/(V92+W92),"")</f>
        <v/>
      </c>
      <c r="Y92" s="64">
        <f>COUNTIFS('Audit Form Data'!Z$4:Z$123, TRUE, 'Audit Form Data'!A$4:A$123, "&gt;=8/1", 'Audit Form Data'!A$4:A$123, "&lt;=8/31", 'Audit Form Data'!B$4:B$123, 'Dropdown Lists'!A$6)</f>
        <v>0</v>
      </c>
      <c r="Z92" s="54">
        <f>COUNTIFS('Audit Form Data'!AA$4:AA$123, TRUE, 'Audit Form Data'!A$4:A$123, "&gt;=8/1", 'Audit Form Data'!A$4:A$123, "&lt;=8/31", 'Audit Form Data'!B$4:B$123, 'Dropdown Lists'!A$6)</f>
        <v>0</v>
      </c>
      <c r="AA92" s="67" t="str">
        <f>IFERROR(Y92/(Y92+Z92),"")</f>
        <v/>
      </c>
      <c r="AB92" s="64">
        <f>COUNTIFS('Audit Form Data'!Z$4:Z$123, TRUE, 'Audit Form Data'!A$4:A$123, "&gt;=9/1", 'Audit Form Data'!A$4:A$123, "&lt;=9/30", 'Audit Form Data'!B$4:B$123, 'Dropdown Lists'!A$6)</f>
        <v>0</v>
      </c>
      <c r="AC92" s="54">
        <f>COUNTIFS('Audit Form Data'!AA$4:AA$123, TRUE, 'Audit Form Data'!A$4:A$123, "&gt;=9/1", 'Audit Form Data'!A$4:A$123, "&lt;=9/30", 'Audit Form Data'!B$4:B$123, 'Dropdown Lists'!A$6)</f>
        <v>0</v>
      </c>
      <c r="AD92" s="67" t="str">
        <f>IFERROR(AB92/(AB92+AC92),"")</f>
        <v/>
      </c>
      <c r="AE92" s="64">
        <f>COUNTIFS('Audit Form Data'!Z$4:Z$123, TRUE, 'Audit Form Data'!A$4:A$123, "&gt;=10/1", 'Audit Form Data'!A$4:A$123, "&lt;=10/31", 'Audit Form Data'!B$4:B$123, 'Dropdown Lists'!A$6)</f>
        <v>0</v>
      </c>
      <c r="AF92" s="54">
        <f>COUNTIFS('Audit Form Data'!AA$4:AA$123, TRUE, 'Audit Form Data'!A$4:A$123, "&gt;=10/1", 'Audit Form Data'!A$4:A$123, "&lt;=10/31", 'Audit Form Data'!B$4:B$123, 'Dropdown Lists'!A$6)</f>
        <v>0</v>
      </c>
      <c r="AG92" s="67" t="str">
        <f>IFERROR(AE92/(AE92+AF92),"")</f>
        <v/>
      </c>
      <c r="AH92" s="64">
        <f>COUNTIFS('Audit Form Data'!Z$4:Z$123, TRUE, 'Audit Form Data'!A$4:A$123, "&gt;=11/1", 'Audit Form Data'!A$4:A$123, "&lt;=11/30", 'Audit Form Data'!B$4:B$123, 'Dropdown Lists'!A$6)</f>
        <v>0</v>
      </c>
      <c r="AI92" s="54">
        <f>COUNTIFS('Audit Form Data'!AA$4:AA$123, TRUE, 'Audit Form Data'!A$4:A$123, "&gt;=11/1", 'Audit Form Data'!A$4:A$123, "&lt;=11/30", 'Audit Form Data'!B$4:B$123, 'Dropdown Lists'!A$6)</f>
        <v>0</v>
      </c>
      <c r="AJ92" s="67" t="str">
        <f>IFERROR(AH92/(AH92+AI92),"")</f>
        <v/>
      </c>
      <c r="AK92" s="64">
        <f>COUNTIFS('Audit Form Data'!Z$4:Z$123, TRUE, 'Audit Form Data'!A$4:A$123, "&gt;=12/1", 'Audit Form Data'!A$4:A$123, "&lt;=12/31", 'Audit Form Data'!B$4:B$123, 'Dropdown Lists'!A$6)</f>
        <v>0</v>
      </c>
      <c r="AL92" s="54">
        <f>COUNTIFS('Audit Form Data'!AA$4:AA$123, TRUE, 'Audit Form Data'!A$4:A$123, "&gt;=12/1", 'Audit Form Data'!A$4:A$123, "&lt;=12/31", 'Audit Form Data'!B$4:B$123, 'Dropdown Lists'!A$6)</f>
        <v>0</v>
      </c>
      <c r="AM92" s="67" t="str">
        <f>IFERROR(AK92/(AK92+AL92),"")</f>
        <v/>
      </c>
      <c r="AO92" s="158"/>
      <c r="AP92" s="45" t="s">
        <v>2</v>
      </c>
      <c r="AQ92" s="54">
        <f>COUNTIFS('Audit Form Data'!AA$4:AA$123, TRUE, 'Audit Form Data'!A$4:A$123, "&gt;=1/1", 'Audit Form Data'!A$4:A$123, "&lt;=1/31", 'Audit Form Data'!B$4:B$123, 'Dropdown Lists'!A$6)</f>
        <v>0</v>
      </c>
      <c r="AR92" s="54">
        <f>COUNTIFS('Audit Form Data'!AA$4:AA$123, TRUE, 'Audit Form Data'!A$4:A$123, "&gt;=2/1", 'Audit Form Data'!A$4:A$123, "&lt;3/1", 'Audit Form Data'!B$4:B$123, 'Dropdown Lists'!A$6)</f>
        <v>0</v>
      </c>
      <c r="AS92" s="54">
        <f>COUNTIFS('Audit Form Data'!AA$4:AA$123, TRUE, 'Audit Form Data'!A$4:A$123, "&gt;=3/1", 'Audit Form Data'!A$4:A$123, "&lt;=3/31", 'Audit Form Data'!B$4:B$123, 'Dropdown Lists'!A$6)</f>
        <v>0</v>
      </c>
      <c r="AT92" s="54">
        <f>COUNTIFS('Audit Form Data'!AA$4:AA$123, TRUE, 'Audit Form Data'!A$4:A$123, "&gt;=4/1", 'Audit Form Data'!A$4:A$123, "&lt;=4/30", 'Audit Form Data'!B$4:B$123, 'Dropdown Lists'!A$6)</f>
        <v>0</v>
      </c>
      <c r="AU92" s="54">
        <f>COUNTIFS('Audit Form Data'!AA$4:AA$123, TRUE, 'Audit Form Data'!A$4:A$123, "&gt;=5/1", 'Audit Form Data'!A$4:A$123, "&lt;=5/31", 'Audit Form Data'!B$4:B$123, 'Dropdown Lists'!A$6)</f>
        <v>0</v>
      </c>
      <c r="AV92" s="54">
        <f>COUNTIFS('Audit Form Data'!AA$4:AA$123, TRUE, 'Audit Form Data'!A$4:A$123, "&gt;=6/1", 'Audit Form Data'!A$4:A$123, "&lt;=6/30", 'Audit Form Data'!B$4:B$123, 'Dropdown Lists'!A$6)</f>
        <v>0</v>
      </c>
      <c r="AW92" s="54">
        <f>COUNTIFS('Audit Form Data'!AA$4:AA$123, TRUE, 'Audit Form Data'!A$4:A$123, "&gt;=7/1", 'Audit Form Data'!A$4:A$123, "&lt;=7/31", 'Audit Form Data'!B$4:B$123, 'Dropdown Lists'!A$6)</f>
        <v>0</v>
      </c>
      <c r="AX92" s="54">
        <f>COUNTIFS('Audit Form Data'!AA$4:AA$123, TRUE, 'Audit Form Data'!A$4:A$123, "&gt;=8/1", 'Audit Form Data'!A$4:A$123, "&lt;=8/31", 'Audit Form Data'!B$4:B$123, 'Dropdown Lists'!A$6)</f>
        <v>0</v>
      </c>
      <c r="AY92" s="54">
        <f>COUNTIFS('Audit Form Data'!AA$4:AA$123, TRUE, 'Audit Form Data'!A$4:A$123, "&gt;=9/1", 'Audit Form Data'!A$4:A$123, "&lt;=9/30", 'Audit Form Data'!B$4:B$123, 'Dropdown Lists'!A$6)</f>
        <v>0</v>
      </c>
      <c r="AZ92" s="54">
        <f>COUNTIFS('Audit Form Data'!AA$4:AA$123, TRUE, 'Audit Form Data'!A$4:A$123, "&gt;=10/1", 'Audit Form Data'!A$4:A$123, "&lt;=10/31", 'Audit Form Data'!B$4:B$123, 'Dropdown Lists'!A$6)</f>
        <v>0</v>
      </c>
      <c r="BA92" s="54">
        <f>COUNTIFS('Audit Form Data'!AA$4:AA$123, TRUE, 'Audit Form Data'!A$4:A$123, "&gt;=11/1", 'Audit Form Data'!A$4:A$123, "&lt;=11/30", 'Audit Form Data'!B$4:B$123, 'Dropdown Lists'!A$6)</f>
        <v>0</v>
      </c>
      <c r="BB92" s="54">
        <f>COUNTIFS('Audit Form Data'!AA$4:AA$123, TRUE, 'Audit Form Data'!A$4:A$123, "&gt;=12/1", 'Audit Form Data'!A$4:A$123, "&lt;=12/31", 'Audit Form Data'!B$4:B$123, 'Dropdown Lists'!A$6)</f>
        <v>0</v>
      </c>
    </row>
    <row r="93" spans="2:54" x14ac:dyDescent="0.3">
      <c r="B93" s="158"/>
      <c r="C93" s="56" t="s">
        <v>3</v>
      </c>
      <c r="D93" s="64">
        <f>COUNTIFS('Audit Form Data'!BD$4:BD$123, TRUE, 'Audit Form Data'!A$4:A$123, "&gt;=1/1", 'Audit Form Data'!A$4:A$123, "&lt;=1/31", 'Audit Form Data'!B$4:B$123, 'Dropdown Lists'!A$6) + COUNTIFS('Audit Form Data'!BM$4:BM$123, TRUE, 'Audit Form Data'!A$4:A$123, "&gt;=1/1", 'Audit Form Data'!A$4:A$123, "&lt;=1/31", 'Audit Form Data'!B$4:B$123, 'Dropdown Lists'!A$6)</f>
        <v>0</v>
      </c>
      <c r="E93" s="54">
        <f>COUNTIFS('Audit Form Data'!BE$4:BE$123, TRUE, 'Audit Form Data'!A$4:A$123, "&gt;=1/1", 'Audit Form Data'!A$4:A$123, "&lt;=1/31", 'Audit Form Data'!B$4:B$123, 'Dropdown Lists'!A$6) + COUNTIFS('Audit Form Data'!BN$4:BN$123, TRUE, 'Audit Form Data'!A$4:A$123, "&gt;=1/1", 'Audit Form Data'!A$4:A$123, "&lt;=1/31", 'Audit Form Data'!B$4:B$123, 'Dropdown Lists'!A$6)</f>
        <v>0</v>
      </c>
      <c r="F93" s="67" t="str">
        <f>IFERROR(D93/(D93+E93),"")</f>
        <v/>
      </c>
      <c r="G93" s="64">
        <f>COUNTIFS('Audit Form Data'!BD$4:BD$123, TRUE, 'Audit Form Data'!A$4:A$123, "&gt;=2/1", 'Audit Form Data'!A$4:A$123, "&lt;3/1", 'Audit Form Data'!B$4:B$123, 'Dropdown Lists'!A$6) + COUNTIFS('Audit Form Data'!BM$4:BM$123, TRUE, 'Audit Form Data'!A$4:A$123, "&gt;=2/1", 'Audit Form Data'!A$4:A$123, "&lt;3/1", 'Audit Form Data'!B$4:B$123, 'Dropdown Lists'!A$6)</f>
        <v>0</v>
      </c>
      <c r="H93" s="54">
        <f>COUNTIFS('Audit Form Data'!BE$4:BE$123, TRUE, 'Audit Form Data'!A$4:A$123, "&gt;=2/1", 'Audit Form Data'!A$4:A$123, "&lt;3/1", 'Audit Form Data'!B$4:B$123, 'Dropdown Lists'!A$6) + COUNTIFS('Audit Form Data'!BN$4:BN$123, TRUE, 'Audit Form Data'!A$4:A$123, "&gt;=2/1", 'Audit Form Data'!A$4:A$123, "&lt;3/1", 'Audit Form Data'!B$4:B$123, 'Dropdown Lists'!A$6)</f>
        <v>0</v>
      </c>
      <c r="I93" s="67" t="str">
        <f>IFERROR(G93/(G93+H93),"")</f>
        <v/>
      </c>
      <c r="J93" s="64">
        <f>COUNTIFS('Audit Form Data'!BD$4:BD$123, TRUE, 'Audit Form Data'!A$4:A$123, "&gt;=3/1", 'Audit Form Data'!A$4:A$123, "&lt;=3/31", 'Audit Form Data'!B$4:B$123, 'Dropdown Lists'!A$6) + COUNTIFS('Audit Form Data'!BM$4:BM$123, TRUE, 'Audit Form Data'!A$4:A$123, "&gt;=3/1", 'Audit Form Data'!A$4:A$123, "&lt;=3/31", 'Audit Form Data'!B$4:B$123, 'Dropdown Lists'!A$6)</f>
        <v>0</v>
      </c>
      <c r="K93" s="54">
        <f>COUNTIFS('Audit Form Data'!BE$4:BE$123, TRUE, 'Audit Form Data'!A$4:A$123, "&gt;=3/1", 'Audit Form Data'!A$4:A$123, "&lt;=3/31", 'Audit Form Data'!B$4:B$123, 'Dropdown Lists'!A$6) + COUNTIFS('Audit Form Data'!BN$4:BN$123, TRUE, 'Audit Form Data'!A$4:A$123, "&gt;=3/1", 'Audit Form Data'!A$4:A$123, "&lt;=3/31", 'Audit Form Data'!B$4:B$123, 'Dropdown Lists'!A$6)</f>
        <v>0</v>
      </c>
      <c r="L93" s="67" t="str">
        <f>IFERROR(J93/(J93+K93),"")</f>
        <v/>
      </c>
      <c r="M93" s="64">
        <f>COUNTIFS('Audit Form Data'!BD$4:BD$123, TRUE, 'Audit Form Data'!A$4:A$123, "&gt;=4/1", 'Audit Form Data'!A$4:A$123, "&lt;=4/30", 'Audit Form Data'!B$4:B$123, 'Dropdown Lists'!A$6) + COUNTIFS('Audit Form Data'!BM$4:BM$123, TRUE, 'Audit Form Data'!A$4:A$123, "&gt;=4/1", 'Audit Form Data'!A$4:A$123, "&lt;=4/30", 'Audit Form Data'!B$4:B$123, 'Dropdown Lists'!A$6)</f>
        <v>0</v>
      </c>
      <c r="N93" s="54">
        <f>COUNTIFS('Audit Form Data'!BE$4:BE$123, TRUE, 'Audit Form Data'!A$4:A$123, "&gt;=4/1", 'Audit Form Data'!A$4:A$123, "&lt;=4/30", 'Audit Form Data'!B$4:B$123, 'Dropdown Lists'!A$6) + COUNTIFS('Audit Form Data'!BN$4:BN$123, TRUE, 'Audit Form Data'!A$4:A$123, "&gt;=4/1", 'Audit Form Data'!A$4:A$123, "&lt;=4/30", 'Audit Form Data'!B$4:B$123, 'Dropdown Lists'!A$6)</f>
        <v>0</v>
      </c>
      <c r="O93" s="67" t="str">
        <f>IFERROR(M93/(M93+N93),"")</f>
        <v/>
      </c>
      <c r="P93" s="64">
        <f>COUNTIFS('Audit Form Data'!BD$4:BD$123, TRUE, 'Audit Form Data'!A$4:A$123, "&gt;=5/1", 'Audit Form Data'!A$4:A$123, "&lt;=5/31", 'Audit Form Data'!B$4:B$123, 'Dropdown Lists'!A$6) + COUNTIFS('Audit Form Data'!BM$4:BM$123, TRUE, 'Audit Form Data'!A$4:A$123, "&gt;=5/1", 'Audit Form Data'!A$4:A$123, "&lt;=5/31", 'Audit Form Data'!B$4:B$123, 'Dropdown Lists'!A$6)</f>
        <v>0</v>
      </c>
      <c r="Q93" s="54">
        <f>COUNTIFS('Audit Form Data'!BE$4:BE$123, TRUE, 'Audit Form Data'!A$4:A$123, "&gt;=5/1", 'Audit Form Data'!A$4:A$123, "&lt;=5/31", 'Audit Form Data'!B$4:B$123, 'Dropdown Lists'!A$6) + COUNTIFS('Audit Form Data'!BN$4:BN$123, TRUE, 'Audit Form Data'!A$4:A$123, "&gt;=5/1", 'Audit Form Data'!A$4:A$123, "&lt;=5/31", 'Audit Form Data'!B$4:B$123, 'Dropdown Lists'!A$6)</f>
        <v>0</v>
      </c>
      <c r="R93" s="67" t="str">
        <f>IFERROR(P93/(P93+Q93),"")</f>
        <v/>
      </c>
      <c r="S93" s="64">
        <f>COUNTIFS('Audit Form Data'!BD$4:BD$123, TRUE, 'Audit Form Data'!A$4:A$123, "&gt;=6/1", 'Audit Form Data'!A$4:A$123, "&lt;=6/30", 'Audit Form Data'!B$4:B$123, 'Dropdown Lists'!A$6) + COUNTIFS('Audit Form Data'!BM$4:BM$123, TRUE, 'Audit Form Data'!A$4:A$123, "&gt;=6/1", 'Audit Form Data'!A$4:A$123, "&lt;=6/30", 'Audit Form Data'!B$4:B$123, 'Dropdown Lists'!A$6)</f>
        <v>0</v>
      </c>
      <c r="T93" s="54">
        <f>COUNTIFS('Audit Form Data'!BE$4:BE$123, TRUE, 'Audit Form Data'!A$4:A$123, "&gt;=6/1", 'Audit Form Data'!A$4:A$123, "&lt;=6/30", 'Audit Form Data'!B$4:B$123, 'Dropdown Lists'!A$6) + COUNTIFS('Audit Form Data'!BN$4:BN$123, TRUE, 'Audit Form Data'!A$4:A$123, "&gt;=6/1", 'Audit Form Data'!A$4:A$123, "&lt;=6/30", 'Audit Form Data'!B$4:B$123, 'Dropdown Lists'!A$6)</f>
        <v>0</v>
      </c>
      <c r="U93" s="67" t="str">
        <f>IFERROR(S93/(S93+T93),"")</f>
        <v/>
      </c>
      <c r="V93" s="64">
        <f>COUNTIFS('Audit Form Data'!BD$4:BD$123, TRUE, 'Audit Form Data'!A$4:A$123, "&gt;=7/1", 'Audit Form Data'!A$4:A$123, "&lt;=7/31", 'Audit Form Data'!B$4:B$123, 'Dropdown Lists'!A$6) + COUNTIFS('Audit Form Data'!BM$4:BM$123, TRUE, 'Audit Form Data'!A$4:A$123, "&gt;=7/1", 'Audit Form Data'!A$4:A$123, "&lt;=7/31", 'Audit Form Data'!B$4:B$123, 'Dropdown Lists'!A$6)</f>
        <v>0</v>
      </c>
      <c r="W93" s="54">
        <f>COUNTIFS('Audit Form Data'!BE$4:BE$123, TRUE, 'Audit Form Data'!A$4:A$123, "&gt;=7/1", 'Audit Form Data'!A$4:A$123, "&lt;=7/31", 'Audit Form Data'!B$4:B$123, 'Dropdown Lists'!A$6) + COUNTIFS('Audit Form Data'!BN$4:BN$123, TRUE, 'Audit Form Data'!A$4:A$123, "&gt;=7/1", 'Audit Form Data'!A$4:A$123, "&lt;=7/31", 'Audit Form Data'!B$4:B$123, 'Dropdown Lists'!A$6)</f>
        <v>0</v>
      </c>
      <c r="X93" s="67" t="str">
        <f>IFERROR(V93/(V93+W93),"")</f>
        <v/>
      </c>
      <c r="Y93" s="64">
        <f>COUNTIFS('Audit Form Data'!BD$4:BD$123, TRUE, 'Audit Form Data'!A$4:A$123, "&gt;=8/1", 'Audit Form Data'!A$4:A$123, "&lt;=8/31", 'Audit Form Data'!B$4:B$123, 'Dropdown Lists'!A$6) + COUNTIFS('Audit Form Data'!BM$4:BM$123, TRUE, 'Audit Form Data'!A$4:A$123, "&gt;=8/1", 'Audit Form Data'!A$4:A$123, "&lt;=8/31", 'Audit Form Data'!B$4:B$123, 'Dropdown Lists'!A$6)</f>
        <v>0</v>
      </c>
      <c r="Z93" s="54">
        <f>COUNTIFS('Audit Form Data'!BE$4:BE$123, TRUE, 'Audit Form Data'!A$4:A$123, "&gt;=8/1", 'Audit Form Data'!A$4:A$123, "&lt;=8/31", 'Audit Form Data'!B$4:B$123, 'Dropdown Lists'!A$6) + COUNTIFS('Audit Form Data'!BN$4:BN$123, TRUE, 'Audit Form Data'!A$4:A$123, "&gt;=8/1", 'Audit Form Data'!A$4:A$123, "&lt;=8/31", 'Audit Form Data'!B$4:B$123, 'Dropdown Lists'!A$6)</f>
        <v>0</v>
      </c>
      <c r="AA93" s="67" t="str">
        <f>IFERROR(Y93/(Y93+Z93),"")</f>
        <v/>
      </c>
      <c r="AB93" s="64">
        <f>COUNTIFS('Audit Form Data'!BD$4:BD$123, TRUE, 'Audit Form Data'!A$4:A$123, "&gt;=9/1", 'Audit Form Data'!A$4:A$123, "&lt;=9/30", 'Audit Form Data'!B$4:B$123, 'Dropdown Lists'!A$6) + COUNTIFS('Audit Form Data'!BM$4:BM$123, TRUE, 'Audit Form Data'!A$4:A$123, "&gt;=9/1", 'Audit Form Data'!A$4:A$123, "&lt;=9/30", 'Audit Form Data'!B$4:B$123, 'Dropdown Lists'!A$6)</f>
        <v>0</v>
      </c>
      <c r="AC93" s="54">
        <f>COUNTIFS('Audit Form Data'!BE$4:BE$123, TRUE, 'Audit Form Data'!A$4:A$123, "&gt;=9/1", 'Audit Form Data'!A$4:A$123, "&lt;=9/30", 'Audit Form Data'!B$4:B$123, 'Dropdown Lists'!A$6) + COUNTIFS('Audit Form Data'!BN$4:BN$123, TRUE, 'Audit Form Data'!A$4:A$123, "&gt;=9/1", 'Audit Form Data'!A$4:A$123, "&lt;=9/30", 'Audit Form Data'!B$4:B$123, 'Dropdown Lists'!A$6)</f>
        <v>0</v>
      </c>
      <c r="AD93" s="67" t="str">
        <f>IFERROR(AB93/(AB93+AC93),"")</f>
        <v/>
      </c>
      <c r="AE93" s="64">
        <f>COUNTIFS('Audit Form Data'!BD$4:BD$123, TRUE, 'Audit Form Data'!A$4:A$123, "&gt;=10/1", 'Audit Form Data'!A$4:A$123, "&lt;=10/31", 'Audit Form Data'!B$4:B$123, 'Dropdown Lists'!A$6) + COUNTIFS('Audit Form Data'!BM$4:BM$123, TRUE, 'Audit Form Data'!A$4:A$123, "&gt;=10/1", 'Audit Form Data'!A$4:A$123, "&lt;=10/31", 'Audit Form Data'!B$4:B$123, 'Dropdown Lists'!A$6)</f>
        <v>0</v>
      </c>
      <c r="AF93" s="54">
        <f>COUNTIFS('Audit Form Data'!BE$4:BE$123, TRUE, 'Audit Form Data'!A$4:A$123, "&gt;=10/1", 'Audit Form Data'!A$4:A$123, "&lt;=10/31", 'Audit Form Data'!B$4:B$123, 'Dropdown Lists'!A$6) + COUNTIFS('Audit Form Data'!BN$4:BN$123, TRUE, 'Audit Form Data'!A$4:A$123, "&gt;=10/1", 'Audit Form Data'!A$4:A$123, "&lt;=10/31", 'Audit Form Data'!B$4:B$123, 'Dropdown Lists'!A$6)</f>
        <v>0</v>
      </c>
      <c r="AG93" s="67" t="str">
        <f>IFERROR(AE93/(AE93+AF93),"")</f>
        <v/>
      </c>
      <c r="AH93" s="64">
        <f>COUNTIFS('Audit Form Data'!BD$4:BD$123, TRUE, 'Audit Form Data'!A$4:A$123, "&gt;=11/1", 'Audit Form Data'!A$4:A$123, "&lt;=11/30", 'Audit Form Data'!B$4:B$123, 'Dropdown Lists'!A$6) + COUNTIFS('Audit Form Data'!BM$4:BM$123, TRUE, 'Audit Form Data'!A$4:A$123, "&gt;=11/1", 'Audit Form Data'!A$4:A$123, "&lt;=11/30", 'Audit Form Data'!B$4:B$123, 'Dropdown Lists'!A$6)</f>
        <v>0</v>
      </c>
      <c r="AI93" s="54">
        <f>COUNTIFS('Audit Form Data'!BE$4:BE$123, TRUE, 'Audit Form Data'!A$4:A$123, "&gt;=11/1", 'Audit Form Data'!A$4:A$123, "&lt;=11/30", 'Audit Form Data'!B$4:B$123, 'Dropdown Lists'!A$6) + COUNTIFS('Audit Form Data'!BN$4:BN$123, TRUE, 'Audit Form Data'!A$4:A$123, "&gt;=11/1", 'Audit Form Data'!A$4:A$123, "&lt;=11/30", 'Audit Form Data'!B$4:B$123, 'Dropdown Lists'!A$6)</f>
        <v>0</v>
      </c>
      <c r="AJ93" s="67" t="str">
        <f>IFERROR(AH93/(AH93+AI93),"")</f>
        <v/>
      </c>
      <c r="AK93" s="64">
        <f>COUNTIFS('Audit Form Data'!BD$4:BD$123, TRUE, 'Audit Form Data'!A$4:A$123, "&gt;=12/1", 'Audit Form Data'!A$4:A$123, "&lt;=12/31", 'Audit Form Data'!B$4:B$123, 'Dropdown Lists'!A$6) + COUNTIFS('Audit Form Data'!BM$4:BM$123, TRUE, 'Audit Form Data'!A$4:A$123, "&gt;=12/1", 'Audit Form Data'!A$4:A$123, "&lt;=12/31", 'Audit Form Data'!B$4:B$123, 'Dropdown Lists'!A$6)</f>
        <v>0</v>
      </c>
      <c r="AL93" s="54">
        <f>COUNTIFS('Audit Form Data'!BE$4:BE$123, TRUE, 'Audit Form Data'!A$4:A$123, "&gt;=12/1", 'Audit Form Data'!A$4:A$123, "&lt;=12/31", 'Audit Form Data'!B$4:B$123, 'Dropdown Lists'!A$6) + COUNTIFS('Audit Form Data'!BN$4:BN$123, TRUE, 'Audit Form Data'!A$4:A$123, "&gt;=12/1", 'Audit Form Data'!A$4:A$123, "&lt;=12/31", 'Audit Form Data'!B$4:B$123, 'Dropdown Lists'!A$6)</f>
        <v>0</v>
      </c>
      <c r="AM93" s="67" t="str">
        <f>IFERROR(AK93/(AK93+AL93),"")</f>
        <v/>
      </c>
      <c r="AO93" s="159"/>
      <c r="AP93" s="46" t="s">
        <v>3</v>
      </c>
      <c r="AQ93" s="54">
        <f>COUNTIFS('Audit Form Data'!BE$4:BE$123, TRUE, 'Audit Form Data'!A$4:A$123, "&gt;=1/1", 'Audit Form Data'!A$4:A$123, "&lt;=1/31", 'Audit Form Data'!B$4:B$123, 'Dropdown Lists'!A$6) + COUNTIFS('Audit Form Data'!BN$4:BN$123, TRUE, 'Audit Form Data'!A$4:A$123, "&gt;=1/1", 'Audit Form Data'!A$4:A$123, "&lt;=1/31", 'Audit Form Data'!B$4:B$123, 'Dropdown Lists'!A$6)</f>
        <v>0</v>
      </c>
      <c r="AR93" s="54">
        <f>COUNTIFS('Audit Form Data'!BE$4:BE$123, TRUE, 'Audit Form Data'!A$4:A$123, "&gt;=2/1", 'Audit Form Data'!A$4:A$123, "&lt;3/1", 'Audit Form Data'!B$4:B$123, 'Dropdown Lists'!A$6) + COUNTIFS('Audit Form Data'!BN$4:BN$123, TRUE, 'Audit Form Data'!A$4:A$123, "&gt;=2/1", 'Audit Form Data'!A$4:A$123, "&lt;3/1", 'Audit Form Data'!B$4:B$123, 'Dropdown Lists'!A$6)</f>
        <v>0</v>
      </c>
      <c r="AS93" s="54">
        <f>COUNTIFS('Audit Form Data'!BE$4:BE$123, TRUE, 'Audit Form Data'!A$4:A$123, "&gt;=3/1", 'Audit Form Data'!A$4:A$123, "&lt;=3/31", 'Audit Form Data'!B$4:B$123, 'Dropdown Lists'!A$6) + COUNTIFS('Audit Form Data'!BN$4:BN$123, TRUE, 'Audit Form Data'!A$4:A$123, "&gt;=3/1", 'Audit Form Data'!A$4:A$123, "&lt;=3/31", 'Audit Form Data'!B$4:B$123, 'Dropdown Lists'!A$6)</f>
        <v>0</v>
      </c>
      <c r="AT93" s="54">
        <f>COUNTIFS('Audit Form Data'!BE$4:BE$123, TRUE, 'Audit Form Data'!A$4:A$123, "&gt;=4/1", 'Audit Form Data'!A$4:A$123, "&lt;=4/30", 'Audit Form Data'!B$4:B$123, 'Dropdown Lists'!A$6) + COUNTIFS('Audit Form Data'!BN$4:BN$123, TRUE, 'Audit Form Data'!A$4:A$123, "&gt;=4/1", 'Audit Form Data'!A$4:A$123, "&lt;=4/30", 'Audit Form Data'!B$4:B$123, 'Dropdown Lists'!A$6)</f>
        <v>0</v>
      </c>
      <c r="AU93" s="54">
        <f>COUNTIFS('Audit Form Data'!BE$4:BE$123, TRUE, 'Audit Form Data'!A$4:A$123, "&gt;=5/1", 'Audit Form Data'!A$4:A$123, "&lt;=5/31", 'Audit Form Data'!B$4:B$123, 'Dropdown Lists'!A$6) + COUNTIFS('Audit Form Data'!BN$4:BN$123, TRUE, 'Audit Form Data'!A$4:A$123, "&gt;=5/1", 'Audit Form Data'!A$4:A$123, "&lt;=5/31", 'Audit Form Data'!B$4:B$123, 'Dropdown Lists'!A$6)</f>
        <v>0</v>
      </c>
      <c r="AV93" s="54">
        <f>COUNTIFS('Audit Form Data'!BE$4:BE$123, TRUE, 'Audit Form Data'!A$4:A$123, "&gt;=6/1", 'Audit Form Data'!A$4:A$123, "&lt;=6/30", 'Audit Form Data'!B$4:B$123, 'Dropdown Lists'!A$6) + COUNTIFS('Audit Form Data'!BN$4:BN$123, TRUE, 'Audit Form Data'!A$4:A$123, "&gt;=6/1", 'Audit Form Data'!A$4:A$123, "&lt;=6/30", 'Audit Form Data'!B$4:B$123, 'Dropdown Lists'!A$6)</f>
        <v>0</v>
      </c>
      <c r="AW93" s="54">
        <f>COUNTIFS('Audit Form Data'!BE$4:BE$123, TRUE, 'Audit Form Data'!A$4:A$123, "&gt;=7/1", 'Audit Form Data'!A$4:A$123, "&lt;=7/31", 'Audit Form Data'!B$4:B$123, 'Dropdown Lists'!A$6) + COUNTIFS('Audit Form Data'!BN$4:BN$123, TRUE, 'Audit Form Data'!A$4:A$123, "&gt;=7/1", 'Audit Form Data'!A$4:A$123, "&lt;=7/31", 'Audit Form Data'!B$4:B$123, 'Dropdown Lists'!A$6)</f>
        <v>0</v>
      </c>
      <c r="AX93" s="54">
        <f>COUNTIFS('Audit Form Data'!BE$4:BE$123, TRUE, 'Audit Form Data'!A$4:A$123, "&gt;=8/1", 'Audit Form Data'!A$4:A$123, "&lt;=8/31", 'Audit Form Data'!B$4:B$123, 'Dropdown Lists'!A$6) + COUNTIFS('Audit Form Data'!BN$4:BN$123, TRUE, 'Audit Form Data'!A$4:A$123, "&gt;=8/1", 'Audit Form Data'!A$4:A$123, "&lt;=8/31", 'Audit Form Data'!B$4:B$123, 'Dropdown Lists'!A$6)</f>
        <v>0</v>
      </c>
      <c r="AY93" s="54">
        <f>COUNTIFS('Audit Form Data'!BE$4:BE$123, TRUE, 'Audit Form Data'!A$4:A$123, "&gt;=9/1", 'Audit Form Data'!A$4:A$123, "&lt;=9/30", 'Audit Form Data'!B$4:B$123, 'Dropdown Lists'!A$6) + COUNTIFS('Audit Form Data'!BN$4:BN$123, TRUE, 'Audit Form Data'!A$4:A$123, "&gt;=9/1", 'Audit Form Data'!A$4:A$123, "&lt;=9/30", 'Audit Form Data'!B$4:B$123, 'Dropdown Lists'!A$6)</f>
        <v>0</v>
      </c>
      <c r="AZ93" s="54">
        <f>COUNTIFS('Audit Form Data'!BE$4:BE$123, TRUE, 'Audit Form Data'!A$4:A$123, "&gt;=10/1", 'Audit Form Data'!A$4:A$123, "&lt;=10/31", 'Audit Form Data'!B$4:B$123, 'Dropdown Lists'!A$6) + COUNTIFS('Audit Form Data'!BN$4:BN$123, TRUE, 'Audit Form Data'!A$4:A$123, "&gt;=10/1", 'Audit Form Data'!A$4:A$123, "&lt;=10/31", 'Audit Form Data'!B$4:B$123, 'Dropdown Lists'!A$6)</f>
        <v>0</v>
      </c>
      <c r="BA93" s="54">
        <f>COUNTIFS('Audit Form Data'!BE$4:BE$123, TRUE, 'Audit Form Data'!A$4:A$123, "&gt;=11/1", 'Audit Form Data'!A$4:A$123, "&lt;=11/30", 'Audit Form Data'!B$4:B$123, 'Dropdown Lists'!A$6) + COUNTIFS('Audit Form Data'!BN$4:BN$123, TRUE, 'Audit Form Data'!A$4:A$123, "&gt;=11/1", 'Audit Form Data'!A$4:A$123, "&lt;=11/30", 'Audit Form Data'!B$4:B$123, 'Dropdown Lists'!A$6)</f>
        <v>0</v>
      </c>
      <c r="BB93" s="54">
        <f>COUNTIFS('Audit Form Data'!BE$4:BE$123, TRUE, 'Audit Form Data'!A$4:A$123, "&gt;=12/1", 'Audit Form Data'!A$4:A$123, "&lt;=12/31", 'Audit Form Data'!B$4:B$123, 'Dropdown Lists'!A$6) + COUNTIFS('Audit Form Data'!BN$4:BN$123, TRUE, 'Audit Form Data'!A$4:A$123, "&gt;=12/1", 'Audit Form Data'!A$4:A$123, "&lt;=12/31", 'Audit Form Data'!B$4:B$123, 'Dropdown Lists'!A$6)</f>
        <v>0</v>
      </c>
    </row>
    <row r="94" spans="2:54" x14ac:dyDescent="0.3">
      <c r="B94" s="159"/>
      <c r="C94" s="85" t="s">
        <v>118</v>
      </c>
      <c r="D94" s="86">
        <f>SUM(D91:D93)</f>
        <v>0</v>
      </c>
      <c r="E94" s="86">
        <f>SUM(E91:E93)</f>
        <v>0</v>
      </c>
      <c r="F94" s="96" t="e">
        <f>IFERROR(D94/(D94+E94), NA())</f>
        <v>#N/A</v>
      </c>
      <c r="G94" s="86">
        <f>SUM(G91:G93)</f>
        <v>0</v>
      </c>
      <c r="H94" s="86">
        <f>SUM(H91:H93)</f>
        <v>0</v>
      </c>
      <c r="I94" s="96" t="e">
        <f>IFERROR(G94/(G94+H94), NA())</f>
        <v>#N/A</v>
      </c>
      <c r="J94" s="86">
        <f>SUM(J91:J93)</f>
        <v>0</v>
      </c>
      <c r="K94" s="86">
        <f>SUM(K91:K93)</f>
        <v>0</v>
      </c>
      <c r="L94" s="96" t="e">
        <f>IFERROR(J94/(J94+K94), NA())</f>
        <v>#N/A</v>
      </c>
      <c r="M94" s="86">
        <f>SUM(M91:M93)</f>
        <v>0</v>
      </c>
      <c r="N94" s="86">
        <f>SUM(N91:N93)</f>
        <v>0</v>
      </c>
      <c r="O94" s="96" t="e">
        <f>IFERROR(M94/(M94+N94), NA())</f>
        <v>#N/A</v>
      </c>
      <c r="P94" s="86">
        <f>SUM(P91:P93)</f>
        <v>0</v>
      </c>
      <c r="Q94" s="86">
        <f>SUM(Q91:Q93)</f>
        <v>0</v>
      </c>
      <c r="R94" s="96" t="e">
        <f>IFERROR(P94/(P94+Q94), NA())</f>
        <v>#N/A</v>
      </c>
      <c r="S94" s="86">
        <f>SUM(S91:S93)</f>
        <v>0</v>
      </c>
      <c r="T94" s="86">
        <f>SUM(T91:T93)</f>
        <v>0</v>
      </c>
      <c r="U94" s="96" t="e">
        <f>IFERROR(S94/(S94+T94), NA())</f>
        <v>#N/A</v>
      </c>
      <c r="V94" s="86">
        <f>SUM(V91:V93)</f>
        <v>0</v>
      </c>
      <c r="W94" s="86">
        <f>SUM(W91:W93)</f>
        <v>0</v>
      </c>
      <c r="X94" s="96" t="e">
        <f>IFERROR(V94/(V94+W94), NA())</f>
        <v>#N/A</v>
      </c>
      <c r="Y94" s="86">
        <f>SUM(Y91:Y93)</f>
        <v>0</v>
      </c>
      <c r="Z94" s="86">
        <f>SUM(Z91:Z93)</f>
        <v>0</v>
      </c>
      <c r="AA94" s="96" t="e">
        <f>IFERROR(Y94/(Y94+Z94), NA())</f>
        <v>#N/A</v>
      </c>
      <c r="AB94" s="86">
        <f>SUM(AB91:AB93)</f>
        <v>0</v>
      </c>
      <c r="AC94" s="86">
        <f>SUM(AC91:AC93)</f>
        <v>0</v>
      </c>
      <c r="AD94" s="96" t="e">
        <f>IFERROR(AB94/(AB94+AC94), NA())</f>
        <v>#N/A</v>
      </c>
      <c r="AE94" s="86">
        <f>SUM(AE91:AE93)</f>
        <v>0</v>
      </c>
      <c r="AF94" s="86">
        <f>SUM(AF91:AF93)</f>
        <v>0</v>
      </c>
      <c r="AG94" s="96" t="e">
        <f>IFERROR(AE94/(AE94+AF94), NA())</f>
        <v>#N/A</v>
      </c>
      <c r="AH94" s="86">
        <f>SUM(AH91:AH93)</f>
        <v>0</v>
      </c>
      <c r="AI94" s="86">
        <f>SUM(AI91:AI93)</f>
        <v>0</v>
      </c>
      <c r="AJ94" s="96" t="e">
        <f>IFERROR(AH94/(AH94+AI94), NA())</f>
        <v>#N/A</v>
      </c>
      <c r="AK94" s="86">
        <f>SUM(AK91:AK93)</f>
        <v>0</v>
      </c>
      <c r="AL94" s="86">
        <f>SUM(AL91:AL93)</f>
        <v>0</v>
      </c>
      <c r="AM94" s="96" t="e">
        <f>IFERROR(AK94/(AK94+AL94), NA())</f>
        <v>#N/A</v>
      </c>
      <c r="AO94" s="154" t="s">
        <v>4</v>
      </c>
      <c r="AP94" s="47" t="s">
        <v>5</v>
      </c>
      <c r="AQ94" s="72">
        <f>COUNTIFS('Audit Form Data'!L$4:L$123, TRUE, 'Audit Form Data'!A$4:A$123, "&gt;=1/1", 'Audit Form Data'!A$4:A$123, "&lt;=1/31", 'Audit Form Data'!B$4:B$123, 'Dropdown Lists'!A$6)</f>
        <v>0</v>
      </c>
      <c r="AR94" s="72">
        <f>COUNTIFS('Audit Form Data'!L$4:L$123, TRUE, 'Audit Form Data'!A$4:A$123, "&gt;=2/1", 'Audit Form Data'!A$4:A$123, "&lt;3/1", 'Audit Form Data'!B$4:B$123, 'Dropdown Lists'!A$6)</f>
        <v>0</v>
      </c>
      <c r="AS94" s="72">
        <f>COUNTIFS('Audit Form Data'!L$4:L$123, TRUE, 'Audit Form Data'!A$4:A$123, "&gt;=3/1", 'Audit Form Data'!A$4:A$123, "&lt;=3/31", 'Audit Form Data'!B$4:B$123, 'Dropdown Lists'!A$6)</f>
        <v>0</v>
      </c>
      <c r="AT94" s="72">
        <f>COUNTIFS('Audit Form Data'!L$4:L$123, TRUE, 'Audit Form Data'!A$4:A$123, "&gt;=4/1", 'Audit Form Data'!A$4:A$123, "&lt;=4/30", 'Audit Form Data'!B$4:B$123, 'Dropdown Lists'!A$6)</f>
        <v>0</v>
      </c>
      <c r="AU94" s="72">
        <f>COUNTIFS('Audit Form Data'!L$4:L$123, TRUE, 'Audit Form Data'!A$4:A$123, "&gt;=5/1", 'Audit Form Data'!A$4:A$123, "&lt;=5/31", 'Audit Form Data'!B$4:B$123, 'Dropdown Lists'!A$6)</f>
        <v>0</v>
      </c>
      <c r="AV94" s="72">
        <f>COUNTIFS('Audit Form Data'!L$4:L$123, TRUE, 'Audit Form Data'!A$4:A$123, "&gt;=6/1", 'Audit Form Data'!A$4:A$123, "&lt;=6/30", 'Audit Form Data'!B$4:B$123, 'Dropdown Lists'!A$6)</f>
        <v>0</v>
      </c>
      <c r="AW94" s="72">
        <f>COUNTIFS('Audit Form Data'!L$4:L$123, TRUE, 'Audit Form Data'!A$4:A$123, "&gt;=7/1", 'Audit Form Data'!A$4:A$123, "&lt;=7/31", 'Audit Form Data'!B$4:B$123, 'Dropdown Lists'!A$6)</f>
        <v>0</v>
      </c>
      <c r="AX94" s="72">
        <f>COUNTIFS('Audit Form Data'!L$4:L$123, TRUE, 'Audit Form Data'!A$4:A$123, "&gt;=8/1", 'Audit Form Data'!A$4:A$123, "&lt;=8/31", 'Audit Form Data'!B$4:B$123, 'Dropdown Lists'!A$6)</f>
        <v>0</v>
      </c>
      <c r="AY94" s="72">
        <f>COUNTIFS('Audit Form Data'!L$4:L$123, TRUE, 'Audit Form Data'!A$4:A$123, "&gt;=9/1", 'Audit Form Data'!A$4:A$123, "&lt;=9/30", 'Audit Form Data'!B$4:B$123, 'Dropdown Lists'!A$6)</f>
        <v>0</v>
      </c>
      <c r="AZ94" s="72">
        <f>COUNTIFS('Audit Form Data'!L$4:L$123, TRUE, 'Audit Form Data'!A$4:A$123, "&gt;=10/1", 'Audit Form Data'!A$4:A$123, "&lt;=10/31", 'Audit Form Data'!B$4:B$123, 'Dropdown Lists'!A$6)</f>
        <v>0</v>
      </c>
      <c r="BA94" s="72">
        <f>COUNTIFS('Audit Form Data'!L$4:L$123, TRUE, 'Audit Form Data'!A$4:A$123, "&gt;=11/1", 'Audit Form Data'!A$4:A$123, "&lt;=11/30", 'Audit Form Data'!B$4:B$123, 'Dropdown Lists'!A$6)</f>
        <v>0</v>
      </c>
      <c r="BB94" s="72">
        <f>COUNTIFS('Audit Form Data'!L$4:L$123, TRUE, 'Audit Form Data'!A$4:A$123, "&gt;=12/1", 'Audit Form Data'!A$4:A$123, "&lt;=12/31", 'Audit Form Data'!B$4:B$123, 'Dropdown Lists'!A$6)</f>
        <v>0</v>
      </c>
    </row>
    <row r="95" spans="2:54" ht="24.6" x14ac:dyDescent="0.3">
      <c r="B95" s="154" t="s">
        <v>4</v>
      </c>
      <c r="C95" s="57" t="s">
        <v>5</v>
      </c>
      <c r="D95" s="71">
        <f>COUNTIFS('Audit Form Data'!K$4:K$123, TRUE, 'Audit Form Data'!A$4:A$123, "&gt;=1/1", 'Audit Form Data'!A$4:A$123, "&lt;=1/31", 'Audit Form Data'!B$4:B$123, 'Dropdown Lists'!A$6)</f>
        <v>0</v>
      </c>
      <c r="E95" s="72">
        <f>COUNTIFS('Audit Form Data'!L$4:L$123, TRUE, 'Audit Form Data'!A$4:A$123, "&gt;=1/1", 'Audit Form Data'!A$4:A$123, "&lt;=1/31", 'Audit Form Data'!B$4:B$123, 'Dropdown Lists'!A$6)</f>
        <v>0</v>
      </c>
      <c r="F95" s="97" t="str">
        <f>IFERROR(D95/(D95+E95),"")</f>
        <v/>
      </c>
      <c r="G95" s="71">
        <f>COUNTIFS('Audit Form Data'!K$4:K$123, TRUE, 'Audit Form Data'!A$4:A$123, "&gt;=2/1", 'Audit Form Data'!A$4:A$123, "&lt;3/1", 'Audit Form Data'!B$4:B$123, 'Dropdown Lists'!A$6)</f>
        <v>0</v>
      </c>
      <c r="H95" s="72">
        <f>COUNTIFS('Audit Form Data'!L$4:L$123, TRUE, 'Audit Form Data'!A$4:A$123, "&gt;=2/1", 'Audit Form Data'!A$4:A$123, "&lt;3/1", 'Audit Form Data'!B$4:B$123, 'Dropdown Lists'!A$6)</f>
        <v>0</v>
      </c>
      <c r="I95" s="97" t="str">
        <f>IFERROR(G95/(G95+H95),"")</f>
        <v/>
      </c>
      <c r="J95" s="71">
        <f>COUNTIFS('Audit Form Data'!K$4:K$123, TRUE, 'Audit Form Data'!A$4:A$123, "&gt;=3/1", 'Audit Form Data'!A$4:A$123, "&lt;=3/31", 'Audit Form Data'!B$4:B$123, 'Dropdown Lists'!A$6)</f>
        <v>0</v>
      </c>
      <c r="K95" s="72">
        <f>COUNTIFS('Audit Form Data'!L$4:L$123, TRUE, 'Audit Form Data'!A$4:A$123, "&gt;=3/1", 'Audit Form Data'!A$4:A$123, "&lt;=3/31", 'Audit Form Data'!B$4:B$123, 'Dropdown Lists'!A$6)</f>
        <v>0</v>
      </c>
      <c r="L95" s="97" t="str">
        <f>IFERROR(J95/(J95+K95),"")</f>
        <v/>
      </c>
      <c r="M95" s="71">
        <f>COUNTIFS('Audit Form Data'!K$4:K$123, TRUE, 'Audit Form Data'!A$4:A$123, "&gt;=4/1", 'Audit Form Data'!A$4:A$123, "&lt;=4/30", 'Audit Form Data'!B$4:B$123, 'Dropdown Lists'!A$6)</f>
        <v>0</v>
      </c>
      <c r="N95" s="72">
        <f>COUNTIFS('Audit Form Data'!L$4:L$123, TRUE, 'Audit Form Data'!A$4:A$123, "&gt;=4/1", 'Audit Form Data'!A$4:A$123, "&lt;=4/30", 'Audit Form Data'!B$4:B$123, 'Dropdown Lists'!A$6)</f>
        <v>0</v>
      </c>
      <c r="O95" s="97" t="str">
        <f>IFERROR(M95/(M95+N95),"")</f>
        <v/>
      </c>
      <c r="P95" s="71">
        <f>COUNTIFS('Audit Form Data'!K$4:K$123, TRUE, 'Audit Form Data'!A$4:A$123, "&gt;=5/1", 'Audit Form Data'!A$4:A$123, "&lt;=5/31", 'Audit Form Data'!B$4:B$123, 'Dropdown Lists'!A$6)</f>
        <v>0</v>
      </c>
      <c r="Q95" s="72">
        <f>COUNTIFS('Audit Form Data'!L$4:L$123, TRUE, 'Audit Form Data'!A$4:A$123, "&gt;=5/1", 'Audit Form Data'!A$4:A$123, "&lt;=5/31", 'Audit Form Data'!B$4:B$123, 'Dropdown Lists'!A$6)</f>
        <v>0</v>
      </c>
      <c r="R95" s="97" t="str">
        <f>IFERROR(P95/(P95+Q95),"")</f>
        <v/>
      </c>
      <c r="S95" s="71">
        <f>COUNTIFS('Audit Form Data'!K$4:K$123, TRUE, 'Audit Form Data'!A$4:A$123, "&gt;=6/1", 'Audit Form Data'!A$4:A$123, "&lt;=6/30", 'Audit Form Data'!B$4:B$123, 'Dropdown Lists'!A$6)</f>
        <v>0</v>
      </c>
      <c r="T95" s="72">
        <f>COUNTIFS('Audit Form Data'!L$4:L$123, TRUE, 'Audit Form Data'!A$4:A$123, "&gt;=6/1", 'Audit Form Data'!A$4:A$123, "&lt;=6/30", 'Audit Form Data'!B$4:B$123, 'Dropdown Lists'!A$6)</f>
        <v>0</v>
      </c>
      <c r="U95" s="97" t="str">
        <f>IFERROR(S95/(S95+T95),"")</f>
        <v/>
      </c>
      <c r="V95" s="71">
        <f>COUNTIFS('Audit Form Data'!K$4:K$123, TRUE, 'Audit Form Data'!A$4:A$123, "&gt;=7/1", 'Audit Form Data'!A$4:A$123, "&lt;=7/31", 'Audit Form Data'!B$4:B$123, 'Dropdown Lists'!A$6)</f>
        <v>0</v>
      </c>
      <c r="W95" s="72">
        <f>COUNTIFS('Audit Form Data'!L$4:L$123, TRUE, 'Audit Form Data'!A$4:A$123, "&gt;=7/1", 'Audit Form Data'!A$4:A$123, "&lt;=7/31", 'Audit Form Data'!B$4:B$123, 'Dropdown Lists'!A$6)</f>
        <v>0</v>
      </c>
      <c r="X95" s="97" t="str">
        <f>IFERROR(V95/(V95+W95),"")</f>
        <v/>
      </c>
      <c r="Y95" s="71">
        <f>COUNTIFS('Audit Form Data'!K$4:K$123, TRUE, 'Audit Form Data'!A$4:A$123, "&gt;=8/1", 'Audit Form Data'!A$4:A$123, "&lt;=8/31", 'Audit Form Data'!B$4:B$123, 'Dropdown Lists'!A$6)</f>
        <v>0</v>
      </c>
      <c r="Z95" s="72">
        <f>COUNTIFS('Audit Form Data'!L$4:L$123, TRUE, 'Audit Form Data'!A$4:A$123, "&gt;=8/1", 'Audit Form Data'!A$4:A$123, "&lt;=8/31", 'Audit Form Data'!B$4:B$123, 'Dropdown Lists'!A$6)</f>
        <v>0</v>
      </c>
      <c r="AA95" s="97" t="str">
        <f>IFERROR(Y95/(Y95+Z95),"")</f>
        <v/>
      </c>
      <c r="AB95" s="71">
        <f>COUNTIFS('Audit Form Data'!K$4:K$123, TRUE, 'Audit Form Data'!A$4:A$123, "&gt;=9/1", 'Audit Form Data'!A$4:A$123, "&lt;=9/30", 'Audit Form Data'!B$4:B$123, 'Dropdown Lists'!A$6)</f>
        <v>0</v>
      </c>
      <c r="AC95" s="72">
        <f>COUNTIFS('Audit Form Data'!L$4:L$123, TRUE, 'Audit Form Data'!A$4:A$123, "&gt;=9/1", 'Audit Form Data'!A$4:A$123, "&lt;=9/30", 'Audit Form Data'!B$4:B$123, 'Dropdown Lists'!A$6)</f>
        <v>0</v>
      </c>
      <c r="AD95" s="97" t="str">
        <f>IFERROR(AB95/(AB95+AC95),"")</f>
        <v/>
      </c>
      <c r="AE95" s="71">
        <f>COUNTIFS('Audit Form Data'!K$4:K$123, TRUE, 'Audit Form Data'!A$4:A$123, "&gt;=10/1", 'Audit Form Data'!A$4:A$123, "&lt;=10/31", 'Audit Form Data'!B$4:B$123, 'Dropdown Lists'!A$6)</f>
        <v>0</v>
      </c>
      <c r="AF95" s="72">
        <f>COUNTIFS('Audit Form Data'!L$4:L$123, TRUE, 'Audit Form Data'!A$4:A$123, "&gt;=10/1", 'Audit Form Data'!A$4:A$123, "&lt;=10/31", 'Audit Form Data'!B$4:B$123, 'Dropdown Lists'!A$6)</f>
        <v>0</v>
      </c>
      <c r="AG95" s="97" t="str">
        <f>IFERROR(AE95/(AE95+AF95),"")</f>
        <v/>
      </c>
      <c r="AH95" s="71">
        <f>COUNTIFS('Audit Form Data'!K$4:K$123, TRUE, 'Audit Form Data'!A$4:A$123, "&gt;=11/1", 'Audit Form Data'!A$4:A$123, "&lt;=11/30", 'Audit Form Data'!B$4:B$123, 'Dropdown Lists'!A$6)</f>
        <v>0</v>
      </c>
      <c r="AI95" s="72">
        <f>COUNTIFS('Audit Form Data'!L$4:L$123, TRUE, 'Audit Form Data'!A$4:A$123, "&gt;=11/1", 'Audit Form Data'!A$4:A$123, "&lt;=11/30", 'Audit Form Data'!B$4:B$123, 'Dropdown Lists'!A$6)</f>
        <v>0</v>
      </c>
      <c r="AJ95" s="97" t="str">
        <f>IFERROR(AH95/(AH95+AI95),"")</f>
        <v/>
      </c>
      <c r="AK95" s="71">
        <f>COUNTIFS('Audit Form Data'!K$4:K$123, TRUE, 'Audit Form Data'!A$4:A$123, "&gt;=12/1", 'Audit Form Data'!A$4:A$123, "&lt;=12/31", 'Audit Form Data'!B$4:B$123, 'Dropdown Lists'!A$6)</f>
        <v>0</v>
      </c>
      <c r="AL95" s="72">
        <f>COUNTIFS('Audit Form Data'!L$4:L$123, TRUE, 'Audit Form Data'!A$4:A$123, "&gt;=12/1", 'Audit Form Data'!A$4:A$123, "&lt;=12/31", 'Audit Form Data'!B$4:B$123, 'Dropdown Lists'!A$6)</f>
        <v>0</v>
      </c>
      <c r="AM95" s="97" t="str">
        <f>IFERROR(AK95/(AK95+AL95),"")</f>
        <v/>
      </c>
      <c r="AO95" s="155"/>
      <c r="AP95" s="47" t="s">
        <v>6</v>
      </c>
      <c r="AQ95" s="72">
        <f>COUNTIFS('Audit Form Data'!U$4:U$123, TRUE, 'Audit Form Data'!A$4:A$123, "&gt;=1/1", 'Audit Form Data'!A$4:A$123, "&lt;=1/31", 'Audit Form Data'!B$4:B$123, 'Dropdown Lists'!A$6)</f>
        <v>0</v>
      </c>
      <c r="AR95" s="72">
        <f>COUNTIFS('Audit Form Data'!U$4:U$123, TRUE, 'Audit Form Data'!A$4:A$123, "&gt;=2/1", 'Audit Form Data'!A$4:A$123, "&lt;3/1", 'Audit Form Data'!B$4:B$123, 'Dropdown Lists'!A$6)</f>
        <v>0</v>
      </c>
      <c r="AS95" s="72">
        <f>COUNTIFS('Audit Form Data'!U$4:U$123, TRUE, 'Audit Form Data'!A$4:A$123, "&gt;=3/1", 'Audit Form Data'!A$4:A$123, "&lt;=3/31", 'Audit Form Data'!B$4:B$123, 'Dropdown Lists'!A$6)</f>
        <v>0</v>
      </c>
      <c r="AT95" s="72">
        <f>COUNTIFS('Audit Form Data'!U$4:U$123, TRUE, 'Audit Form Data'!A$4:A$123, "&gt;=4/1", 'Audit Form Data'!A$4:A$123, "&lt;=4/30", 'Audit Form Data'!B$4:B$123, 'Dropdown Lists'!A$6)</f>
        <v>0</v>
      </c>
      <c r="AU95" s="72">
        <f>COUNTIFS('Audit Form Data'!U$4:U$123, TRUE, 'Audit Form Data'!A$4:A$123, "&gt;=5/1", 'Audit Form Data'!A$4:A$123, "&lt;=5/31", 'Audit Form Data'!B$4:B$123, 'Dropdown Lists'!A$6)</f>
        <v>0</v>
      </c>
      <c r="AV95" s="72">
        <f>COUNTIFS('Audit Form Data'!U$4:U$123, TRUE, 'Audit Form Data'!A$4:A$123, "&gt;=6/1", 'Audit Form Data'!A$4:A$123, "&lt;=6/30", 'Audit Form Data'!B$4:B$123, 'Dropdown Lists'!A$6)</f>
        <v>0</v>
      </c>
      <c r="AW95" s="72">
        <f>COUNTIFS('Audit Form Data'!U$4:U$123, TRUE, 'Audit Form Data'!A$4:A$123, "&gt;=7/1", 'Audit Form Data'!A$4:A$123, "&lt;=7/31", 'Audit Form Data'!B$4:B$123, 'Dropdown Lists'!A$6)</f>
        <v>0</v>
      </c>
      <c r="AX95" s="72">
        <f>COUNTIFS('Audit Form Data'!U$4:U$123, TRUE, 'Audit Form Data'!A$4:A$123, "&gt;=8/1", 'Audit Form Data'!A$4:A$123, "&lt;=8/31", 'Audit Form Data'!B$4:B$123, 'Dropdown Lists'!A$6)</f>
        <v>0</v>
      </c>
      <c r="AY95" s="72">
        <f>COUNTIFS('Audit Form Data'!U$4:U$123, TRUE, 'Audit Form Data'!A$4:A$123, "&gt;=9/1", 'Audit Form Data'!A$4:A$123, "&lt;=9/30", 'Audit Form Data'!B$4:B$123, 'Dropdown Lists'!A$6)</f>
        <v>0</v>
      </c>
      <c r="AZ95" s="72">
        <f>COUNTIFS('Audit Form Data'!U$4:U$123, TRUE, 'Audit Form Data'!A$4:A$123, "&gt;=10/1", 'Audit Form Data'!A$4:A$123, "&lt;=10/31", 'Audit Form Data'!B$4:B$123, 'Dropdown Lists'!A$6)</f>
        <v>0</v>
      </c>
      <c r="BA95" s="72">
        <f>COUNTIFS('Audit Form Data'!U$4:U$123, TRUE, 'Audit Form Data'!A$4:A$123, "&gt;=11/1", 'Audit Form Data'!A$4:A$123, "&lt;=11/30", 'Audit Form Data'!B$4:B$123, 'Dropdown Lists'!A$6)</f>
        <v>0</v>
      </c>
      <c r="BB95" s="72">
        <f>COUNTIFS('Audit Form Data'!U$4:U$123, TRUE, 'Audit Form Data'!A$4:A$123, "&gt;=12/1", 'Audit Form Data'!A$4:A$123, "&lt;=12/31", 'Audit Form Data'!B$4:B$123, 'Dropdown Lists'!A$6)</f>
        <v>0</v>
      </c>
    </row>
    <row r="96" spans="2:54" ht="24.6" x14ac:dyDescent="0.3">
      <c r="B96" s="155"/>
      <c r="C96" s="57" t="s">
        <v>6</v>
      </c>
      <c r="D96" s="71">
        <f>COUNTIFS('Audit Form Data'!T$4:T$123, TRUE, 'Audit Form Data'!A$4:A$123, "&gt;=1/1", 'Audit Form Data'!A$4:A$123, "&lt;=1/31", 'Audit Form Data'!B$4:B$123, 'Dropdown Lists'!A$6)</f>
        <v>0</v>
      </c>
      <c r="E96" s="72">
        <f>COUNTIFS('Audit Form Data'!U$4:U$123, TRUE, 'Audit Form Data'!A$4:A$123, "&gt;=1/1", 'Audit Form Data'!A$4:A$123, "&lt;=1/31", 'Audit Form Data'!B$4:B$123, 'Dropdown Lists'!A$6)</f>
        <v>0</v>
      </c>
      <c r="F96" s="97" t="str">
        <f>IFERROR(D96/(D96+E96),"")</f>
        <v/>
      </c>
      <c r="G96" s="71">
        <f>COUNTIFS('Audit Form Data'!T$4:T$123, TRUE, 'Audit Form Data'!A$4:A$123, "&gt;=2/1", 'Audit Form Data'!A$4:A$123, "&lt;3/1", 'Audit Form Data'!B$4:B$123, 'Dropdown Lists'!A$6)</f>
        <v>0</v>
      </c>
      <c r="H96" s="72">
        <f>COUNTIFS('Audit Form Data'!U$4:U$123, TRUE, 'Audit Form Data'!A$4:A$123, "&gt;=2/1", 'Audit Form Data'!A$4:A$123, "&lt;3/1", 'Audit Form Data'!B$4:B$123, 'Dropdown Lists'!A$6)</f>
        <v>0</v>
      </c>
      <c r="I96" s="97" t="str">
        <f>IFERROR(G96/(G96+H96),"")</f>
        <v/>
      </c>
      <c r="J96" s="71">
        <f>COUNTIFS('Audit Form Data'!T$4:T$123, TRUE, 'Audit Form Data'!A$4:A$123, "&gt;=3/1", 'Audit Form Data'!A$4:A$123, "&lt;=3/31", 'Audit Form Data'!B$4:B$123, 'Dropdown Lists'!A$6)</f>
        <v>0</v>
      </c>
      <c r="K96" s="72">
        <f>COUNTIFS('Audit Form Data'!U$4:U$123, TRUE, 'Audit Form Data'!A$4:A$123, "&gt;=3/1", 'Audit Form Data'!A$4:A$123, "&lt;=3/31", 'Audit Form Data'!B$4:B$123, 'Dropdown Lists'!A$6)</f>
        <v>0</v>
      </c>
      <c r="L96" s="97" t="str">
        <f>IFERROR(J96/(J96+K96),"")</f>
        <v/>
      </c>
      <c r="M96" s="71">
        <f>COUNTIFS('Audit Form Data'!T$4:T$123, TRUE, 'Audit Form Data'!A$4:A$123, "&gt;=4/1", 'Audit Form Data'!A$4:A$123, "&lt;=4/30", 'Audit Form Data'!B$4:B$123, 'Dropdown Lists'!A$6)</f>
        <v>0</v>
      </c>
      <c r="N96" s="72">
        <f>COUNTIFS('Audit Form Data'!U$4:U$123, TRUE, 'Audit Form Data'!A$4:A$123, "&gt;=4/1", 'Audit Form Data'!A$4:A$123, "&lt;=4/30", 'Audit Form Data'!B$4:B$123, 'Dropdown Lists'!A$6)</f>
        <v>0</v>
      </c>
      <c r="O96" s="97" t="str">
        <f>IFERROR(M96/(M96+N96),"")</f>
        <v/>
      </c>
      <c r="P96" s="71">
        <f>COUNTIFS('Audit Form Data'!T$4:T$123, TRUE, 'Audit Form Data'!A$4:A$123, "&gt;=5/1", 'Audit Form Data'!A$4:A$123, "&lt;=5/31", 'Audit Form Data'!B$4:B$123, 'Dropdown Lists'!A$6)</f>
        <v>0</v>
      </c>
      <c r="Q96" s="72">
        <f>COUNTIFS('Audit Form Data'!U$4:U$123, TRUE, 'Audit Form Data'!A$4:A$123, "&gt;=5/1", 'Audit Form Data'!A$4:A$123, "&lt;=5/31", 'Audit Form Data'!B$4:B$123, 'Dropdown Lists'!A$6)</f>
        <v>0</v>
      </c>
      <c r="R96" s="97" t="str">
        <f>IFERROR(P96/(P96+Q96),"")</f>
        <v/>
      </c>
      <c r="S96" s="71">
        <f>COUNTIFS('Audit Form Data'!T$4:T$123, TRUE, 'Audit Form Data'!A$4:A$123, "&gt;=6/1", 'Audit Form Data'!A$4:A$123, "&lt;=6/30", 'Audit Form Data'!B$4:B$123, 'Dropdown Lists'!A$6)</f>
        <v>0</v>
      </c>
      <c r="T96" s="72">
        <f>COUNTIFS('Audit Form Data'!U$4:U$123, TRUE, 'Audit Form Data'!A$4:A$123, "&gt;=6/1", 'Audit Form Data'!A$4:A$123, "&lt;=6/30", 'Audit Form Data'!B$4:B$123, 'Dropdown Lists'!A$6)</f>
        <v>0</v>
      </c>
      <c r="U96" s="97" t="str">
        <f>IFERROR(S96/(S96+T96),"")</f>
        <v/>
      </c>
      <c r="V96" s="71">
        <f>COUNTIFS('Audit Form Data'!T$4:T$123, TRUE, 'Audit Form Data'!A$4:A$123, "&gt;=7/1", 'Audit Form Data'!A$4:A$123, "&lt;=7/31", 'Audit Form Data'!B$4:B$123, 'Dropdown Lists'!A$6)</f>
        <v>0</v>
      </c>
      <c r="W96" s="72">
        <f>COUNTIFS('Audit Form Data'!U$4:U$123, TRUE, 'Audit Form Data'!A$4:A$123, "&gt;=7/1", 'Audit Form Data'!A$4:A$123, "&lt;=7/31", 'Audit Form Data'!B$4:B$123, 'Dropdown Lists'!A$6)</f>
        <v>0</v>
      </c>
      <c r="X96" s="97" t="str">
        <f>IFERROR(V96/(V96+W96),"")</f>
        <v/>
      </c>
      <c r="Y96" s="71">
        <f>COUNTIFS('Audit Form Data'!T$4:T$123, TRUE, 'Audit Form Data'!A$4:A$123, "&gt;=8/1", 'Audit Form Data'!A$4:A$123, "&lt;=8/31", 'Audit Form Data'!B$4:B$123, 'Dropdown Lists'!A$6)</f>
        <v>0</v>
      </c>
      <c r="Z96" s="72">
        <f>COUNTIFS('Audit Form Data'!U$4:U$123, TRUE, 'Audit Form Data'!A$4:A$123, "&gt;=8/1", 'Audit Form Data'!A$4:A$123, "&lt;=8/31", 'Audit Form Data'!B$4:B$123, 'Dropdown Lists'!A$6)</f>
        <v>0</v>
      </c>
      <c r="AA96" s="97" t="str">
        <f>IFERROR(Y96/(Y96+Z96),"")</f>
        <v/>
      </c>
      <c r="AB96" s="71">
        <f>COUNTIFS('Audit Form Data'!T$4:T$123, TRUE, 'Audit Form Data'!A$4:A$123, "&gt;=9/1", 'Audit Form Data'!A$4:A$123, "&lt;=9/30", 'Audit Form Data'!B$4:B$123, 'Dropdown Lists'!A$6)</f>
        <v>0</v>
      </c>
      <c r="AC96" s="72">
        <f>COUNTIFS('Audit Form Data'!U$4:U$123, TRUE, 'Audit Form Data'!A$4:A$123, "&gt;=9/1", 'Audit Form Data'!A$4:A$123, "&lt;=9/30", 'Audit Form Data'!B$4:B$123, 'Dropdown Lists'!A$6)</f>
        <v>0</v>
      </c>
      <c r="AD96" s="97" t="str">
        <f>IFERROR(AB96/(AB96+AC96),"")</f>
        <v/>
      </c>
      <c r="AE96" s="71">
        <f>COUNTIFS('Audit Form Data'!T$4:T$123, TRUE, 'Audit Form Data'!A$4:A$123, "&gt;=10/1", 'Audit Form Data'!A$4:A$123, "&lt;=10/31", 'Audit Form Data'!B$4:B$123, 'Dropdown Lists'!A$6)</f>
        <v>0</v>
      </c>
      <c r="AF96" s="72">
        <f>COUNTIFS('Audit Form Data'!U$4:U$123, TRUE, 'Audit Form Data'!A$4:A$123, "&gt;=10/1", 'Audit Form Data'!A$4:A$123, "&lt;=10/31", 'Audit Form Data'!B$4:B$123, 'Dropdown Lists'!A$6)</f>
        <v>0</v>
      </c>
      <c r="AG96" s="97" t="str">
        <f>IFERROR(AE96/(AE96+AF96),"")</f>
        <v/>
      </c>
      <c r="AH96" s="71">
        <f>COUNTIFS('Audit Form Data'!T$4:T$123, TRUE, 'Audit Form Data'!A$4:A$123, "&gt;=11/1", 'Audit Form Data'!A$4:A$123, "&lt;=11/30", 'Audit Form Data'!B$4:B$123, 'Dropdown Lists'!A$6)</f>
        <v>0</v>
      </c>
      <c r="AI96" s="72">
        <f>COUNTIFS('Audit Form Data'!U$4:U$123, TRUE, 'Audit Form Data'!A$4:A$123, "&gt;=11/1", 'Audit Form Data'!A$4:A$123, "&lt;=11/30", 'Audit Form Data'!B$4:B$123, 'Dropdown Lists'!A$6)</f>
        <v>0</v>
      </c>
      <c r="AJ96" s="97" t="str">
        <f>IFERROR(AH96/(AH96+AI96),"")</f>
        <v/>
      </c>
      <c r="AK96" s="71">
        <f>COUNTIFS('Audit Form Data'!T$4:T$123, TRUE, 'Audit Form Data'!A$4:A$123, "&gt;=12/1", 'Audit Form Data'!A$4:A$123, "&lt;=12/31", 'Audit Form Data'!B$4:B$123, 'Dropdown Lists'!A$6)</f>
        <v>0</v>
      </c>
      <c r="AL96" s="72">
        <f>COUNTIFS('Audit Form Data'!U$4:U$123, TRUE, 'Audit Form Data'!A$4:A$123, "&gt;=12/1", 'Audit Form Data'!A$4:A$123, "&lt;=12/31", 'Audit Form Data'!B$4:B$123, 'Dropdown Lists'!A$6)</f>
        <v>0</v>
      </c>
      <c r="AM96" s="97" t="str">
        <f>IFERROR(AK96/(AK96+AL96),"")</f>
        <v/>
      </c>
      <c r="AO96" s="156"/>
      <c r="AP96" s="47" t="s">
        <v>7</v>
      </c>
      <c r="AQ96" s="72">
        <f>COUNTIFS('Audit Form Data'!X$4:X$123, TRUE, 'Audit Form Data'!A$4:A$123, "&gt;=1/1", 'Audit Form Data'!A$4:A$123, "&lt;=1/31", 'Audit Form Data'!B$4:B$123, 'Dropdown Lists'!A$6)</f>
        <v>0</v>
      </c>
      <c r="AR96" s="72">
        <f>COUNTIFS('Audit Form Data'!X$4:X$123, TRUE, 'Audit Form Data'!A$4:A$123, "&gt;=2/1", 'Audit Form Data'!A$4:A$123, "&lt;3/1", 'Audit Form Data'!B$4:B$123, 'Dropdown Lists'!A$6)</f>
        <v>0</v>
      </c>
      <c r="AS96" s="72">
        <f>COUNTIFS('Audit Form Data'!X$4:X$123, TRUE, 'Audit Form Data'!A$4:A$123, "&gt;=3/1", 'Audit Form Data'!A$4:A$123, "&lt;=3/31", 'Audit Form Data'!B$4:B$123, 'Dropdown Lists'!A$6)</f>
        <v>0</v>
      </c>
      <c r="AT96" s="72">
        <f>COUNTIFS('Audit Form Data'!X$4:X$123, TRUE, 'Audit Form Data'!A$4:A$123, "&gt;=4/1", 'Audit Form Data'!A$4:A$123, "&lt;=4/30", 'Audit Form Data'!B$4:B$123, 'Dropdown Lists'!A$6)</f>
        <v>0</v>
      </c>
      <c r="AU96" s="72">
        <f>COUNTIFS('Audit Form Data'!X$4:X$123, TRUE, 'Audit Form Data'!A$4:A$123, "&gt;=5/1", 'Audit Form Data'!A$4:A$123, "&lt;=5/31", 'Audit Form Data'!B$4:B$123, 'Dropdown Lists'!A$6)</f>
        <v>0</v>
      </c>
      <c r="AV96" s="72">
        <f>COUNTIFS('Audit Form Data'!X$4:X$123, TRUE, 'Audit Form Data'!A$4:A$123, "&gt;=6/1", 'Audit Form Data'!A$4:A$123, "&lt;=6/30", 'Audit Form Data'!B$4:B$123, 'Dropdown Lists'!A$6)</f>
        <v>0</v>
      </c>
      <c r="AW96" s="72">
        <f>COUNTIFS('Audit Form Data'!X$4:X$123, TRUE, 'Audit Form Data'!A$4:A$123, "&gt;=7/1", 'Audit Form Data'!A$4:A$123, "&lt;=7/31", 'Audit Form Data'!B$4:B$123, 'Dropdown Lists'!A$6)</f>
        <v>0</v>
      </c>
      <c r="AX96" s="72">
        <f>COUNTIFS('Audit Form Data'!X$4:X$123, TRUE, 'Audit Form Data'!A$4:A$123, "&gt;=8/1", 'Audit Form Data'!A$4:A$123, "&lt;=8/31", 'Audit Form Data'!B$4:B$123, 'Dropdown Lists'!A$6)</f>
        <v>0</v>
      </c>
      <c r="AY96" s="72">
        <f>COUNTIFS('Audit Form Data'!X$4:X$123, TRUE, 'Audit Form Data'!A$4:A$123, "&gt;=9/1", 'Audit Form Data'!A$4:A$123, "&lt;=9/30", 'Audit Form Data'!B$4:B$123, 'Dropdown Lists'!A$6)</f>
        <v>0</v>
      </c>
      <c r="AZ96" s="72">
        <f>COUNTIFS('Audit Form Data'!X$4:X$123, TRUE, 'Audit Form Data'!A$4:A$123, "&gt;=10/1", 'Audit Form Data'!A$4:A$123, "&lt;=10/31", 'Audit Form Data'!B$4:B$123, 'Dropdown Lists'!A$6)</f>
        <v>0</v>
      </c>
      <c r="BA96" s="72">
        <f>COUNTIFS('Audit Form Data'!X$4:X$123, TRUE, 'Audit Form Data'!A$4:A$123, "&gt;=11/1", 'Audit Form Data'!A$4:A$123, "&lt;=11/30", 'Audit Form Data'!B$4:B$123, 'Dropdown Lists'!A$6)</f>
        <v>0</v>
      </c>
      <c r="BB96" s="72">
        <f>COUNTIFS('Audit Form Data'!X$4:X$123, TRUE, 'Audit Form Data'!A$4:A$123, "&gt;=12/1", 'Audit Form Data'!A$4:A$123, "&lt;=12/31", 'Audit Form Data'!B$4:B$123, 'Dropdown Lists'!A$6)</f>
        <v>0</v>
      </c>
    </row>
    <row r="97" spans="2:54" ht="24.6" x14ac:dyDescent="0.3">
      <c r="B97" s="155"/>
      <c r="C97" s="57" t="s">
        <v>7</v>
      </c>
      <c r="D97" s="71">
        <f>COUNTIFS('Audit Form Data'!W$4:W$123, TRUE, 'Audit Form Data'!A$4:A$123, "&gt;=1/1", 'Audit Form Data'!A$4:A$123, "&lt;=1/31", 'Audit Form Data'!B$4:B$123, 'Dropdown Lists'!A$6)</f>
        <v>0</v>
      </c>
      <c r="E97" s="72">
        <f>COUNTIFS('Audit Form Data'!X$4:X$123, TRUE, 'Audit Form Data'!A$4:A$123, "&gt;=1/1", 'Audit Form Data'!A$4:A$123, "&lt;=1/31", 'Audit Form Data'!B$4:B$123, 'Dropdown Lists'!A$6)</f>
        <v>0</v>
      </c>
      <c r="F97" s="97" t="str">
        <f>IFERROR(D97/(D97+E97),"")</f>
        <v/>
      </c>
      <c r="G97" s="71">
        <f>COUNTIFS('Audit Form Data'!W$4:W$123, TRUE, 'Audit Form Data'!A$4:A$123, "&gt;=2/1", 'Audit Form Data'!A$4:A$123, "&lt;3/1", 'Audit Form Data'!B$4:B$123, 'Dropdown Lists'!A$6)</f>
        <v>0</v>
      </c>
      <c r="H97" s="72">
        <f>COUNTIFS('Audit Form Data'!X$4:X$123, TRUE, 'Audit Form Data'!A$4:A$123, "&gt;=2/1", 'Audit Form Data'!A$4:A$123, "&lt;3/1", 'Audit Form Data'!B$4:B$123, 'Dropdown Lists'!A$6)</f>
        <v>0</v>
      </c>
      <c r="I97" s="97" t="str">
        <f>IFERROR(G97/(G97+H97),"")</f>
        <v/>
      </c>
      <c r="J97" s="71">
        <f>COUNTIFS('Audit Form Data'!W$4:W$123, TRUE, 'Audit Form Data'!A$4:A$123, "&gt;=3/1", 'Audit Form Data'!A$4:A$123, "&lt;=3/31", 'Audit Form Data'!B$4:B$123, 'Dropdown Lists'!A$6)</f>
        <v>0</v>
      </c>
      <c r="K97" s="72">
        <f>COUNTIFS('Audit Form Data'!X$4:X$123, TRUE, 'Audit Form Data'!A$4:A$123, "&gt;=3/1", 'Audit Form Data'!A$4:A$123, "&lt;=3/31", 'Audit Form Data'!B$4:B$123, 'Dropdown Lists'!A$6)</f>
        <v>0</v>
      </c>
      <c r="L97" s="97" t="str">
        <f>IFERROR(J97/(J97+K97),"")</f>
        <v/>
      </c>
      <c r="M97" s="71">
        <f>COUNTIFS('Audit Form Data'!W$4:W$123, TRUE, 'Audit Form Data'!A$4:A$123, "&gt;=4/1", 'Audit Form Data'!A$4:A$123, "&lt;=4/30", 'Audit Form Data'!B$4:B$123, 'Dropdown Lists'!A$6)</f>
        <v>0</v>
      </c>
      <c r="N97" s="72">
        <f>COUNTIFS('Audit Form Data'!X$4:X$123, TRUE, 'Audit Form Data'!A$4:A$123, "&gt;=4/1", 'Audit Form Data'!A$4:A$123, "&lt;=4/30", 'Audit Form Data'!B$4:B$123, 'Dropdown Lists'!A$6)</f>
        <v>0</v>
      </c>
      <c r="O97" s="97" t="str">
        <f>IFERROR(M97/(M97+N97),"")</f>
        <v/>
      </c>
      <c r="P97" s="71">
        <f>COUNTIFS('Audit Form Data'!W$4:W$123, TRUE, 'Audit Form Data'!A$4:A$123, "&gt;=5/1", 'Audit Form Data'!A$4:A$123, "&lt;=5/31", 'Audit Form Data'!B$4:B$123, 'Dropdown Lists'!A$6)</f>
        <v>0</v>
      </c>
      <c r="Q97" s="72">
        <f>COUNTIFS('Audit Form Data'!X$4:X$123, TRUE, 'Audit Form Data'!A$4:A$123, "&gt;=5/1", 'Audit Form Data'!A$4:A$123, "&lt;=5/31")</f>
        <v>0</v>
      </c>
      <c r="R97" s="97" t="str">
        <f>IFERROR(P97/(P97+Q97),"")</f>
        <v/>
      </c>
      <c r="S97" s="71">
        <f>COUNTIFS('Audit Form Data'!W$4:W$123, TRUE, 'Audit Form Data'!A$4:A$123, "&gt;=6/1", 'Audit Form Data'!A$4:A$123, "&lt;=6/30", 'Audit Form Data'!B$4:B$123, 'Dropdown Lists'!A$6)</f>
        <v>0</v>
      </c>
      <c r="T97" s="72">
        <f>COUNTIFS('Audit Form Data'!X$4:X$123, TRUE, 'Audit Form Data'!A$4:A$123, "&gt;=6/1", 'Audit Form Data'!A$4:A$123, "&lt;=6/30", 'Audit Form Data'!B$4:B$123, 'Dropdown Lists'!A$6)</f>
        <v>0</v>
      </c>
      <c r="U97" s="97" t="str">
        <f>IFERROR(S97/(S97+T97),"")</f>
        <v/>
      </c>
      <c r="V97" s="71">
        <f>COUNTIFS('Audit Form Data'!W$4:W$123, TRUE, 'Audit Form Data'!A$4:A$123, "&gt;=7/1", 'Audit Form Data'!A$4:A$123, "&lt;=7/31", 'Audit Form Data'!B$4:B$123, 'Dropdown Lists'!A$6)</f>
        <v>0</v>
      </c>
      <c r="W97" s="72">
        <f>COUNTIFS('Audit Form Data'!X$4:X$123, TRUE, 'Audit Form Data'!A$4:A$123, "&gt;=7/1", 'Audit Form Data'!A$4:A$123, "&lt;=7/31", 'Audit Form Data'!B$4:B$123, 'Dropdown Lists'!A$6)</f>
        <v>0</v>
      </c>
      <c r="X97" s="97" t="str">
        <f>IFERROR(V97/(V97+W97),"")</f>
        <v/>
      </c>
      <c r="Y97" s="71">
        <f>COUNTIFS('Audit Form Data'!W$4:W$123, TRUE, 'Audit Form Data'!A$4:A$123, "&gt;=8/1", 'Audit Form Data'!A$4:A$123, "&lt;=8/31", 'Audit Form Data'!B$4:B$123, 'Dropdown Lists'!A$6)</f>
        <v>0</v>
      </c>
      <c r="Z97" s="72">
        <f>COUNTIFS('Audit Form Data'!X$4:X$123, TRUE, 'Audit Form Data'!A$4:A$123, "&gt;=8/1", 'Audit Form Data'!A$4:A$123, "&lt;=8/31", 'Audit Form Data'!B$4:B$123, 'Dropdown Lists'!A$6)</f>
        <v>0</v>
      </c>
      <c r="AA97" s="97" t="str">
        <f>IFERROR(Y97/(Y97+Z97),"")</f>
        <v/>
      </c>
      <c r="AB97" s="71">
        <f>COUNTIFS('Audit Form Data'!W$4:W$123, TRUE, 'Audit Form Data'!A$4:A$123, "&gt;=9/1", 'Audit Form Data'!A$4:A$123, "&lt;=9/30", 'Audit Form Data'!B$4:B$123, 'Dropdown Lists'!A$6)</f>
        <v>0</v>
      </c>
      <c r="AC97" s="72">
        <f>COUNTIFS('Audit Form Data'!X$4:X$123, TRUE, 'Audit Form Data'!A$4:A$123, "&gt;=9/1", 'Audit Form Data'!A$4:A$123, "&lt;=9/30", 'Audit Form Data'!B$4:B$123, 'Dropdown Lists'!A$6)</f>
        <v>0</v>
      </c>
      <c r="AD97" s="97" t="str">
        <f>IFERROR(AB97/(AB97+AC97),"")</f>
        <v/>
      </c>
      <c r="AE97" s="71">
        <f>COUNTIFS('Audit Form Data'!W$4:W$123, TRUE, 'Audit Form Data'!A$4:A$123, "&gt;=10/1", 'Audit Form Data'!A$4:A$123, "&lt;=10/31", 'Audit Form Data'!B$4:B$123, 'Dropdown Lists'!A$6)</f>
        <v>0</v>
      </c>
      <c r="AF97" s="72">
        <f>COUNTIFS('Audit Form Data'!X$4:X$123, TRUE, 'Audit Form Data'!A$4:A$123, "&gt;=10/1", 'Audit Form Data'!A$4:A$123, "&lt;=10/31", 'Audit Form Data'!B$4:B$123, 'Dropdown Lists'!A$6)</f>
        <v>0</v>
      </c>
      <c r="AG97" s="97" t="str">
        <f>IFERROR(AE97/(AE97+AF97),"")</f>
        <v/>
      </c>
      <c r="AH97" s="71">
        <f>COUNTIFS('Audit Form Data'!W$4:W$123, TRUE, 'Audit Form Data'!A$4:A$123, "&gt;=11/1", 'Audit Form Data'!A$4:A$123, "&lt;=11/30", 'Audit Form Data'!B$4:B$123, 'Dropdown Lists'!A$6)</f>
        <v>0</v>
      </c>
      <c r="AI97" s="72">
        <f>COUNTIFS('Audit Form Data'!X$4:X$123, TRUE, 'Audit Form Data'!A$4:A$123, "&gt;=11/1", 'Audit Form Data'!A$4:A$123, "&lt;=11/30", 'Audit Form Data'!B$4:B$123, 'Dropdown Lists'!A$6)</f>
        <v>0</v>
      </c>
      <c r="AJ97" s="97" t="str">
        <f>IFERROR(AH97/(AH97+AI97),"")</f>
        <v/>
      </c>
      <c r="AK97" s="71">
        <f>COUNTIFS('Audit Form Data'!W$4:W$123, TRUE, 'Audit Form Data'!A$4:A$123, "&gt;=12/1", 'Audit Form Data'!A$4:A$123, "&lt;=12/31", 'Audit Form Data'!B$4:B$123, 'Dropdown Lists'!A$6)</f>
        <v>0</v>
      </c>
      <c r="AL97" s="72">
        <f>COUNTIFS('Audit Form Data'!X$4:X$123, TRUE, 'Audit Form Data'!A$4:A$123, "&gt;=12/1", 'Audit Form Data'!A$4:A$123, "&lt;=12/31", 'Audit Form Data'!B$4:B$123, 'Dropdown Lists'!A$6)</f>
        <v>0</v>
      </c>
      <c r="AM97" s="97" t="str">
        <f>IFERROR(AK97/(AK97+AL97),"")</f>
        <v/>
      </c>
      <c r="AO97" s="117" t="s">
        <v>8</v>
      </c>
      <c r="AP97" s="48" t="s">
        <v>9</v>
      </c>
      <c r="AQ97" s="74">
        <f>COUNTIFS('Audit Form Data'!I$4:I$123, TRUE, 'Audit Form Data'!A$4:A$123, "&gt;=1/1", 'Audit Form Data'!A$4:A$123, "&lt;=1/31", 'Audit Form Data'!B$4:B$123, 'Dropdown Lists'!A$6)</f>
        <v>0</v>
      </c>
      <c r="AR97" s="74">
        <f>COUNTIFS('Audit Form Data'!I$4:I$123, TRUE, 'Audit Form Data'!A$4:A$123, "&gt;=2/1", 'Audit Form Data'!A$4:A$123, "&lt;3/1", 'Audit Form Data'!B$4:B$123, 'Dropdown Lists'!A$6)</f>
        <v>0</v>
      </c>
      <c r="AS97" s="74">
        <f>COUNTIFS('Audit Form Data'!I$4:I$123, TRUE, 'Audit Form Data'!A$4:A$123, "&gt;=3/1", 'Audit Form Data'!A$4:A$123, "&lt;=3/31", 'Audit Form Data'!B$4:B$123, 'Dropdown Lists'!A$6)</f>
        <v>0</v>
      </c>
      <c r="AT97" s="74">
        <f>COUNTIFS('Audit Form Data'!I$4:I$123, TRUE, 'Audit Form Data'!A$4:A$123, "&gt;=4/1", 'Audit Form Data'!A$4:A$123, "&lt;=4/30", 'Audit Form Data'!B$4:B$123, 'Dropdown Lists'!A$6)</f>
        <v>0</v>
      </c>
      <c r="AU97" s="74">
        <f>COUNTIFS('Audit Form Data'!I$4:I$123, TRUE, 'Audit Form Data'!A$4:A$123, "&gt;=5/1", 'Audit Form Data'!A$4:A$123, "&lt;=5/31", 'Audit Form Data'!B$4:B$123, 'Dropdown Lists'!A$6)</f>
        <v>0</v>
      </c>
      <c r="AV97" s="74">
        <f>COUNTIFS('Audit Form Data'!I$4:I$123, TRUE, 'Audit Form Data'!A$4:A$123, "&gt;=6/1", 'Audit Form Data'!A$4:A$123, "&lt;=6/30", 'Audit Form Data'!B$4:B$123, 'Dropdown Lists'!A$6)</f>
        <v>0</v>
      </c>
      <c r="AW97" s="74">
        <f>COUNTIFS('Audit Form Data'!I$4:I$123, TRUE, 'Audit Form Data'!A$4:A$123, "&gt;=7/1", 'Audit Form Data'!A$4:A$123, "&lt;=7/31", 'Audit Form Data'!B$4:B$123, 'Dropdown Lists'!A$6)</f>
        <v>0</v>
      </c>
      <c r="AX97" s="74">
        <f>COUNTIFS('Audit Form Data'!I$4:I$123, TRUE, 'Audit Form Data'!A$4:A$123, "&gt;=8/1", 'Audit Form Data'!A$4:A$123, "&lt;=8/31", 'Audit Form Data'!B$4:B$123, 'Dropdown Lists'!A$6)</f>
        <v>0</v>
      </c>
      <c r="AY97" s="74">
        <f>COUNTIFS('Audit Form Data'!I$4:I$123, TRUE, 'Audit Form Data'!A$4:A$123, "&gt;=9/1", 'Audit Form Data'!A$4:A$123, "&lt;=9/30", 'Audit Form Data'!B$4:B$123, 'Dropdown Lists'!A$6)</f>
        <v>0</v>
      </c>
      <c r="AZ97" s="74">
        <f>COUNTIFS('Audit Form Data'!I$4:I$123, TRUE, 'Audit Form Data'!A$4:A$123, "&gt;=10/1", 'Audit Form Data'!A$4:A$123, "&lt;=10/31", 'Audit Form Data'!B$4:B$123, 'Dropdown Lists'!A$6)</f>
        <v>0</v>
      </c>
      <c r="BA97" s="74">
        <f>COUNTIFS('Audit Form Data'!I$4:I$123, TRUE, 'Audit Form Data'!A$4:A$123, "&gt;=11/1", 'Audit Form Data'!A$4:A$123, "&lt;=11/30", 'Audit Form Data'!B$4:B$123, 'Dropdown Lists'!A$6)</f>
        <v>0</v>
      </c>
      <c r="BB97" s="74">
        <f>COUNTIFS('Audit Form Data'!I$4:I$123, TRUE, 'Audit Form Data'!A$4:A$123, "&gt;=12/1", 'Audit Form Data'!A$4:A$123, "&lt;=12/31", 'Audit Form Data'!B$4:B$123, 'Dropdown Lists'!A$6)</f>
        <v>0</v>
      </c>
    </row>
    <row r="98" spans="2:54" x14ac:dyDescent="0.3">
      <c r="B98" s="156"/>
      <c r="C98" s="87" t="s">
        <v>118</v>
      </c>
      <c r="D98" s="88">
        <f>SUM(D95:D97)</f>
        <v>0</v>
      </c>
      <c r="E98" s="88">
        <f>SUM(E95:E97)</f>
        <v>0</v>
      </c>
      <c r="F98" s="98" t="e">
        <f>IFERROR(D98/(D98+E98), NA())</f>
        <v>#N/A</v>
      </c>
      <c r="G98" s="88">
        <f>SUM(G95:G97)</f>
        <v>0</v>
      </c>
      <c r="H98" s="88">
        <f>SUM(H95:H97)</f>
        <v>0</v>
      </c>
      <c r="I98" s="98" t="e">
        <f>IFERROR(G98/(G98+H98), NA())</f>
        <v>#N/A</v>
      </c>
      <c r="J98" s="88">
        <f>SUM(J95:J97)</f>
        <v>0</v>
      </c>
      <c r="K98" s="88">
        <f>SUM(K95:K97)</f>
        <v>0</v>
      </c>
      <c r="L98" s="98" t="e">
        <f>IFERROR(J98/(J98+K98), NA())</f>
        <v>#N/A</v>
      </c>
      <c r="M98" s="88">
        <f>SUM(M95:M97)</f>
        <v>0</v>
      </c>
      <c r="N98" s="88">
        <f>SUM(N95:N97)</f>
        <v>0</v>
      </c>
      <c r="O98" s="98" t="e">
        <f>IFERROR(M98/(M98+N98), NA())</f>
        <v>#N/A</v>
      </c>
      <c r="P98" s="88">
        <f>SUM(P95:P97)</f>
        <v>0</v>
      </c>
      <c r="Q98" s="88">
        <f>SUM(Q95:Q97)</f>
        <v>0</v>
      </c>
      <c r="R98" s="98" t="e">
        <f>IFERROR(P98/(P98+Q98), NA())</f>
        <v>#N/A</v>
      </c>
      <c r="S98" s="88">
        <f>SUM(S95:S97)</f>
        <v>0</v>
      </c>
      <c r="T98" s="88">
        <f>SUM(T95:T97)</f>
        <v>0</v>
      </c>
      <c r="U98" s="98" t="e">
        <f>IFERROR(S98/(S98+T98), NA())</f>
        <v>#N/A</v>
      </c>
      <c r="V98" s="88">
        <f>SUM(V95:V97)</f>
        <v>0</v>
      </c>
      <c r="W98" s="88">
        <f>SUM(W95:W97)</f>
        <v>0</v>
      </c>
      <c r="X98" s="98" t="e">
        <f>IFERROR(V98/(V98+W98), NA())</f>
        <v>#N/A</v>
      </c>
      <c r="Y98" s="88">
        <f>SUM(Y95:Y97)</f>
        <v>0</v>
      </c>
      <c r="Z98" s="88">
        <f>SUM(Z95:Z97)</f>
        <v>0</v>
      </c>
      <c r="AA98" s="98" t="e">
        <f>IFERROR(Y98/(Y98+Z98), NA())</f>
        <v>#N/A</v>
      </c>
      <c r="AB98" s="88">
        <f>SUM(AB95:AB97)</f>
        <v>0</v>
      </c>
      <c r="AC98" s="88">
        <f>SUM(AC95:AC97)</f>
        <v>0</v>
      </c>
      <c r="AD98" s="98" t="e">
        <f>IFERROR(AB98/(AB98+AC98), NA())</f>
        <v>#N/A</v>
      </c>
      <c r="AE98" s="88">
        <f>SUM(AE95:AE97)</f>
        <v>0</v>
      </c>
      <c r="AF98" s="88">
        <f>SUM(AF95:AF97)</f>
        <v>0</v>
      </c>
      <c r="AG98" s="98" t="e">
        <f>IFERROR(AE98/(AE98+AF98), NA())</f>
        <v>#N/A</v>
      </c>
      <c r="AH98" s="88">
        <f>SUM(AH95:AH97)</f>
        <v>0</v>
      </c>
      <c r="AI98" s="88">
        <f>SUM(AI95:AI97)</f>
        <v>0</v>
      </c>
      <c r="AJ98" s="98" t="e">
        <f>IFERROR(AH98/(AH98+AI98), NA())</f>
        <v>#N/A</v>
      </c>
      <c r="AK98" s="88">
        <f>SUM(AK95:AK97)</f>
        <v>0</v>
      </c>
      <c r="AL98" s="88">
        <f>SUM(AL95:AL97)</f>
        <v>0</v>
      </c>
      <c r="AM98" s="98" t="e">
        <f>IFERROR(AK98/(AK98+AL98), NA())</f>
        <v>#N/A</v>
      </c>
      <c r="AO98" s="146" t="s">
        <v>10</v>
      </c>
      <c r="AP98" s="50" t="s">
        <v>11</v>
      </c>
      <c r="AQ98" s="76">
        <f>COUNTIFS('Audit Form Data'!AG$4:AG$123, TRUE, 'Audit Form Data'!A$4:A$123, "&gt;=1/1", 'Audit Form Data'!A$4:A$123, "&lt;=1/31", 'Audit Form Data'!B$4:B$123, 'Dropdown Lists'!A$6)</f>
        <v>0</v>
      </c>
      <c r="AR98" s="76">
        <f>COUNTIFS('Audit Form Data'!AG$4:AG$123, TRUE, 'Audit Form Data'!A$4:A$123, "&gt;=2/1", 'Audit Form Data'!A$4:A$123, "&lt;3/1", 'Audit Form Data'!B$4:B$123, 'Dropdown Lists'!A$6)</f>
        <v>0</v>
      </c>
      <c r="AS98" s="76">
        <f>COUNTIFS('Audit Form Data'!AG$4:AG$123, TRUE, 'Audit Form Data'!A$4:A$123, "&gt;=3/1", 'Audit Form Data'!A$4:A$123, "&lt;=3/31", 'Audit Form Data'!B$4:B$123, 'Dropdown Lists'!A$6)</f>
        <v>0</v>
      </c>
      <c r="AT98" s="76">
        <f>COUNTIFS('Audit Form Data'!AG$4:AG$123, TRUE, 'Audit Form Data'!A$4:A$123, "&gt;=4/1", 'Audit Form Data'!A$4:A$123, "&lt;=4/30", 'Audit Form Data'!B$4:B$123, 'Dropdown Lists'!A$6)</f>
        <v>0</v>
      </c>
      <c r="AU98" s="76">
        <f>COUNTIFS('Audit Form Data'!AG$4:AG$123, TRUE, 'Audit Form Data'!A$4:A$123, "&gt;=5/1", 'Audit Form Data'!A$4:A$123, "&lt;=5/31", 'Audit Form Data'!B$4:B$123, 'Dropdown Lists'!A$6)</f>
        <v>0</v>
      </c>
      <c r="AV98" s="76">
        <f>COUNTIFS('Audit Form Data'!AG$4:AG$123, TRUE, 'Audit Form Data'!A$4:A$123, "&gt;=6/1", 'Audit Form Data'!A$4:A$123, "&lt;=6/30", 'Audit Form Data'!B$4:B$123, 'Dropdown Lists'!A$6)</f>
        <v>0</v>
      </c>
      <c r="AW98" s="76">
        <f>COUNTIFS('Audit Form Data'!AG$4:AG$123, TRUE, 'Audit Form Data'!A$4:A$123, "&gt;=7/1", 'Audit Form Data'!A$4:A$123, "&lt;=7/31", 'Audit Form Data'!B$4:B$123, 'Dropdown Lists'!A$6)</f>
        <v>0</v>
      </c>
      <c r="AX98" s="76">
        <f>COUNTIFS('Audit Form Data'!AG$4:AG$123, TRUE, 'Audit Form Data'!A$4:A$123, "&gt;=8/1", 'Audit Form Data'!A$4:A$123, "&lt;=8/31", 'Audit Form Data'!B$4:B$123, 'Dropdown Lists'!A$6)</f>
        <v>0</v>
      </c>
      <c r="AY98" s="76">
        <f>COUNTIFS('Audit Form Data'!AG$4:AG$123, TRUE, 'Audit Form Data'!A$4:A$123, "&gt;=9/1", 'Audit Form Data'!A$4:A$123, "&lt;=9/30", 'Audit Form Data'!B$4:B$123, 'Dropdown Lists'!A$6)</f>
        <v>0</v>
      </c>
      <c r="AZ98" s="76">
        <f>COUNTIFS('Audit Form Data'!AG$4:AG$123, TRUE, 'Audit Form Data'!A$4:A$123, "&gt;=10/1", 'Audit Form Data'!A$4:A$123, "&lt;=10/31", 'Audit Form Data'!B$4:B$123, 'Dropdown Lists'!A$6)</f>
        <v>0</v>
      </c>
      <c r="BA98" s="76">
        <f>COUNTIFS('Audit Form Data'!AG$4:AG$123, TRUE, 'Audit Form Data'!A$4:A$123, "&gt;=11/1", 'Audit Form Data'!A$4:A$123, "&lt;=11/30", 'Audit Form Data'!B$4:B$123, 'Dropdown Lists'!A$6)</f>
        <v>0</v>
      </c>
      <c r="BB98" s="76">
        <f>COUNTIFS('Audit Form Data'!AG$4:AG$123, TRUE, 'Audit Form Data'!A$4:A$123, "&gt;=12/1", 'Audit Form Data'!A$4:A$123, "&lt;=12/31", 'Audit Form Data'!B$4:B$123, 'Dropdown Lists'!A$6)</f>
        <v>0</v>
      </c>
    </row>
    <row r="99" spans="2:54" ht="36.6" x14ac:dyDescent="0.3">
      <c r="B99" s="161" t="s">
        <v>8</v>
      </c>
      <c r="C99" s="58" t="s">
        <v>9</v>
      </c>
      <c r="D99" s="73">
        <f>COUNTIFS('Audit Form Data'!H$4:H$123, TRUE, 'Audit Form Data'!A$4:A$123, "&gt;=1/1", 'Audit Form Data'!A$4:A$123, "&lt;=1/31", 'Audit Form Data'!B$4:B$123, 'Dropdown Lists'!A$6)</f>
        <v>0</v>
      </c>
      <c r="E99" s="74">
        <f>COUNTIFS('Audit Form Data'!I$4:I$123, TRUE, 'Audit Form Data'!A$4:A$123, "&gt;=1/1", 'Audit Form Data'!A$4:A$123, "&lt;=1/31", 'Audit Form Data'!B$4:B$123, 'Dropdown Lists'!A$6)</f>
        <v>0</v>
      </c>
      <c r="F99" s="99" t="str">
        <f>IFERROR(D99/(D99+E99),"")</f>
        <v/>
      </c>
      <c r="G99" s="73">
        <f>COUNTIFS('Audit Form Data'!H$4:H$123, TRUE, 'Audit Form Data'!A$4:A$123, "&gt;=2/1", 'Audit Form Data'!A$4:A$123, "&lt;3/1", 'Audit Form Data'!B$4:B$123, 'Dropdown Lists'!A$6)</f>
        <v>0</v>
      </c>
      <c r="H99" s="74">
        <f>COUNTIFS('Audit Form Data'!I$4:I$123, TRUE, 'Audit Form Data'!A$4:A$123, "&gt;=2/1", 'Audit Form Data'!A$4:A$123, "&lt;3/1", 'Audit Form Data'!B$4:B$123, 'Dropdown Lists'!A$6)</f>
        <v>0</v>
      </c>
      <c r="I99" s="99" t="str">
        <f>IFERROR(G99/(G99+H99),"")</f>
        <v/>
      </c>
      <c r="J99" s="73">
        <f>COUNTIFS('Audit Form Data'!H$4:H$123, TRUE, 'Audit Form Data'!A$4:A$123, "&gt;=3/1", 'Audit Form Data'!A$4:A$123, "&lt;=3/31", 'Audit Form Data'!B$4:B$123, 'Dropdown Lists'!A$6)</f>
        <v>0</v>
      </c>
      <c r="K99" s="74">
        <f>COUNTIFS('Audit Form Data'!I$4:I$123, TRUE, 'Audit Form Data'!A$4:A$123, "&gt;=3/1", 'Audit Form Data'!A$4:A$123, "&lt;=3/31", 'Audit Form Data'!B$4:B$123, 'Dropdown Lists'!A$6)</f>
        <v>0</v>
      </c>
      <c r="L99" s="99" t="str">
        <f>IFERROR(J99/(J99+K99),"")</f>
        <v/>
      </c>
      <c r="M99" s="73">
        <f>COUNTIFS('Audit Form Data'!H$4:H$123, TRUE, 'Audit Form Data'!A$4:A$123, "&gt;=4/1", 'Audit Form Data'!A$4:A$123, "&lt;=4/30", 'Audit Form Data'!B$4:B$123, 'Dropdown Lists'!A$6)</f>
        <v>0</v>
      </c>
      <c r="N99" s="74">
        <f>COUNTIFS('Audit Form Data'!I$4:I$123, TRUE, 'Audit Form Data'!A$4:A$123, "&gt;=4/1", 'Audit Form Data'!A$4:A$123, "&lt;=4/30", 'Audit Form Data'!B$4:B$123, 'Dropdown Lists'!A$6)</f>
        <v>0</v>
      </c>
      <c r="O99" s="99" t="str">
        <f>IFERROR(M99/(M99+N99),"")</f>
        <v/>
      </c>
      <c r="P99" s="73">
        <f>COUNTIFS('Audit Form Data'!H$4:H$123, TRUE, 'Audit Form Data'!A$4:A$123, "&gt;=5/1", 'Audit Form Data'!A$4:A$123, "&lt;=5/31", 'Audit Form Data'!B$4:B$123, 'Dropdown Lists'!A$6)</f>
        <v>0</v>
      </c>
      <c r="Q99" s="74">
        <f>COUNTIFS('Audit Form Data'!I$4:I$123, TRUE, 'Audit Form Data'!A$4:A$123, "&gt;=5/1", 'Audit Form Data'!A$4:A$123, "&lt;=5/31", 'Audit Form Data'!B$4:B$123, 'Dropdown Lists'!A$6)</f>
        <v>0</v>
      </c>
      <c r="R99" s="99" t="str">
        <f>IFERROR(P99/(P99+Q99)," ")</f>
        <v xml:space="preserve"> </v>
      </c>
      <c r="S99" s="73">
        <f>COUNTIFS('Audit Form Data'!H$4:H$123, TRUE, 'Audit Form Data'!A$4:A$123, "&gt;=6/1", 'Audit Form Data'!A$4:A$123, "&lt;=6/30", 'Audit Form Data'!B$4:B$123, 'Dropdown Lists'!A$6)</f>
        <v>0</v>
      </c>
      <c r="T99" s="74">
        <f>COUNTIFS('Audit Form Data'!I$4:I$123, TRUE, 'Audit Form Data'!A$4:A$123, "&gt;=6/1", 'Audit Form Data'!A$4:A$123, "&lt;=6/30", 'Audit Form Data'!B$4:B$123, 'Dropdown Lists'!A$6)</f>
        <v>0</v>
      </c>
      <c r="U99" s="99" t="str">
        <f>IFERROR(S99/(S99+T99),"")</f>
        <v/>
      </c>
      <c r="V99" s="73">
        <f>COUNTIFS('Audit Form Data'!H$4:H$123, TRUE, 'Audit Form Data'!A$4:A$123, "&gt;=7/1", 'Audit Form Data'!A$4:A$123, "&lt;=7/31", 'Audit Form Data'!B$4:B$123, 'Dropdown Lists'!A$6)</f>
        <v>0</v>
      </c>
      <c r="W99" s="74">
        <f>COUNTIFS('Audit Form Data'!I$4:I$123, TRUE, 'Audit Form Data'!A$4:A$123, "&gt;=7/1", 'Audit Form Data'!A$4:A$123, "&lt;=7/31", 'Audit Form Data'!B$4:B$123, 'Dropdown Lists'!A$6)</f>
        <v>0</v>
      </c>
      <c r="X99" s="99" t="str">
        <f>IFERROR(V99/(V99+W99),"")</f>
        <v/>
      </c>
      <c r="Y99" s="73">
        <f>COUNTIFS('Audit Form Data'!H$4:H$123, TRUE, 'Audit Form Data'!A$4:A$123, "&gt;=8/1", 'Audit Form Data'!A$4:A$123, "&lt;=8/31", 'Audit Form Data'!B$4:B$123, 'Dropdown Lists'!A$6)</f>
        <v>0</v>
      </c>
      <c r="Z99" s="74">
        <f>COUNTIFS('Audit Form Data'!I$4:I$123, TRUE, 'Audit Form Data'!A$4:A$123, "&gt;=8/1", 'Audit Form Data'!A$4:A$123, "&lt;=8/31", 'Audit Form Data'!B$4:B$123, 'Dropdown Lists'!A$6)</f>
        <v>0</v>
      </c>
      <c r="AA99" s="99" t="str">
        <f>IFERROR(Y99/(Y99+Z99),"")</f>
        <v/>
      </c>
      <c r="AB99" s="73">
        <f>COUNTIFS('Audit Form Data'!H$4:H$123, TRUE, 'Audit Form Data'!A$4:A$123, "&gt;=9/1", 'Audit Form Data'!A$4:A$123, "&lt;=9/30", 'Audit Form Data'!B$4:B$123, 'Dropdown Lists'!A$6)</f>
        <v>0</v>
      </c>
      <c r="AC99" s="74">
        <f>COUNTIFS('Audit Form Data'!I$4:I$123, TRUE, 'Audit Form Data'!A$4:A$123, "&gt;=9/1", 'Audit Form Data'!A$4:A$123, "&lt;=9/30", 'Audit Form Data'!B$4:B$123, 'Dropdown Lists'!A$6)</f>
        <v>0</v>
      </c>
      <c r="AD99" s="99" t="str">
        <f>IFERROR(AB99/(AB99+AC99),"")</f>
        <v/>
      </c>
      <c r="AE99" s="73">
        <f>COUNTIFS('Audit Form Data'!H$4:H$123, TRUE, 'Audit Form Data'!A$4:A$123, "&gt;=10/1", 'Audit Form Data'!A$4:A$123, "&lt;=10/31", 'Audit Form Data'!B$4:B$123, 'Dropdown Lists'!A$6)</f>
        <v>0</v>
      </c>
      <c r="AF99" s="74">
        <f>COUNTIFS('Audit Form Data'!I$4:I$123, TRUE, 'Audit Form Data'!A$4:A$123, "&gt;=10/1", 'Audit Form Data'!A$4:A$123, "&lt;=10/31", 'Audit Form Data'!B$4:B$123, 'Dropdown Lists'!A$6)</f>
        <v>0</v>
      </c>
      <c r="AG99" s="99" t="str">
        <f>IFERROR(AE99/(AE99+AF99),"")</f>
        <v/>
      </c>
      <c r="AH99" s="73">
        <f>COUNTIFS('Audit Form Data'!H$4:H$123, TRUE, 'Audit Form Data'!A$4:A$123, "&gt;=11/1", 'Audit Form Data'!A$4:A$123, "&lt;=11/30", 'Audit Form Data'!B$4:B$123, 'Dropdown Lists'!A$6)</f>
        <v>0</v>
      </c>
      <c r="AI99" s="74">
        <f>COUNTIFS('Audit Form Data'!I$4:I$123, TRUE, 'Audit Form Data'!A$4:A$123, "&gt;=11/1", 'Audit Form Data'!A$4:A$123, "&lt;=11/30", 'Audit Form Data'!B$4:B$123, 'Dropdown Lists'!A$6)</f>
        <v>0</v>
      </c>
      <c r="AJ99" s="99" t="str">
        <f>IFERROR(AH99/(AH99+AI99),"")</f>
        <v/>
      </c>
      <c r="AK99" s="73">
        <f>COUNTIFS('Audit Form Data'!H$4:H$123, TRUE, 'Audit Form Data'!A$4:A$123, "&gt;=12/1", 'Audit Form Data'!A$4:A$123, "&lt;=12/31", 'Audit Form Data'!B$4:B$123, 'Dropdown Lists'!A$6)</f>
        <v>0</v>
      </c>
      <c r="AL99" s="74">
        <f>COUNTIFS('Audit Form Data'!I$4:I$123, TRUE, 'Audit Form Data'!A$4:A$123, "&gt;=12/1", 'Audit Form Data'!A$4:A$123, "&lt;=12/31", 'Audit Form Data'!B$4:B$123, 'Dropdown Lists'!A$6)</f>
        <v>0</v>
      </c>
      <c r="AM99" s="99" t="str">
        <f>IFERROR(AK99/(AK99+AL99),"")</f>
        <v/>
      </c>
      <c r="AO99" s="147"/>
      <c r="AP99" s="49" t="s">
        <v>12</v>
      </c>
      <c r="AQ99" s="76">
        <f>COUNTIFS('Audit Form Data'!AJ$4:AJ$123, TRUE, 'Audit Form Data'!A$4:A$123, "&gt;=1/1", 'Audit Form Data'!A$4:A$123, "&lt;=1/31", 'Audit Form Data'!B$4:B$123, 'Dropdown Lists'!A$6)</f>
        <v>0</v>
      </c>
      <c r="AR99" s="76">
        <f>COUNTIFS('Audit Form Data'!AJ$4:AJ$123, TRUE, 'Audit Form Data'!A$4:A$123, "&gt;=2/1", 'Audit Form Data'!A$4:A$123, "&lt;3/1", 'Audit Form Data'!B$4:B$123, 'Dropdown Lists'!A$6)</f>
        <v>0</v>
      </c>
      <c r="AS99" s="76">
        <f>COUNTIFS('Audit Form Data'!AJ$4:AJ$123, TRUE, 'Audit Form Data'!A$4:A$123, "&gt;=3/1", 'Audit Form Data'!A$4:A$123, "&lt;=3/31", 'Audit Form Data'!B$4:B$123, 'Dropdown Lists'!A$6)</f>
        <v>0</v>
      </c>
      <c r="AT99" s="76">
        <f>COUNTIFS('Audit Form Data'!AJ$4:AJ$123, TRUE, 'Audit Form Data'!A$4:A$123, "&gt;=4/1", 'Audit Form Data'!A$4:A$123, "&lt;=4/30", 'Audit Form Data'!B$4:B$123, 'Dropdown Lists'!A$6)</f>
        <v>0</v>
      </c>
      <c r="AU99" s="76">
        <f>COUNTIFS('Audit Form Data'!AJ$4:AJ$123, TRUE, 'Audit Form Data'!A$4:A$123, "&gt;=5/1", 'Audit Form Data'!A$4:A$123, "&lt;=5/31", 'Audit Form Data'!B$4:B$123, 'Dropdown Lists'!A$6)</f>
        <v>0</v>
      </c>
      <c r="AV99" s="76">
        <f>COUNTIFS('Audit Form Data'!AJ$4:AJ$123, TRUE, 'Audit Form Data'!A$4:A$123, "&gt;=6/1", 'Audit Form Data'!A$4:A$123, "&lt;=6/30", 'Audit Form Data'!B$4:B$123, 'Dropdown Lists'!A$6)</f>
        <v>0</v>
      </c>
      <c r="AW99" s="76">
        <f>COUNTIFS('Audit Form Data'!AJ$4:AJ$123, TRUE, 'Audit Form Data'!A$4:A$123, "&gt;=7/1", 'Audit Form Data'!A$4:A$123, "&lt;=7/31", 'Audit Form Data'!B$4:B$123, 'Dropdown Lists'!A$6)</f>
        <v>0</v>
      </c>
      <c r="AX99" s="76">
        <f>COUNTIFS('Audit Form Data'!AJ$4:AJ$123, TRUE, 'Audit Form Data'!A$4:A$123, "&gt;=8/1", 'Audit Form Data'!A$4:A$123, "&lt;=8/31", 'Audit Form Data'!B$4:B$123, 'Dropdown Lists'!A$6)</f>
        <v>0</v>
      </c>
      <c r="AY99" s="76">
        <f>COUNTIFS('Audit Form Data'!AJ$4:AJ$123, TRUE, 'Audit Form Data'!A$4:A$123, "&gt;=9/1", 'Audit Form Data'!A$4:A$123, "&lt;=9/30", 'Audit Form Data'!B$4:B$123, 'Dropdown Lists'!A$6)</f>
        <v>0</v>
      </c>
      <c r="AZ99" s="76">
        <f>COUNTIFS('Audit Form Data'!AJ$4:AJ$123, TRUE, 'Audit Form Data'!A$4:A$123, "&gt;=10/1", 'Audit Form Data'!A$4:A$123, "&lt;=10/31", 'Audit Form Data'!B$4:B$123, 'Dropdown Lists'!A$6)</f>
        <v>0</v>
      </c>
      <c r="BA99" s="76">
        <f>COUNTIFS('Audit Form Data'!AJ$4:AJ$123, TRUE, 'Audit Form Data'!A$4:A$123, "&gt;=11/1", 'Audit Form Data'!A$4:A$123, "&lt;=11/30", 'Audit Form Data'!B$4:B$123, 'Dropdown Lists'!A$6)</f>
        <v>0</v>
      </c>
      <c r="BB99" s="76">
        <f>COUNTIFS('Audit Form Data'!AJ$4:AJ$123, TRUE, 'Audit Form Data'!A$4:A$123, "&gt;=12/1", 'Audit Form Data'!A$4:A$123, "&lt;=12/31", 'Audit Form Data'!B$4:B$123, 'Dropdown Lists'!A$6)</f>
        <v>0</v>
      </c>
    </row>
    <row r="100" spans="2:54" ht="24.6" x14ac:dyDescent="0.3">
      <c r="B100" s="162"/>
      <c r="C100" s="89" t="s">
        <v>118</v>
      </c>
      <c r="D100" s="90">
        <f>D99</f>
        <v>0</v>
      </c>
      <c r="E100" s="90">
        <f>E99</f>
        <v>0</v>
      </c>
      <c r="F100" s="100" t="e">
        <f>IFERROR(D100/(D100+E100), NA())</f>
        <v>#N/A</v>
      </c>
      <c r="G100" s="90">
        <f>G99</f>
        <v>0</v>
      </c>
      <c r="H100" s="90">
        <f>H99</f>
        <v>0</v>
      </c>
      <c r="I100" s="100" t="e">
        <f>IFERROR(G100/(G100+H100), NA())</f>
        <v>#N/A</v>
      </c>
      <c r="J100" s="90">
        <f>J99</f>
        <v>0</v>
      </c>
      <c r="K100" s="90">
        <f>K99</f>
        <v>0</v>
      </c>
      <c r="L100" s="100" t="e">
        <f>IFERROR(J100/(J100+K100), NA())</f>
        <v>#N/A</v>
      </c>
      <c r="M100" s="90">
        <f>M99</f>
        <v>0</v>
      </c>
      <c r="N100" s="90">
        <f>N99</f>
        <v>0</v>
      </c>
      <c r="O100" s="100" t="e">
        <f>IFERROR(M100/(M100+N100), NA())</f>
        <v>#N/A</v>
      </c>
      <c r="P100" s="90">
        <f>P99</f>
        <v>0</v>
      </c>
      <c r="Q100" s="90">
        <f>Q99</f>
        <v>0</v>
      </c>
      <c r="R100" s="100" t="e">
        <f>IFERROR(P100/(P100+Q100), NA())</f>
        <v>#N/A</v>
      </c>
      <c r="S100" s="90">
        <f>S99</f>
        <v>0</v>
      </c>
      <c r="T100" s="90">
        <f>T99</f>
        <v>0</v>
      </c>
      <c r="U100" s="100" t="e">
        <f>IFERROR(S100/(S100+T100), NA())</f>
        <v>#N/A</v>
      </c>
      <c r="V100" s="90">
        <f>V99</f>
        <v>0</v>
      </c>
      <c r="W100" s="90">
        <f>W99</f>
        <v>0</v>
      </c>
      <c r="X100" s="100" t="e">
        <f>IFERROR(V100/(V100+W100), NA())</f>
        <v>#N/A</v>
      </c>
      <c r="Y100" s="90">
        <f>Y99</f>
        <v>0</v>
      </c>
      <c r="Z100" s="90">
        <f>Z99</f>
        <v>0</v>
      </c>
      <c r="AA100" s="100" t="e">
        <f>IFERROR(Y100/(Y100+Z100), NA())</f>
        <v>#N/A</v>
      </c>
      <c r="AB100" s="90">
        <f>AB99</f>
        <v>0</v>
      </c>
      <c r="AC100" s="90">
        <f>AC99</f>
        <v>0</v>
      </c>
      <c r="AD100" s="100" t="e">
        <f>IFERROR(AB100/(AB100+AC100), NA())</f>
        <v>#N/A</v>
      </c>
      <c r="AE100" s="90">
        <f>AE99</f>
        <v>0</v>
      </c>
      <c r="AF100" s="90">
        <f>AF99</f>
        <v>0</v>
      </c>
      <c r="AG100" s="100" t="e">
        <f>IFERROR(AE100/(AE100+AF100), NA())</f>
        <v>#N/A</v>
      </c>
      <c r="AH100" s="90">
        <f>AH99</f>
        <v>0</v>
      </c>
      <c r="AI100" s="90">
        <f>AI99</f>
        <v>0</v>
      </c>
      <c r="AJ100" s="100" t="e">
        <f>IFERROR(AH100/(AH100+AI100), NA())</f>
        <v>#N/A</v>
      </c>
      <c r="AK100" s="90">
        <f>AK99</f>
        <v>0</v>
      </c>
      <c r="AL100" s="90">
        <f>AL99</f>
        <v>0</v>
      </c>
      <c r="AM100" s="100" t="e">
        <f>IFERROR(AK100/(AK100+AL100), NA())</f>
        <v>#N/A</v>
      </c>
      <c r="AO100" s="147"/>
      <c r="AP100" s="50" t="s">
        <v>13</v>
      </c>
      <c r="AQ100" s="76">
        <f>COUNTIFS('Audit Form Data'!AM$4:AM$123, TRUE, 'Audit Form Data'!A$4:A$123, "&gt;=1/1", 'Audit Form Data'!A$4:A$123, "&lt;=1/31", 'Audit Form Data'!B$4:B$123, 'Dropdown Lists'!A$6)</f>
        <v>0</v>
      </c>
      <c r="AR100" s="76">
        <f>COUNTIFS('Audit Form Data'!AM$4:AM$123, TRUE, 'Audit Form Data'!A$4:A$123, "&gt;=2/1", 'Audit Form Data'!A$4:A$123, "&lt;3/1", 'Audit Form Data'!B$4:B$123, 'Dropdown Lists'!A$6)</f>
        <v>0</v>
      </c>
      <c r="AS100" s="76">
        <f>COUNTIFS('Audit Form Data'!AM$4:AM$123, TRUE, 'Audit Form Data'!A$4:A$123, "&gt;=3/1", 'Audit Form Data'!A$4:A$123, "&lt;=3/31", 'Audit Form Data'!B$4:B$123, 'Dropdown Lists'!A$6)</f>
        <v>0</v>
      </c>
      <c r="AT100" s="76">
        <f>COUNTIFS('Audit Form Data'!AM$4:AM$123, TRUE, 'Audit Form Data'!A$4:A$123, "&gt;=4/1", 'Audit Form Data'!A$4:A$123, "&lt;=4/30", 'Audit Form Data'!B$4:B$123, 'Dropdown Lists'!A$6)</f>
        <v>0</v>
      </c>
      <c r="AU100" s="76">
        <f>COUNTIFS('Audit Form Data'!AM$4:AM$123, TRUE, 'Audit Form Data'!A$4:A$123, "&gt;=5/1", 'Audit Form Data'!A$4:A$123, "&lt;=5/31", 'Audit Form Data'!B$4:B$123, 'Dropdown Lists'!A$6)</f>
        <v>0</v>
      </c>
      <c r="AV100" s="76">
        <f>COUNTIFS('Audit Form Data'!AM$4:AM$123, TRUE, 'Audit Form Data'!A$4:A$123, "&gt;=6/1", 'Audit Form Data'!A$4:A$123, "&lt;=6/30", 'Audit Form Data'!B$4:B$123, 'Dropdown Lists'!A$6)</f>
        <v>0</v>
      </c>
      <c r="AW100" s="76">
        <f>COUNTIFS('Audit Form Data'!AM$4:AM$123, TRUE, 'Audit Form Data'!A$4:A$123, "&gt;=7/1", 'Audit Form Data'!A$4:A$123, "&lt;=7/31", 'Audit Form Data'!B$4:B$123, 'Dropdown Lists'!A$6)</f>
        <v>0</v>
      </c>
      <c r="AX100" s="76">
        <f>COUNTIFS('Audit Form Data'!AM$4:AM$123, TRUE, 'Audit Form Data'!A$4:A$123, "&gt;=8/1", 'Audit Form Data'!A$4:A$123, "&lt;=8/31", 'Audit Form Data'!B$4:B$123, 'Dropdown Lists'!A$6)</f>
        <v>0</v>
      </c>
      <c r="AY100" s="76">
        <f>COUNTIFS('Audit Form Data'!AM$4:AM$123, TRUE, 'Audit Form Data'!A$4:A$123, "&gt;=9/1", 'Audit Form Data'!A$4:A$123, "&lt;=9/30", 'Audit Form Data'!B$4:B$123, 'Dropdown Lists'!A$6)</f>
        <v>0</v>
      </c>
      <c r="AZ100" s="76">
        <f>COUNTIFS('Audit Form Data'!AM$4:AM$123, TRUE, 'Audit Form Data'!A$4:A$123, "&gt;=10/1", 'Audit Form Data'!A$4:A$123, "&lt;=10/31", 'Audit Form Data'!B$4:B$123, 'Dropdown Lists'!A$6)</f>
        <v>0</v>
      </c>
      <c r="BA100" s="76">
        <f>COUNTIFS('Audit Form Data'!AM$4:AM$123, TRUE, 'Audit Form Data'!A$4:A$123, "&gt;=11/1", 'Audit Form Data'!A$4:A$123, "&lt;=11/30", 'Audit Form Data'!B$4:B$123, 'Dropdown Lists'!A$6)</f>
        <v>0</v>
      </c>
      <c r="BB100" s="76">
        <f>COUNTIFS('Audit Form Data'!AM$4:AM$123, TRUE, 'Audit Form Data'!A$4:A$123, "&gt;=12/1", 'Audit Form Data'!A$4:A$123, "&lt;=12/31", 'Audit Form Data'!B$4:B$123, 'Dropdown Lists'!A$6)</f>
        <v>0</v>
      </c>
    </row>
    <row r="101" spans="2:54" ht="24.6" x14ac:dyDescent="0.3">
      <c r="B101" s="146" t="s">
        <v>10</v>
      </c>
      <c r="C101" s="59" t="s">
        <v>11</v>
      </c>
      <c r="D101" s="75">
        <f>COUNTIFS('Audit Form Data'!AF$4:AF$123, TRUE, 'Audit Form Data'!A$4:A$123, "&gt;=1/1", 'Audit Form Data'!A$4:A$123, "&lt;=1/31", 'Audit Form Data'!B$4:B$123, 'Dropdown Lists'!A$6)</f>
        <v>0</v>
      </c>
      <c r="E101" s="76">
        <f>COUNTIFS('Audit Form Data'!AG$4:AG$123, TRUE, 'Audit Form Data'!A$4:A$123, "&gt;=1/1", 'Audit Form Data'!A$4:A$123, "&lt;=1/31", 'Audit Form Data'!B$4:B$123, 'Dropdown Lists'!A$6)</f>
        <v>0</v>
      </c>
      <c r="F101" s="101" t="str">
        <f>IFERROR(D101/(D101+E101),"")</f>
        <v/>
      </c>
      <c r="G101" s="75">
        <f>COUNTIFS('Audit Form Data'!AF$4:AF$123, TRUE, 'Audit Form Data'!A$4:A$123, "&gt;=2/1", 'Audit Form Data'!A$4:A$123, "&lt;3/1", 'Audit Form Data'!B$4:B$123, 'Dropdown Lists'!A$6)</f>
        <v>0</v>
      </c>
      <c r="H101" s="76">
        <f>COUNTIFS('Audit Form Data'!AG$4:AG$123, TRUE, 'Audit Form Data'!A$4:A$123, "&gt;=2/1", 'Audit Form Data'!A$4:A$123, "&lt;3/1", 'Audit Form Data'!B$4:B$123, 'Dropdown Lists'!A$6)</f>
        <v>0</v>
      </c>
      <c r="I101" s="101" t="str">
        <f>IFERROR(G101/(G101+H101),"")</f>
        <v/>
      </c>
      <c r="J101" s="75">
        <f>COUNTIFS('Audit Form Data'!AF$4:AF$123, TRUE, 'Audit Form Data'!A$4:A$123, "&gt;=3/1", 'Audit Form Data'!A$4:A$123, "&lt;=3/31", 'Audit Form Data'!B$4:B$123, 'Dropdown Lists'!A$6)</f>
        <v>0</v>
      </c>
      <c r="K101" s="76">
        <f>COUNTIFS('Audit Form Data'!AG$4:AG$123, TRUE, 'Audit Form Data'!A$4:A$123, "&gt;=3/1", 'Audit Form Data'!A$4:A$123, "&lt;=3/31", 'Audit Form Data'!B$4:B$123, 'Dropdown Lists'!A$6)</f>
        <v>0</v>
      </c>
      <c r="L101" s="101" t="str">
        <f>IFERROR(J101/(J101+K101),"")</f>
        <v/>
      </c>
      <c r="M101" s="75">
        <f>COUNTIFS('Audit Form Data'!AF$4:AF$123, TRUE, 'Audit Form Data'!A$4:A$123, "&gt;=4/1", 'Audit Form Data'!A$4:A$123, "&lt;=4/30", 'Audit Form Data'!B$4:B$123, 'Dropdown Lists'!A$6)</f>
        <v>0</v>
      </c>
      <c r="N101" s="76">
        <f>COUNTIFS('Audit Form Data'!AG$4:AG$123, TRUE, 'Audit Form Data'!A$4:A$123, "&gt;=4/1", 'Audit Form Data'!A$4:A$123, "&lt;=4/30", 'Audit Form Data'!B$4:B$123, 'Dropdown Lists'!A$6)</f>
        <v>0</v>
      </c>
      <c r="O101" s="101" t="str">
        <f>IFERROR(M101/(M101+N101),"")</f>
        <v/>
      </c>
      <c r="P101" s="75">
        <f>COUNTIFS('Audit Form Data'!AF$4:AF$123, TRUE, 'Audit Form Data'!A$4:A$123, "&gt;=5/1", 'Audit Form Data'!A$4:A$123, "&lt;=5/31", 'Audit Form Data'!B$4:B$123, 'Dropdown Lists'!A$6)</f>
        <v>0</v>
      </c>
      <c r="Q101" s="76">
        <f>COUNTIFS('Audit Form Data'!AG$4:AG$123, TRUE, 'Audit Form Data'!A$4:A$123, "&gt;=5/1", 'Audit Form Data'!A$4:A$123, "&lt;=5/31", 'Audit Form Data'!B$4:B$123, 'Dropdown Lists'!A$6)</f>
        <v>0</v>
      </c>
      <c r="R101" s="101" t="str">
        <f>IFERROR(P101/(P101+Q101),"")</f>
        <v/>
      </c>
      <c r="S101" s="75">
        <f>COUNTIFS('Audit Form Data'!AF$4:AF$123, TRUE, 'Audit Form Data'!A$4:A$123, "&gt;=6/1", 'Audit Form Data'!A$4:A$123, "&lt;=6/30", 'Audit Form Data'!B$4:B$123, 'Dropdown Lists'!A$6)</f>
        <v>0</v>
      </c>
      <c r="T101" s="76">
        <f>COUNTIFS('Audit Form Data'!AG$4:AG$123, TRUE, 'Audit Form Data'!A$4:A$123, "&gt;=6/1", 'Audit Form Data'!A$4:A$123, "&lt;=6/30", 'Audit Form Data'!B$4:B$123, 'Dropdown Lists'!A$6)</f>
        <v>0</v>
      </c>
      <c r="U101" s="101" t="str">
        <f>IFERROR(S101/(S101+T101),"")</f>
        <v/>
      </c>
      <c r="V101" s="75">
        <f>COUNTIFS('Audit Form Data'!AF$4:AF$123, TRUE, 'Audit Form Data'!A$4:A$123, "&gt;=7/1", 'Audit Form Data'!A$4:A$123, "&lt;=7/31", 'Audit Form Data'!B$4:B$123, 'Dropdown Lists'!A$6)</f>
        <v>0</v>
      </c>
      <c r="W101" s="76">
        <f>COUNTIFS('Audit Form Data'!AG$4:AG$123, TRUE, 'Audit Form Data'!A$4:A$123, "&gt;=7/1", 'Audit Form Data'!A$4:A$123, "&lt;=7/31", 'Audit Form Data'!B$4:B$123, 'Dropdown Lists'!A$6)</f>
        <v>0</v>
      </c>
      <c r="X101" s="101" t="str">
        <f>IFERROR(V101/(V101+W101),"")</f>
        <v/>
      </c>
      <c r="Y101" s="75">
        <f>COUNTIFS('Audit Form Data'!AF$4:AF$123, TRUE, 'Audit Form Data'!A$4:A$123, "&gt;=8/1", 'Audit Form Data'!A$4:A$123, "&lt;=8/31", 'Audit Form Data'!B$4:B$123, 'Dropdown Lists'!A$6)</f>
        <v>0</v>
      </c>
      <c r="Z101" s="76">
        <f>COUNTIFS('Audit Form Data'!AG$4:AG$123, TRUE, 'Audit Form Data'!A$4:A$123, "&gt;=8/1", 'Audit Form Data'!A$4:A$123, "&lt;=8/31", 'Audit Form Data'!B$4:B$123, 'Dropdown Lists'!A$6)</f>
        <v>0</v>
      </c>
      <c r="AA101" s="101" t="str">
        <f>IFERROR(Y101/(Y101+Z101),"")</f>
        <v/>
      </c>
      <c r="AB101" s="75">
        <f>COUNTIFS('Audit Form Data'!AF$4:AF$123, TRUE, 'Audit Form Data'!A$4:A$123, "&gt;=9/1", 'Audit Form Data'!A$4:A$123, "&lt;=9/30", 'Audit Form Data'!B$4:B$123, 'Dropdown Lists'!A$6)</f>
        <v>0</v>
      </c>
      <c r="AC101" s="76">
        <f>COUNTIFS('Audit Form Data'!AG$4:AG$123, TRUE, 'Audit Form Data'!A$4:A$123, "&gt;=9/1", 'Audit Form Data'!A$4:A$123, "&lt;=9/30", 'Audit Form Data'!B$4:B$123, 'Dropdown Lists'!A$6)</f>
        <v>0</v>
      </c>
      <c r="AD101" s="101" t="str">
        <f>IFERROR(AB101/(AB101+AC101),"")</f>
        <v/>
      </c>
      <c r="AE101" s="75">
        <f>COUNTIFS('Audit Form Data'!AF$4:AF$123, TRUE, 'Audit Form Data'!A$4:A$123, "&gt;=10/1", 'Audit Form Data'!A$4:A$123, "&lt;=10/31", 'Audit Form Data'!B$4:B$123, 'Dropdown Lists'!A$6)</f>
        <v>0</v>
      </c>
      <c r="AF101" s="76">
        <f>COUNTIFS('Audit Form Data'!AG$4:AG$123, TRUE, 'Audit Form Data'!A$4:A$123, "&gt;=10/1", 'Audit Form Data'!A$4:A$123, "&lt;=10/31", 'Audit Form Data'!B$4:B$123, 'Dropdown Lists'!A$6)</f>
        <v>0</v>
      </c>
      <c r="AG101" s="101" t="str">
        <f>IFERROR(AE101/(AE101+AF101),"")</f>
        <v/>
      </c>
      <c r="AH101" s="75">
        <f>COUNTIFS('Audit Form Data'!AF$4:AF$123, TRUE, 'Audit Form Data'!A$4:A$123, "&gt;=11/1", 'Audit Form Data'!A$4:A$123, "&lt;=11/30", 'Audit Form Data'!B$4:B$123, 'Dropdown Lists'!A$6)</f>
        <v>0</v>
      </c>
      <c r="AI101" s="76">
        <f>COUNTIFS('Audit Form Data'!AG$4:AG$123, TRUE, 'Audit Form Data'!A$4:A$123, "&gt;=11/1", 'Audit Form Data'!A$4:A$123, "&lt;=11/30", 'Audit Form Data'!B$4:B$123, 'Dropdown Lists'!A$6)</f>
        <v>0</v>
      </c>
      <c r="AJ101" s="101" t="str">
        <f>IFERROR(AH101/(AH101+AI101),"")</f>
        <v/>
      </c>
      <c r="AK101" s="75">
        <f>COUNTIFS('Audit Form Data'!AF$4:AF$123, TRUE, 'Audit Form Data'!A$4:A$123, "&gt;=12/1", 'Audit Form Data'!A$4:A$123, "&lt;=12/31", 'Audit Form Data'!B$4:B$123, 'Dropdown Lists'!A$6)</f>
        <v>0</v>
      </c>
      <c r="AL101" s="76">
        <f>COUNTIFS('Audit Form Data'!AG$4:AG$123, TRUE, 'Audit Form Data'!A$4:A$123, "&gt;=12/1", 'Audit Form Data'!A$4:A$123, "&lt;=12/31", 'Audit Form Data'!B$4:B$123, 'Dropdown Lists'!A$6)</f>
        <v>0</v>
      </c>
      <c r="AM101" s="101" t="str">
        <f>IFERROR(AK101/(AK101+AL101),"")</f>
        <v/>
      </c>
      <c r="AO101" s="147"/>
      <c r="AP101" s="50" t="s">
        <v>14</v>
      </c>
      <c r="AQ101" s="76">
        <f>COUNTIFS('Audit Form Data'!AP$4:AP$123, TRUE, 'Audit Form Data'!A$4:A$123, "&gt;=1/1", 'Audit Form Data'!A$4:A$123, "&lt;=1/31", 'Audit Form Data'!B$4:B$123, 'Dropdown Lists'!A$6)</f>
        <v>0</v>
      </c>
      <c r="AR101" s="76">
        <f>COUNTIFS('Audit Form Data'!AP$4:AP$123, TRUE, 'Audit Form Data'!A$4:A$123, "&gt;=2/1", 'Audit Form Data'!A$4:A$123, "&lt;3/1", 'Audit Form Data'!B$4:B$123, 'Dropdown Lists'!A$6)</f>
        <v>0</v>
      </c>
      <c r="AS101" s="76">
        <f>COUNTIFS('Audit Form Data'!AP$4:AP$123, TRUE, 'Audit Form Data'!A$4:A$123, "&gt;=3/1", 'Audit Form Data'!A$4:A$123, "&lt;=3/31", 'Audit Form Data'!B$4:B$123, 'Dropdown Lists'!A$6)</f>
        <v>0</v>
      </c>
      <c r="AT101" s="76">
        <f>COUNTIFS('Audit Form Data'!AP$4:AP$123, TRUE, 'Audit Form Data'!A$4:A$123, "&gt;=4/1", 'Audit Form Data'!A$4:A$123, "&lt;=4/30", 'Audit Form Data'!B$4:B$123, 'Dropdown Lists'!A$6)</f>
        <v>0</v>
      </c>
      <c r="AU101" s="76">
        <f>COUNTIFS('Audit Form Data'!AP$4:AP$123, TRUE, 'Audit Form Data'!A$4:A$123, "&gt;=5/1", 'Audit Form Data'!A$4:A$123, "&lt;=5/31", 'Audit Form Data'!B$4:B$123, 'Dropdown Lists'!A$6)</f>
        <v>0</v>
      </c>
      <c r="AV101" s="76">
        <f>COUNTIFS('Audit Form Data'!AP$4:AP$123, TRUE, 'Audit Form Data'!A$4:A$123, "&gt;=6/1", 'Audit Form Data'!A$4:A$123, "&lt;=6/30", 'Audit Form Data'!B$4:B$123, 'Dropdown Lists'!A$6)</f>
        <v>0</v>
      </c>
      <c r="AW101" s="76">
        <f>COUNTIFS('Audit Form Data'!AP$4:AP$123, TRUE, 'Audit Form Data'!A$4:A$123, "&gt;=7/1", 'Audit Form Data'!A$4:A$123, "&lt;=7/31", 'Audit Form Data'!B$4:B$123, 'Dropdown Lists'!A$6)</f>
        <v>0</v>
      </c>
      <c r="AX101" s="76">
        <f>COUNTIFS('Audit Form Data'!AP$4:AP$123, TRUE, 'Audit Form Data'!A$4:A$123, "&gt;=8/1", 'Audit Form Data'!A$4:A$123, "&lt;=8/31", 'Audit Form Data'!B$4:B$123, 'Dropdown Lists'!A$6)</f>
        <v>0</v>
      </c>
      <c r="AY101" s="76">
        <f>COUNTIFS('Audit Form Data'!AP$4:AP$123, TRUE, 'Audit Form Data'!A$4:A$123, "&gt;=9/1", 'Audit Form Data'!A$4:A$123, "&lt;=9/30", 'Audit Form Data'!B$4:B$123, 'Dropdown Lists'!A$6)</f>
        <v>0</v>
      </c>
      <c r="AZ101" s="76">
        <f>COUNTIFS('Audit Form Data'!AP$4:AP$123, TRUE, 'Audit Form Data'!A$4:A$123, "&gt;=10/1", 'Audit Form Data'!A$4:A$123, "&lt;=10/31", 'Audit Form Data'!B$4:B$123, 'Dropdown Lists'!A$6)</f>
        <v>0</v>
      </c>
      <c r="BA101" s="76">
        <f>COUNTIFS('Audit Form Data'!AP$4:AP$123, TRUE, 'Audit Form Data'!A$4:A$123, "&gt;=11/1", 'Audit Form Data'!A$4:A$123, "&lt;=11/30", 'Audit Form Data'!B$4:B$123, 'Dropdown Lists'!A$6)</f>
        <v>0</v>
      </c>
      <c r="BB101" s="76">
        <f>COUNTIFS('Audit Form Data'!AP$4:AP$123, TRUE, 'Audit Form Data'!A$4:A$123, "&gt;=12/1", 'Audit Form Data'!A$4:A$123, "&lt;=12/31", 'Audit Form Data'!B$4:B$123, 'Dropdown Lists'!A$6)</f>
        <v>0</v>
      </c>
    </row>
    <row r="102" spans="2:54" ht="24.6" x14ac:dyDescent="0.3">
      <c r="B102" s="147"/>
      <c r="C102" s="60" t="s">
        <v>12</v>
      </c>
      <c r="D102" s="75">
        <f>COUNTIFS('Audit Form Data'!AI$4:AI$123, TRUE, 'Audit Form Data'!A$4:A$123, "&gt;=1/1", 'Audit Form Data'!A$4:A$123, "&lt;=1/31", 'Audit Form Data'!B$4:B$123, 'Dropdown Lists'!A$6)</f>
        <v>0</v>
      </c>
      <c r="E102" s="76">
        <f>COUNTIFS('Audit Form Data'!AJ$4:AJ$123, TRUE, 'Audit Form Data'!A$4:A$123, "&gt;=1/1", 'Audit Form Data'!A$4:A$123, "&lt;=1/31", 'Audit Form Data'!B$4:B$123, 'Dropdown Lists'!A$6)</f>
        <v>0</v>
      </c>
      <c r="F102" s="101" t="str">
        <f t="shared" ref="F102:F107" si="95">IFERROR(D102/(D102+E102),"")</f>
        <v/>
      </c>
      <c r="G102" s="75">
        <f>COUNTIFS('Audit Form Data'!AI$4:AI$123, TRUE, 'Audit Form Data'!A$4:A$123, "&gt;=2/1", 'Audit Form Data'!A$4:A$123, "&lt;3/1", 'Audit Form Data'!B$4:B$123, 'Dropdown Lists'!A$6)</f>
        <v>0</v>
      </c>
      <c r="H102" s="76">
        <f>COUNTIFS('Audit Form Data'!AJ$4:AJ$123, TRUE, 'Audit Form Data'!A$4:A$123, "&gt;=2/1", 'Audit Form Data'!A$4:A$123, "&lt;3/1", 'Audit Form Data'!B$4:B$123, 'Dropdown Lists'!A$6)</f>
        <v>0</v>
      </c>
      <c r="I102" s="101" t="str">
        <f t="shared" ref="I102:I107" si="96">IFERROR(G102/(G102+H102),"")</f>
        <v/>
      </c>
      <c r="J102" s="75">
        <f>COUNTIFS('Audit Form Data'!AI$4:AI$123, TRUE, 'Audit Form Data'!A$4:A$123, "&gt;=3/1", 'Audit Form Data'!A$4:A$123, "&lt;=3/31", 'Audit Form Data'!B$4:B$123, 'Dropdown Lists'!A$6)</f>
        <v>0</v>
      </c>
      <c r="K102" s="76">
        <f>COUNTIFS('Audit Form Data'!AJ$4:AJ$123, TRUE, 'Audit Form Data'!A$4:A$123, "&gt;=3/1", 'Audit Form Data'!A$4:A$123, "&lt;=3/31", 'Audit Form Data'!B$4:B$123, 'Dropdown Lists'!A$6)</f>
        <v>0</v>
      </c>
      <c r="L102" s="101" t="str">
        <f t="shared" ref="L102:L107" si="97">IFERROR(J102/(J102+K102),"")</f>
        <v/>
      </c>
      <c r="M102" s="75">
        <f>COUNTIFS('Audit Form Data'!AI$4:AI$123, TRUE, 'Audit Form Data'!A$4:A$123, "&gt;=4/1", 'Audit Form Data'!A$4:A$123, "&lt;=4/30", 'Audit Form Data'!B$4:B$123, 'Dropdown Lists'!A$6)</f>
        <v>0</v>
      </c>
      <c r="N102" s="76">
        <f>COUNTIFS('Audit Form Data'!AJ$4:AJ$123, TRUE, 'Audit Form Data'!A$4:A$123, "&gt;=4/1", 'Audit Form Data'!A$4:A$123, "&lt;=4/30", 'Audit Form Data'!B$4:B$123, 'Dropdown Lists'!A$6)</f>
        <v>0</v>
      </c>
      <c r="O102" s="101" t="str">
        <f t="shared" ref="O102:O107" si="98">IFERROR(M102/(M102+N102),"")</f>
        <v/>
      </c>
      <c r="P102" s="75">
        <f>COUNTIFS('Audit Form Data'!AI$4:AI$123, TRUE, 'Audit Form Data'!A$4:A$123, "&gt;=5/1", 'Audit Form Data'!A$4:A$123, "&lt;=5/31", 'Audit Form Data'!B$4:B$123, 'Dropdown Lists'!A$6)</f>
        <v>0</v>
      </c>
      <c r="Q102" s="76">
        <f>COUNTIFS('Audit Form Data'!AJ$4:AJ$123, TRUE, 'Audit Form Data'!A$4:A$123, "&gt;=5/1", 'Audit Form Data'!A$4:A$123, "&lt;=5/31", 'Audit Form Data'!B$4:B$123, 'Dropdown Lists'!A$6)</f>
        <v>0</v>
      </c>
      <c r="R102" s="101" t="str">
        <f t="shared" ref="R102:R107" si="99">IFERROR(P102/(P102+Q102),"")</f>
        <v/>
      </c>
      <c r="S102" s="75">
        <f>COUNTIFS('Audit Form Data'!AI$4:AI$123, TRUE, 'Audit Form Data'!A$4:A$123, "&gt;=6/1", 'Audit Form Data'!A$4:A$123, "&lt;=6/30", 'Audit Form Data'!B$4:B$123, 'Dropdown Lists'!A$6)</f>
        <v>0</v>
      </c>
      <c r="T102" s="76">
        <f>COUNTIFS('Audit Form Data'!AJ$4:AJ$123, TRUE, 'Audit Form Data'!A$4:A$123, "&gt;=6/1", 'Audit Form Data'!A$4:A$123, "&lt;=6/30", 'Audit Form Data'!B$4:B$123, 'Dropdown Lists'!A$6)</f>
        <v>0</v>
      </c>
      <c r="U102" s="101" t="str">
        <f t="shared" ref="U102:U107" si="100">IFERROR(S102/(S102+T102),"")</f>
        <v/>
      </c>
      <c r="V102" s="75">
        <f>COUNTIFS('Audit Form Data'!AI$4:AI$123, TRUE, 'Audit Form Data'!A$4:A$123, "&gt;=7/1", 'Audit Form Data'!A$4:A$123, "&lt;=7/31", 'Audit Form Data'!B$4:B$123, 'Dropdown Lists'!A$6)</f>
        <v>0</v>
      </c>
      <c r="W102" s="76">
        <f>COUNTIFS('Audit Form Data'!AJ$4:AJ$123, TRUE, 'Audit Form Data'!A$4:A$123, "&gt;=7/1", 'Audit Form Data'!A$4:A$123, "&lt;=7/31", 'Audit Form Data'!B$4:B$123, 'Dropdown Lists'!A$6)</f>
        <v>0</v>
      </c>
      <c r="X102" s="101" t="str">
        <f t="shared" ref="X102:X107" si="101">IFERROR(V102/(V102+W102),"")</f>
        <v/>
      </c>
      <c r="Y102" s="75">
        <f>COUNTIFS('Audit Form Data'!AI$4:AI$123, TRUE, 'Audit Form Data'!A$4:A$123, "&gt;=8/1", 'Audit Form Data'!A$4:A$123, "&lt;=8/31", 'Audit Form Data'!B$4:B$123, 'Dropdown Lists'!A$6)</f>
        <v>0</v>
      </c>
      <c r="Z102" s="76">
        <f>COUNTIFS('Audit Form Data'!AJ$4:AJ$123, TRUE, 'Audit Form Data'!A$4:A$123, "&gt;=8/1", 'Audit Form Data'!A$4:A$123, "&lt;=8/31", 'Audit Form Data'!B$4:B$123, 'Dropdown Lists'!A$6)</f>
        <v>0</v>
      </c>
      <c r="AA102" s="101" t="str">
        <f t="shared" ref="AA102:AA107" si="102">IFERROR(Y102/(Y102+Z102),"")</f>
        <v/>
      </c>
      <c r="AB102" s="75">
        <f>COUNTIFS('Audit Form Data'!AI$4:AI$123, TRUE, 'Audit Form Data'!A$4:A$123, "&gt;=9/1", 'Audit Form Data'!A$4:A$123, "&lt;=9/30", 'Audit Form Data'!B$4:B$123, 'Dropdown Lists'!A$6)</f>
        <v>0</v>
      </c>
      <c r="AC102" s="76">
        <f>COUNTIFS('Audit Form Data'!AJ$4:AJ$123, TRUE, 'Audit Form Data'!A$4:A$123, "&gt;=9/1", 'Audit Form Data'!A$4:A$123, "&lt;=9/30", 'Audit Form Data'!B$4:B$123, 'Dropdown Lists'!A$6)</f>
        <v>0</v>
      </c>
      <c r="AD102" s="101" t="str">
        <f t="shared" ref="AD102:AD107" si="103">IFERROR(AB102/(AB102+AC102),"")</f>
        <v/>
      </c>
      <c r="AE102" s="75">
        <f>COUNTIFS('Audit Form Data'!AI$4:AI$123, TRUE, 'Audit Form Data'!A$4:A$123, "&gt;=10/1", 'Audit Form Data'!A$4:A$123, "&lt;=10/31", 'Audit Form Data'!B$4:B$123, 'Dropdown Lists'!A$6)</f>
        <v>0</v>
      </c>
      <c r="AF102" s="76">
        <f>COUNTIFS('Audit Form Data'!AJ$4:AJ$123, TRUE, 'Audit Form Data'!A$4:A$123, "&gt;=10/1", 'Audit Form Data'!A$4:A$123, "&lt;=10/31", 'Audit Form Data'!B$4:B$123, 'Dropdown Lists'!A$6)</f>
        <v>0</v>
      </c>
      <c r="AG102" s="101" t="str">
        <f t="shared" ref="AG102:AG107" si="104">IFERROR(AE102/(AE102+AF102),"")</f>
        <v/>
      </c>
      <c r="AH102" s="75">
        <f>COUNTIFS('Audit Form Data'!AI$4:AI$123, TRUE, 'Audit Form Data'!A$4:A$123, "&gt;=11/1", 'Audit Form Data'!A$4:A$123, "&lt;=11/30", 'Audit Form Data'!B$4:B$123, 'Dropdown Lists'!A$6)</f>
        <v>0</v>
      </c>
      <c r="AI102" s="76">
        <f>COUNTIFS('Audit Form Data'!AJ$4:AJ$123, TRUE, 'Audit Form Data'!A$4:A$123, "&gt;=11/1", 'Audit Form Data'!A$4:A$123, "&lt;=11/30", 'Audit Form Data'!B$4:B$123, 'Dropdown Lists'!A$6)</f>
        <v>0</v>
      </c>
      <c r="AJ102" s="101" t="str">
        <f t="shared" ref="AJ102:AJ107" si="105">IFERROR(AH102/(AH102+AI102),"")</f>
        <v/>
      </c>
      <c r="AK102" s="75">
        <f>COUNTIFS('Audit Form Data'!AI$4:AI$123, TRUE, 'Audit Form Data'!A$4:A$123, "&gt;=12/1", 'Audit Form Data'!A$4:A$123, "&lt;=12/31", 'Audit Form Data'!B$4:B$123, 'Dropdown Lists'!A$6)</f>
        <v>0</v>
      </c>
      <c r="AL102" s="76">
        <f>COUNTIFS('Audit Form Data'!AJ$4:AJ$123, TRUE, 'Audit Form Data'!A$4:A$123, "&gt;=12/1", 'Audit Form Data'!A$4:A$123, "&lt;=12/31", 'Audit Form Data'!B$4:B$123, 'Dropdown Lists'!A$6)</f>
        <v>0</v>
      </c>
      <c r="AM102" s="101" t="str">
        <f t="shared" ref="AM102:AM107" si="106">IFERROR(AK102/(AK102+AL102),"")</f>
        <v/>
      </c>
      <c r="AO102" s="147"/>
      <c r="AP102" s="50" t="s">
        <v>15</v>
      </c>
      <c r="AQ102" s="76">
        <f>COUNTIFS('Audit Form Data'!AS$4:AS$123, TRUE, 'Audit Form Data'!A$4:A$123, "&gt;=1/1", 'Audit Form Data'!A$4:A$123, "&lt;=1/31", 'Audit Form Data'!B$4:B$123, 'Dropdown Lists'!A$6)</f>
        <v>0</v>
      </c>
      <c r="AR102" s="76">
        <f>COUNTIFS('Audit Form Data'!AS$4:AS$123, TRUE, 'Audit Form Data'!A$4:A$123, "&gt;=2/1", 'Audit Form Data'!A$4:A$123, "&lt;3/1", 'Audit Form Data'!B$4:B$123, 'Dropdown Lists'!A$6)</f>
        <v>0</v>
      </c>
      <c r="AS102" s="76">
        <f>COUNTIFS('Audit Form Data'!AS$4:AS$123, TRUE, 'Audit Form Data'!A$4:A$123, "&gt;=3/1", 'Audit Form Data'!A$4:A$123, "&lt;=3/31", 'Audit Form Data'!B$4:B$123, 'Dropdown Lists'!A$6)</f>
        <v>0</v>
      </c>
      <c r="AT102" s="76">
        <f>COUNTIFS('Audit Form Data'!AS$4:AS$123, TRUE, 'Audit Form Data'!A$4:A$123, "&gt;=4/1", 'Audit Form Data'!A$4:A$123, "&lt;=4/30", 'Audit Form Data'!B$4:B$123, 'Dropdown Lists'!A$6)</f>
        <v>0</v>
      </c>
      <c r="AU102" s="76">
        <f>COUNTIFS('Audit Form Data'!AS$4:AS$123, TRUE, 'Audit Form Data'!A$4:A$123, "&gt;=5/1", 'Audit Form Data'!A$4:A$123, "&lt;=5/31", 'Audit Form Data'!B$4:B$123, 'Dropdown Lists'!A$6)</f>
        <v>0</v>
      </c>
      <c r="AV102" s="76">
        <f>COUNTIFS('Audit Form Data'!AS$4:AS$123, TRUE, 'Audit Form Data'!A$4:A$123, "&gt;=6/1", 'Audit Form Data'!A$4:A$123, "&lt;=6/30", 'Audit Form Data'!B$4:B$123, 'Dropdown Lists'!A$6)</f>
        <v>0</v>
      </c>
      <c r="AW102" s="76">
        <f>COUNTIFS('Audit Form Data'!AS$4:AS$123, TRUE, 'Audit Form Data'!A$4:A$123, "&gt;=7/1", 'Audit Form Data'!A$4:A$123, "&lt;=7/31", 'Audit Form Data'!B$4:B$123, 'Dropdown Lists'!A$6)</f>
        <v>0</v>
      </c>
      <c r="AX102" s="76">
        <f>COUNTIFS('Audit Form Data'!AS$4:AS$123, TRUE, 'Audit Form Data'!A$4:A$123, "&gt;=8/1", 'Audit Form Data'!A$4:A$123, "&lt;=8/31", 'Audit Form Data'!B$4:B$123, 'Dropdown Lists'!A$6)</f>
        <v>0</v>
      </c>
      <c r="AY102" s="76">
        <f>COUNTIFS('Audit Form Data'!AS$4:AS$123, TRUE, 'Audit Form Data'!A$4:A$123, "&gt;=9/1", 'Audit Form Data'!A$4:A$123, "&lt;=9/30", 'Audit Form Data'!B$4:B$123, 'Dropdown Lists'!A$6)</f>
        <v>0</v>
      </c>
      <c r="AZ102" s="76">
        <f>COUNTIFS('Audit Form Data'!AS$4:AS$123, TRUE, 'Audit Form Data'!A$4:A$123, "&gt;=10/1", 'Audit Form Data'!A$4:A$123, "&lt;=10/31", 'Audit Form Data'!B$4:B$123, 'Dropdown Lists'!A$6)</f>
        <v>0</v>
      </c>
      <c r="BA102" s="76">
        <f>COUNTIFS('Audit Form Data'!AS$4:AS$123, TRUE, 'Audit Form Data'!A$4:A$123, "&gt;=11/1", 'Audit Form Data'!A$4:A$123, "&lt;=11/30", 'Audit Form Data'!B$4:B$123, 'Dropdown Lists'!A$6)</f>
        <v>0</v>
      </c>
      <c r="BB102" s="76">
        <f>COUNTIFS('Audit Form Data'!AS$4:AS$123, TRUE, 'Audit Form Data'!A$4:A$123, "&gt;=12/1", 'Audit Form Data'!A$4:A$123, "&lt;=12/31", 'Audit Form Data'!B$4:B$123, 'Dropdown Lists'!A$6)</f>
        <v>0</v>
      </c>
    </row>
    <row r="103" spans="2:54" ht="36.6" x14ac:dyDescent="0.3">
      <c r="B103" s="147"/>
      <c r="C103" s="59" t="s">
        <v>13</v>
      </c>
      <c r="D103" s="75">
        <f>COUNTIFS('Audit Form Data'!AL$4:AL$123, TRUE, 'Audit Form Data'!A$4:A$123, "&gt;=1/1", 'Audit Form Data'!A$4:A$123, "&lt;=1/31", 'Audit Form Data'!B$4:B$123, 'Dropdown Lists'!A$6)</f>
        <v>0</v>
      </c>
      <c r="E103" s="76">
        <f>COUNTIFS('Audit Form Data'!AM$4:AM$123, TRUE, 'Audit Form Data'!A$4:A$123, "&gt;=1/1", 'Audit Form Data'!A$4:A$123, "&lt;=1/31", 'Audit Form Data'!B$4:B$123, 'Dropdown Lists'!A$6)</f>
        <v>0</v>
      </c>
      <c r="F103" s="101" t="str">
        <f t="shared" si="95"/>
        <v/>
      </c>
      <c r="G103" s="75">
        <f>COUNTIFS('Audit Form Data'!AL$4:AL$123, TRUE, 'Audit Form Data'!A$4:A$123, "&gt;=2/1", 'Audit Form Data'!A$4:A$123, "&lt;3/1", 'Audit Form Data'!B$4:B$123, 'Dropdown Lists'!A$6)</f>
        <v>0</v>
      </c>
      <c r="H103" s="76">
        <f>COUNTIFS('Audit Form Data'!AM$4:AM$123, TRUE, 'Audit Form Data'!A$4:A$123, "&gt;=2/1", 'Audit Form Data'!A$4:A$123, "&lt;3/1", 'Audit Form Data'!B$4:B$123, 'Dropdown Lists'!A$6)</f>
        <v>0</v>
      </c>
      <c r="I103" s="101" t="str">
        <f t="shared" si="96"/>
        <v/>
      </c>
      <c r="J103" s="75">
        <f>COUNTIFS('Audit Form Data'!AL$4:AL$123, TRUE, 'Audit Form Data'!A$4:A$123, "&gt;=3/1", 'Audit Form Data'!A$4:A$123, "&lt;=3/31", 'Audit Form Data'!B$4:B$123, 'Dropdown Lists'!A$6)</f>
        <v>0</v>
      </c>
      <c r="K103" s="76">
        <f>COUNTIFS('Audit Form Data'!AM$4:AM$123, TRUE, 'Audit Form Data'!A$4:A$123, "&gt;=3/1", 'Audit Form Data'!A$4:A$123, "&lt;=3/31", 'Audit Form Data'!B$4:B$123, 'Dropdown Lists'!A$6)</f>
        <v>0</v>
      </c>
      <c r="L103" s="101" t="str">
        <f t="shared" si="97"/>
        <v/>
      </c>
      <c r="M103" s="75">
        <f>COUNTIFS('Audit Form Data'!AL$4:AL$123, TRUE, 'Audit Form Data'!A$4:A$123, "&gt;=4/1", 'Audit Form Data'!A$4:A$123, "&lt;=4/30", 'Audit Form Data'!B$4:B$123, 'Dropdown Lists'!A$6)</f>
        <v>0</v>
      </c>
      <c r="N103" s="76">
        <f>COUNTIFS('Audit Form Data'!AM$4:AM$123, TRUE, 'Audit Form Data'!A$4:A$123, "&gt;=4/1", 'Audit Form Data'!A$4:A$123, "&lt;=4/30", 'Audit Form Data'!B$4:B$123, 'Dropdown Lists'!A$6)</f>
        <v>0</v>
      </c>
      <c r="O103" s="101" t="str">
        <f t="shared" si="98"/>
        <v/>
      </c>
      <c r="P103" s="75">
        <f>COUNTIFS('Audit Form Data'!AL$4:AL$123, TRUE, 'Audit Form Data'!A$4:A$123, "&gt;=5/1", 'Audit Form Data'!A$4:A$123, "&lt;=5/31", 'Audit Form Data'!B$4:B$123, 'Dropdown Lists'!A$6)</f>
        <v>0</v>
      </c>
      <c r="Q103" s="76">
        <f>COUNTIFS('Audit Form Data'!AM$4:AM$123, TRUE, 'Audit Form Data'!A$4:A$123, "&gt;=5/1", 'Audit Form Data'!A$4:A$123, "&lt;=5/31", 'Audit Form Data'!B$4:B$123, 'Dropdown Lists'!A$6)</f>
        <v>0</v>
      </c>
      <c r="R103" s="101" t="str">
        <f t="shared" si="99"/>
        <v/>
      </c>
      <c r="S103" s="75">
        <f>COUNTIFS('Audit Form Data'!AL$4:AL$123, TRUE, 'Audit Form Data'!A$4:A$123, "&gt;=6/1", 'Audit Form Data'!A$4:A$123, "&lt;=6/30", 'Audit Form Data'!B$4:B$123, 'Dropdown Lists'!A$6)</f>
        <v>0</v>
      </c>
      <c r="T103" s="76">
        <f>COUNTIFS('Audit Form Data'!AM$4:AM$123, TRUE, 'Audit Form Data'!A$4:A$123, "&gt;=6/1", 'Audit Form Data'!A$4:A$123, "&lt;=6/30", 'Audit Form Data'!B$4:B$123, 'Dropdown Lists'!A$6)</f>
        <v>0</v>
      </c>
      <c r="U103" s="101" t="str">
        <f t="shared" si="100"/>
        <v/>
      </c>
      <c r="V103" s="75">
        <f>COUNTIFS('Audit Form Data'!AL$4:AL$123, TRUE, 'Audit Form Data'!A$4:A$123, "&gt;=7/1", 'Audit Form Data'!A$4:A$123, "&lt;=7/31", 'Audit Form Data'!B$4:B$123, 'Dropdown Lists'!A$6)</f>
        <v>0</v>
      </c>
      <c r="W103" s="76">
        <f>COUNTIFS('Audit Form Data'!AM$4:AM$123, TRUE, 'Audit Form Data'!A$4:A$123, "&gt;=7/1", 'Audit Form Data'!A$4:A$123, "&lt;=7/31", 'Audit Form Data'!B$4:B$123, 'Dropdown Lists'!A$6)</f>
        <v>0</v>
      </c>
      <c r="X103" s="101" t="str">
        <f t="shared" si="101"/>
        <v/>
      </c>
      <c r="Y103" s="75">
        <f>COUNTIFS('Audit Form Data'!AL$4:AL$123, TRUE, 'Audit Form Data'!A$4:A$123, "&gt;=8/1", 'Audit Form Data'!A$4:A$123, "&lt;=8/31", 'Audit Form Data'!B$4:B$123, 'Dropdown Lists'!A$6)</f>
        <v>0</v>
      </c>
      <c r="Z103" s="76">
        <f>COUNTIFS('Audit Form Data'!AM$4:AM$123, TRUE, 'Audit Form Data'!A$4:A$123, "&gt;=8/1", 'Audit Form Data'!A$4:A$123, "&lt;=8/31", 'Audit Form Data'!B$4:B$123, 'Dropdown Lists'!A$6)</f>
        <v>0</v>
      </c>
      <c r="AA103" s="101" t="str">
        <f t="shared" si="102"/>
        <v/>
      </c>
      <c r="AB103" s="75">
        <f>COUNTIFS('Audit Form Data'!AL$4:AL$123, TRUE, 'Audit Form Data'!A$4:A$123, "&gt;=9/1", 'Audit Form Data'!A$4:A$123, "&lt;=9/30", 'Audit Form Data'!B$4:B$123, 'Dropdown Lists'!A$6)</f>
        <v>0</v>
      </c>
      <c r="AC103" s="76">
        <f>COUNTIFS('Audit Form Data'!AM$4:AM$123, TRUE, 'Audit Form Data'!A$4:A$123, "&gt;=9/1", 'Audit Form Data'!A$4:A$123, "&lt;=9/30", 'Audit Form Data'!B$4:B$123, 'Dropdown Lists'!A$6)</f>
        <v>0</v>
      </c>
      <c r="AD103" s="101" t="str">
        <f t="shared" si="103"/>
        <v/>
      </c>
      <c r="AE103" s="75">
        <f>COUNTIFS('Audit Form Data'!AL$4:AL$123, TRUE, 'Audit Form Data'!A$4:A$123, "&gt;=10/1", 'Audit Form Data'!A$4:A$123, "&lt;=10/31", 'Audit Form Data'!B$4:B$123, 'Dropdown Lists'!A$6)</f>
        <v>0</v>
      </c>
      <c r="AF103" s="76">
        <f>COUNTIFS('Audit Form Data'!AM$4:AM$123, TRUE, 'Audit Form Data'!A$4:A$123, "&gt;=10/1", 'Audit Form Data'!A$4:A$123, "&lt;=10/31", 'Audit Form Data'!B$4:B$123, 'Dropdown Lists'!A$6)</f>
        <v>0</v>
      </c>
      <c r="AG103" s="101" t="str">
        <f t="shared" si="104"/>
        <v/>
      </c>
      <c r="AH103" s="75">
        <f>COUNTIFS('Audit Form Data'!AL$4:AL$123, TRUE, 'Audit Form Data'!A$4:A$123, "&gt;=11/1", 'Audit Form Data'!A$4:A$123, "&lt;=11/30", 'Audit Form Data'!B$4:B$123, 'Dropdown Lists'!A$6)</f>
        <v>0</v>
      </c>
      <c r="AI103" s="76">
        <f>COUNTIFS('Audit Form Data'!AM$4:AM$123, TRUE, 'Audit Form Data'!A$4:A$123, "&gt;=11/1", 'Audit Form Data'!A$4:A$123, "&lt;=11/30", 'Audit Form Data'!B$4:B$123, 'Dropdown Lists'!A$6)</f>
        <v>0</v>
      </c>
      <c r="AJ103" s="101" t="str">
        <f t="shared" si="105"/>
        <v/>
      </c>
      <c r="AK103" s="75">
        <f>COUNTIFS('Audit Form Data'!AL$4:AL$123, TRUE, 'Audit Form Data'!A$4:A$123, "&gt;=12/1", 'Audit Form Data'!A$4:A$123, "&lt;=12/31", 'Audit Form Data'!B$4:B$123, 'Dropdown Lists'!A$6)</f>
        <v>0</v>
      </c>
      <c r="AL103" s="76">
        <f>COUNTIFS('Audit Form Data'!AM$4:AM$123, TRUE, 'Audit Form Data'!A$4:A$123, "&gt;=12/1", 'Audit Form Data'!A$4:A$123, "&lt;=12/31", 'Audit Form Data'!B$4:B$123, 'Dropdown Lists'!A$6)</f>
        <v>0</v>
      </c>
      <c r="AM103" s="101" t="str">
        <f t="shared" si="106"/>
        <v/>
      </c>
      <c r="AO103" s="147"/>
      <c r="AP103" s="50" t="s">
        <v>16</v>
      </c>
      <c r="AQ103" s="76">
        <f>COUNTIFS('Audit Form Data'!AY$4:AY$123, TRUE, 'Audit Form Data'!A$4:A$123, "&gt;=1/1", 'Audit Form Data'!A$4:A$123, "&lt;=1/31", 'Audit Form Data'!B$4:B$123, 'Dropdown Lists'!A$6)</f>
        <v>0</v>
      </c>
      <c r="AR103" s="76">
        <f>COUNTIFS('Audit Form Data'!AY$4:AY$123, TRUE, 'Audit Form Data'!A$4:A$123, "&gt;=2/1", 'Audit Form Data'!A$4:A$123, "&lt;3/1", 'Audit Form Data'!B$4:B$123, 'Dropdown Lists'!A$6)</f>
        <v>0</v>
      </c>
      <c r="AS103" s="76">
        <f>COUNTIFS('Audit Form Data'!AY$4:AY$123, TRUE, 'Audit Form Data'!A$4:A$123, "&gt;=3/1", 'Audit Form Data'!A$4:A$123, "&lt;=3/31", 'Audit Form Data'!B$4:B$123, 'Dropdown Lists'!A$6)</f>
        <v>0</v>
      </c>
      <c r="AT103" s="76">
        <f>COUNTIFS('Audit Form Data'!AY$4:AY$123, TRUE, 'Audit Form Data'!A$4:A$123, "&gt;=4/1", 'Audit Form Data'!A$4:A$123, "&lt;=4/30", 'Audit Form Data'!B$4:B$123, 'Dropdown Lists'!A$6)</f>
        <v>0</v>
      </c>
      <c r="AU103" s="76">
        <f>COUNTIFS('Audit Form Data'!AY$4:AY$123, TRUE, 'Audit Form Data'!A$4:A$123, "&gt;=5/1", 'Audit Form Data'!A$4:A$123, "&lt;=5/31", 'Audit Form Data'!B$4:B$123, 'Dropdown Lists'!A$6)</f>
        <v>0</v>
      </c>
      <c r="AV103" s="76">
        <f>COUNTIFS('Audit Form Data'!AY$4:AY$123, TRUE, 'Audit Form Data'!A$4:A$123, "&gt;=6/1", 'Audit Form Data'!A$4:A$123, "&lt;=6/30", 'Audit Form Data'!B$4:B$123, 'Dropdown Lists'!A$6)</f>
        <v>0</v>
      </c>
      <c r="AW103" s="76">
        <f>COUNTIFS('Audit Form Data'!AY$4:AY$123, TRUE, 'Audit Form Data'!A$4:A$123, "&gt;=7/1", 'Audit Form Data'!A$4:A$123, "&lt;=7/31", 'Audit Form Data'!B$4:B$123, 'Dropdown Lists'!A$6)</f>
        <v>0</v>
      </c>
      <c r="AX103" s="76">
        <f>COUNTIFS('Audit Form Data'!AY$4:AY$123, TRUE, 'Audit Form Data'!A$4:A$123, "&gt;=8/1", 'Audit Form Data'!A$4:A$123, "&lt;=8/31", 'Audit Form Data'!B$4:B$123, 'Dropdown Lists'!A$6)</f>
        <v>0</v>
      </c>
      <c r="AY103" s="76">
        <f>COUNTIFS('Audit Form Data'!AY$4:AY$123, TRUE, 'Audit Form Data'!A$4:A$123, "&gt;=9/1", 'Audit Form Data'!A$4:A$123, "&lt;=9/30", 'Audit Form Data'!B$4:B$123, 'Dropdown Lists'!A$6)</f>
        <v>0</v>
      </c>
      <c r="AZ103" s="76">
        <f>COUNTIFS('Audit Form Data'!AY$4:AY$123, TRUE, 'Audit Form Data'!A$4:A$123, "&gt;=10/1", 'Audit Form Data'!A$4:A$123, "&lt;=10/31", 'Audit Form Data'!B$4:B$123, 'Dropdown Lists'!A$6)</f>
        <v>0</v>
      </c>
      <c r="BA103" s="76">
        <f>COUNTIFS('Audit Form Data'!AY$4:AY$123, TRUE, 'Audit Form Data'!A$4:A$123, "&gt;=11/1", 'Audit Form Data'!A$4:A$123, "&lt;=11/30", 'Audit Form Data'!B$4:B$123, 'Dropdown Lists'!A$6)</f>
        <v>0</v>
      </c>
      <c r="BB103" s="76">
        <f>COUNTIFS('Audit Form Data'!AY$4:AY$123, TRUE, 'Audit Form Data'!A$4:A$123, "&gt;=12/1", 'Audit Form Data'!A$4:A$123, "&lt;=12/31", 'Audit Form Data'!B$4:B$123, 'Dropdown Lists'!A$6)</f>
        <v>0</v>
      </c>
    </row>
    <row r="104" spans="2:54" ht="36.6" x14ac:dyDescent="0.3">
      <c r="B104" s="147"/>
      <c r="C104" s="59" t="s">
        <v>14</v>
      </c>
      <c r="D104" s="75">
        <f>COUNTIFS('Audit Form Data'!AO$4:AO$123, TRUE, 'Audit Form Data'!A$4:A$123, "&gt;=1/1", 'Audit Form Data'!A$4:A$123, "&lt;=1/31", 'Audit Form Data'!B$4:B$123, 'Dropdown Lists'!A$6)</f>
        <v>0</v>
      </c>
      <c r="E104" s="76">
        <f>COUNTIFS('Audit Form Data'!AP$4:AP$123, TRUE, 'Audit Form Data'!A$4:A$123, "&gt;=1/1", 'Audit Form Data'!A$4:A$123, "&lt;=1/31", 'Audit Form Data'!B$4:B$123, 'Dropdown Lists'!A$6)</f>
        <v>0</v>
      </c>
      <c r="F104" s="101" t="str">
        <f t="shared" si="95"/>
        <v/>
      </c>
      <c r="G104" s="75">
        <f>COUNTIFS('Audit Form Data'!AO$4:AO$123, TRUE, 'Audit Form Data'!A$4:A$123, "&gt;=2/1", 'Audit Form Data'!A$4:A$123, "&lt;3/1", 'Audit Form Data'!B$4:B$123, 'Dropdown Lists'!A$6)</f>
        <v>0</v>
      </c>
      <c r="H104" s="76">
        <f>COUNTIFS('Audit Form Data'!AP$4:AP$123, TRUE, 'Audit Form Data'!A$4:A$123, "&gt;=2/1", 'Audit Form Data'!A$4:A$123, "&lt;3/1", 'Audit Form Data'!B$4:B$123, 'Dropdown Lists'!A$6)</f>
        <v>0</v>
      </c>
      <c r="I104" s="101" t="str">
        <f t="shared" si="96"/>
        <v/>
      </c>
      <c r="J104" s="75">
        <f>COUNTIFS('Audit Form Data'!AO$4:AO$123, TRUE, 'Audit Form Data'!A$4:A$123, "&gt;=3/1", 'Audit Form Data'!A$4:A$123, "&lt;=3/31", 'Audit Form Data'!B$4:B$123, 'Dropdown Lists'!A$6)</f>
        <v>0</v>
      </c>
      <c r="K104" s="76">
        <f>COUNTIFS('Audit Form Data'!AP$4:AP$123, TRUE, 'Audit Form Data'!A$4:A$123, "&gt;=3/1", 'Audit Form Data'!A$4:A$123, "&lt;=3/31", 'Audit Form Data'!B$4:B$123, 'Dropdown Lists'!A$6)</f>
        <v>0</v>
      </c>
      <c r="L104" s="101" t="str">
        <f t="shared" si="97"/>
        <v/>
      </c>
      <c r="M104" s="75">
        <f>COUNTIFS('Audit Form Data'!AO$4:AO$123, TRUE, 'Audit Form Data'!A$4:A$123, "&gt;=4/1", 'Audit Form Data'!A$4:A$123, "&lt;=4/30", 'Audit Form Data'!B$4:B$123, 'Dropdown Lists'!A$6)</f>
        <v>0</v>
      </c>
      <c r="N104" s="76">
        <f>COUNTIFS('Audit Form Data'!AP$4:AP$123, TRUE, 'Audit Form Data'!A$4:A$123, "&gt;=4/1", 'Audit Form Data'!A$4:A$123, "&lt;=4/30", 'Audit Form Data'!B$4:B$123, 'Dropdown Lists'!A$6)</f>
        <v>0</v>
      </c>
      <c r="O104" s="101" t="str">
        <f t="shared" si="98"/>
        <v/>
      </c>
      <c r="P104" s="75">
        <f>COUNTIFS('Audit Form Data'!AO$4:AO$123, TRUE, 'Audit Form Data'!A$4:A$123, "&gt;=5/1", 'Audit Form Data'!A$4:A$123, "&lt;=5/31", 'Audit Form Data'!B$4:B$123, 'Dropdown Lists'!A$6)</f>
        <v>0</v>
      </c>
      <c r="Q104" s="76">
        <f>COUNTIFS('Audit Form Data'!AP$4:AP$123, TRUE, 'Audit Form Data'!A$4:A$123, "&gt;=5/1", 'Audit Form Data'!A$4:A$123, "&lt;=5/31", 'Audit Form Data'!B$4:B$123, 'Dropdown Lists'!A$6)</f>
        <v>0</v>
      </c>
      <c r="R104" s="101" t="str">
        <f t="shared" si="99"/>
        <v/>
      </c>
      <c r="S104" s="75">
        <f>COUNTIFS('Audit Form Data'!AO$4:AO$123, TRUE, 'Audit Form Data'!A$4:A$123, "&gt;=6/1", 'Audit Form Data'!A$4:A$123, "&lt;=6/30", 'Audit Form Data'!B$4:B$123, 'Dropdown Lists'!A$6)</f>
        <v>0</v>
      </c>
      <c r="T104" s="76">
        <f>COUNTIFS('Audit Form Data'!AP$4:AP$123, TRUE, 'Audit Form Data'!A$4:A$123, "&gt;=6/1", 'Audit Form Data'!A$4:A$123, "&lt;=6/30", 'Audit Form Data'!B$4:B$123, 'Dropdown Lists'!A$6)</f>
        <v>0</v>
      </c>
      <c r="U104" s="101" t="str">
        <f t="shared" si="100"/>
        <v/>
      </c>
      <c r="V104" s="75">
        <f>COUNTIFS('Audit Form Data'!AO$4:AO$123, TRUE, 'Audit Form Data'!A$4:A$123, "&gt;=7/1", 'Audit Form Data'!A$4:A$123, "&lt;=7/31", 'Audit Form Data'!B$4:B$123, 'Dropdown Lists'!A$6)</f>
        <v>0</v>
      </c>
      <c r="W104" s="76">
        <f>COUNTIFS('Audit Form Data'!AP$4:AP$123, TRUE, 'Audit Form Data'!A$4:A$123, "&gt;=7/1", 'Audit Form Data'!A$4:A$123, "&lt;=7/31", 'Audit Form Data'!B$4:B$123, 'Dropdown Lists'!A$6)</f>
        <v>0</v>
      </c>
      <c r="X104" s="101" t="str">
        <f t="shared" si="101"/>
        <v/>
      </c>
      <c r="Y104" s="75">
        <f>COUNTIFS('Audit Form Data'!AO$4:AO$123, TRUE, 'Audit Form Data'!A$4:A$123, "&gt;=8/1", 'Audit Form Data'!A$4:A$123, "&lt;=8/31", 'Audit Form Data'!B$4:B$123, 'Dropdown Lists'!A$6)</f>
        <v>0</v>
      </c>
      <c r="Z104" s="76">
        <f>COUNTIFS('Audit Form Data'!AP$4:AP$123, TRUE, 'Audit Form Data'!A$4:A$123, "&gt;=8/1", 'Audit Form Data'!A$4:A$123, "&lt;=8/31", 'Audit Form Data'!B$4:B$123, 'Dropdown Lists'!A$6)</f>
        <v>0</v>
      </c>
      <c r="AA104" s="101" t="str">
        <f t="shared" si="102"/>
        <v/>
      </c>
      <c r="AB104" s="75">
        <f>COUNTIFS('Audit Form Data'!AO$4:AO$123, TRUE, 'Audit Form Data'!A$4:A$123, "&gt;=9/1", 'Audit Form Data'!A$4:A$123, "&lt;=9/30", 'Audit Form Data'!B$4:B$123, 'Dropdown Lists'!A$6)</f>
        <v>0</v>
      </c>
      <c r="AC104" s="76">
        <f>COUNTIFS('Audit Form Data'!AP$4:AP$123, TRUE, 'Audit Form Data'!A$4:A$123, "&gt;=9/1", 'Audit Form Data'!A$4:A$123, "&lt;=9/30", 'Audit Form Data'!B$4:B$123, 'Dropdown Lists'!A$6)</f>
        <v>0</v>
      </c>
      <c r="AD104" s="101" t="str">
        <f t="shared" si="103"/>
        <v/>
      </c>
      <c r="AE104" s="75">
        <f>COUNTIFS('Audit Form Data'!AO$4:AO$123, TRUE, 'Audit Form Data'!A$4:A$123, "&gt;=10/1", 'Audit Form Data'!A$4:A$123, "&lt;=10/31", 'Audit Form Data'!B$4:B$123, 'Dropdown Lists'!A$6)</f>
        <v>0</v>
      </c>
      <c r="AF104" s="76">
        <f>COUNTIFS('Audit Form Data'!AP$4:AP$123, TRUE, 'Audit Form Data'!A$4:A$123, "&gt;=10/1", 'Audit Form Data'!A$4:A$123, "&lt;=10/31", 'Audit Form Data'!B$4:B$123, 'Dropdown Lists'!A$6)</f>
        <v>0</v>
      </c>
      <c r="AG104" s="101" t="str">
        <f t="shared" si="104"/>
        <v/>
      </c>
      <c r="AH104" s="75">
        <f>COUNTIFS('Audit Form Data'!AO$4:AO$123, TRUE, 'Audit Form Data'!A$4:A$123, "&gt;=11/1", 'Audit Form Data'!A$4:A$123, "&lt;=11/30", 'Audit Form Data'!B$4:B$123, 'Dropdown Lists'!A$6)</f>
        <v>0</v>
      </c>
      <c r="AI104" s="76">
        <f>COUNTIFS('Audit Form Data'!AP$4:AP$123, TRUE, 'Audit Form Data'!A$4:A$123, "&gt;=11/1", 'Audit Form Data'!A$4:A$123, "&lt;=11/30", 'Audit Form Data'!B$4:B$123, 'Dropdown Lists'!A$6)</f>
        <v>0</v>
      </c>
      <c r="AJ104" s="101" t="str">
        <f t="shared" si="105"/>
        <v/>
      </c>
      <c r="AK104" s="75">
        <f>COUNTIFS('Audit Form Data'!AO$4:AO$123, TRUE, 'Audit Form Data'!A$4:A$123, "&gt;=12/1", 'Audit Form Data'!A$4:A$123, "&lt;=12/31", 'Audit Form Data'!B$4:B$123, 'Dropdown Lists'!A$6)</f>
        <v>0</v>
      </c>
      <c r="AL104" s="76">
        <f>COUNTIFS('Audit Form Data'!AP$4:AP$123, TRUE, 'Audit Form Data'!A$4:A$123, "&gt;=12/1", 'Audit Form Data'!A$4:A$123, "&lt;=12/31", 'Audit Form Data'!B$4:B$123, 'Dropdown Lists'!A$6)</f>
        <v>0</v>
      </c>
      <c r="AM104" s="101" t="str">
        <f t="shared" si="106"/>
        <v/>
      </c>
      <c r="AO104" s="148"/>
      <c r="AP104" s="50" t="s">
        <v>17</v>
      </c>
      <c r="AQ104" s="76">
        <f>COUNTIFS('Audit Form Data'!BK$4:BK$123, TRUE, 'Audit Form Data'!A$4:A$123, "&gt;=1/1", 'Audit Form Data'!A$4:A$123, "&lt;=1/31", 'Audit Form Data'!B$4:B$123, 'Dropdown Lists'!A$6)</f>
        <v>0</v>
      </c>
      <c r="AR104" s="76">
        <f>COUNTIFS('Audit Form Data'!BK$4:BK$123, TRUE, 'Audit Form Data'!A$4:A$123, "&gt;=2/1", 'Audit Form Data'!A$4:A$123, "&lt;3/1", 'Audit Form Data'!B$4:B$123, 'Dropdown Lists'!A$6)</f>
        <v>0</v>
      </c>
      <c r="AS104" s="76">
        <f>COUNTIFS('Audit Form Data'!BK$4:BK$123, TRUE, 'Audit Form Data'!A$4:A$123, "&gt;=3/1", 'Audit Form Data'!A$4:A$123, "&lt;=3/31", 'Audit Form Data'!B$4:B$123, 'Dropdown Lists'!A$6)</f>
        <v>0</v>
      </c>
      <c r="AT104" s="76">
        <f>COUNTIFS('Audit Form Data'!BK$4:BK$123, TRUE, 'Audit Form Data'!A$4:A$123, "&gt;=4/1", 'Audit Form Data'!A$4:A$123, "&lt;=4/30", 'Audit Form Data'!B$4:B$123, 'Dropdown Lists'!A$6)</f>
        <v>0</v>
      </c>
      <c r="AU104" s="76">
        <f>COUNTIFS('Audit Form Data'!BK$4:BK$123, TRUE, 'Audit Form Data'!A$4:A$123, "&gt;=5/1", 'Audit Form Data'!A$4:A$123, "&lt;=5/31", 'Audit Form Data'!B$4:B$123, 'Dropdown Lists'!A$6)</f>
        <v>0</v>
      </c>
      <c r="AV104" s="76">
        <f>COUNTIFS('Audit Form Data'!BK$4:BK$123, TRUE, 'Audit Form Data'!A$4:A$123, "&gt;=6/1", 'Audit Form Data'!A$4:A$123, "&lt;=6/30", 'Audit Form Data'!B$4:B$123, 'Dropdown Lists'!A$6)</f>
        <v>0</v>
      </c>
      <c r="AW104" s="76">
        <f>COUNTIFS('Audit Form Data'!BK$4:BK$123, TRUE, 'Audit Form Data'!A$4:A$123, "&gt;=7/1", 'Audit Form Data'!A$4:A$123, "&lt;=7/31", 'Audit Form Data'!B$4:B$123, 'Dropdown Lists'!A$6)</f>
        <v>0</v>
      </c>
      <c r="AX104" s="76">
        <f>COUNTIFS('Audit Form Data'!BK$4:BK$123, TRUE, 'Audit Form Data'!A$4:A$123, "&gt;=8/1", 'Audit Form Data'!A$4:A$123, "&lt;=8/31", 'Audit Form Data'!B$4:B$123, 'Dropdown Lists'!A$6)</f>
        <v>0</v>
      </c>
      <c r="AY104" s="76">
        <f>COUNTIFS('Audit Form Data'!BK$4:BK$123, TRUE, 'Audit Form Data'!A$4:A$123, "&gt;=9/1", 'Audit Form Data'!A$4:A$123, "&lt;=9/30", 'Audit Form Data'!B$4:B$123, 'Dropdown Lists'!A$6)</f>
        <v>0</v>
      </c>
      <c r="AZ104" s="76">
        <f>COUNTIFS('Audit Form Data'!BK$4:BK$123, TRUE, 'Audit Form Data'!A$4:A$123, "&gt;=10/1", 'Audit Form Data'!A$4:A$123, "&lt;=10/31", 'Audit Form Data'!B$4:B$123, 'Dropdown Lists'!A$6)</f>
        <v>0</v>
      </c>
      <c r="BA104" s="76">
        <f>COUNTIFS('Audit Form Data'!BK$4:BK$123, TRUE, 'Audit Form Data'!A$4:A$123, "&gt;=11/1", 'Audit Form Data'!A$4:A$123, "&lt;=11/30", 'Audit Form Data'!B$4:B$123, 'Dropdown Lists'!A$6)</f>
        <v>0</v>
      </c>
      <c r="BB104" s="76">
        <f>COUNTIFS('Audit Form Data'!BK$4:BK$123, TRUE, 'Audit Form Data'!A$4:A$123, "&gt;=12/1", 'Audit Form Data'!A$4:A$123, "&lt;=12/31", 'Audit Form Data'!B$4:B$123, 'Dropdown Lists'!A$6)</f>
        <v>0</v>
      </c>
    </row>
    <row r="105" spans="2:54" ht="36.6" x14ac:dyDescent="0.3">
      <c r="B105" s="147"/>
      <c r="C105" s="59" t="s">
        <v>15</v>
      </c>
      <c r="D105" s="75">
        <f>COUNTIFS('Audit Form Data'!AR$4:AR$123, TRUE, 'Audit Form Data'!A$4:A$123, "&gt;=1/1", 'Audit Form Data'!A$4:A$123, "&lt;=1/31", 'Audit Form Data'!B$4:B$123, 'Dropdown Lists'!A$6)</f>
        <v>0</v>
      </c>
      <c r="E105" s="76">
        <f>COUNTIFS('Audit Form Data'!AS$4:AS$123, TRUE, 'Audit Form Data'!A$4:A$123, "&gt;=1/1", 'Audit Form Data'!A$4:A$123, "&lt;=1/31", 'Audit Form Data'!B$4:B$123, 'Dropdown Lists'!A$6)</f>
        <v>0</v>
      </c>
      <c r="F105" s="101" t="str">
        <f t="shared" si="95"/>
        <v/>
      </c>
      <c r="G105" s="75">
        <f>COUNTIFS('Audit Form Data'!AR$4:AR$123, TRUE, 'Audit Form Data'!A$4:A$123, "&gt;=2/1", 'Audit Form Data'!A$4:A$123, "&lt;3/1", 'Audit Form Data'!B$4:B$123, 'Dropdown Lists'!A$6)</f>
        <v>0</v>
      </c>
      <c r="H105" s="76">
        <f>COUNTIFS('Audit Form Data'!AS$4:AS$123, TRUE, 'Audit Form Data'!A$4:A$123, "&gt;=2/1", 'Audit Form Data'!A$4:A$123, "&lt;3/1", 'Audit Form Data'!B$4:B$123, 'Dropdown Lists'!A$6)</f>
        <v>0</v>
      </c>
      <c r="I105" s="101" t="str">
        <f t="shared" si="96"/>
        <v/>
      </c>
      <c r="J105" s="75">
        <f>COUNTIFS('Audit Form Data'!AR$4:AR$123, TRUE, 'Audit Form Data'!A$4:A$123, "&gt;=3/1", 'Audit Form Data'!A$4:A$123, "&lt;=3/31", 'Audit Form Data'!B$4:B$123, 'Dropdown Lists'!A$6)</f>
        <v>0</v>
      </c>
      <c r="K105" s="76">
        <f>COUNTIFS('Audit Form Data'!AS$4:AS$123, TRUE, 'Audit Form Data'!A$4:A$123, "&gt;=3/1", 'Audit Form Data'!A$4:A$123, "&lt;=3/31", 'Audit Form Data'!B$4:B$123, 'Dropdown Lists'!A$6)</f>
        <v>0</v>
      </c>
      <c r="L105" s="101" t="str">
        <f t="shared" si="97"/>
        <v/>
      </c>
      <c r="M105" s="75">
        <f>COUNTIFS('Audit Form Data'!AR$4:AR$123, TRUE, 'Audit Form Data'!A$4:A$123, "&gt;=4/1", 'Audit Form Data'!A$4:A$123, "&lt;=4/30", 'Audit Form Data'!B$4:B$123, 'Dropdown Lists'!A$6)</f>
        <v>0</v>
      </c>
      <c r="N105" s="76">
        <f>COUNTIFS('Audit Form Data'!AS$4:AS$123, TRUE, 'Audit Form Data'!A$4:A$123, "&gt;=4/1", 'Audit Form Data'!A$4:A$123, "&lt;=4/30", 'Audit Form Data'!B$4:B$123, 'Dropdown Lists'!A$6)</f>
        <v>0</v>
      </c>
      <c r="O105" s="101" t="str">
        <f t="shared" si="98"/>
        <v/>
      </c>
      <c r="P105" s="75">
        <f>COUNTIFS('Audit Form Data'!AR$4:AR$123, TRUE, 'Audit Form Data'!A$4:A$123, "&gt;=5/1", 'Audit Form Data'!A$4:A$123, "&lt;=5/31", 'Audit Form Data'!B$4:B$123, 'Dropdown Lists'!A$6)</f>
        <v>0</v>
      </c>
      <c r="Q105" s="76">
        <f>COUNTIFS('Audit Form Data'!AS$4:AS$123, TRUE, 'Audit Form Data'!A$4:A$123, "&gt;=5/1", 'Audit Form Data'!A$4:A$123, "&lt;=5/31", 'Audit Form Data'!B$4:B$123, 'Dropdown Lists'!A$6)</f>
        <v>0</v>
      </c>
      <c r="R105" s="101" t="str">
        <f t="shared" si="99"/>
        <v/>
      </c>
      <c r="S105" s="75">
        <f>COUNTIFS('Audit Form Data'!AR$4:AR$123, TRUE, 'Audit Form Data'!A$4:A$123, "&gt;=6/1", 'Audit Form Data'!A$4:A$123, "&lt;=6/30", 'Audit Form Data'!B$4:B$123, 'Dropdown Lists'!A$6)</f>
        <v>0</v>
      </c>
      <c r="T105" s="76">
        <f>COUNTIFS('Audit Form Data'!AS$4:AS$123, TRUE, 'Audit Form Data'!A$4:A$123, "&gt;=6/1", 'Audit Form Data'!A$4:A$123, "&lt;=6/30", 'Audit Form Data'!B$4:B$123, 'Dropdown Lists'!A$6)</f>
        <v>0</v>
      </c>
      <c r="U105" s="101" t="str">
        <f t="shared" si="100"/>
        <v/>
      </c>
      <c r="V105" s="75">
        <f>COUNTIFS('Audit Form Data'!AR$4:AR$123, TRUE, 'Audit Form Data'!A$4:A$123, "&gt;=7/1", 'Audit Form Data'!A$4:A$123, "&lt;=7/31", 'Audit Form Data'!B$4:B$123, 'Dropdown Lists'!A$6)</f>
        <v>0</v>
      </c>
      <c r="W105" s="76">
        <f>COUNTIFS('Audit Form Data'!AS$4:AS$123, TRUE, 'Audit Form Data'!A$4:A$123, "&gt;=7/1", 'Audit Form Data'!A$4:A$123, "&lt;=7/31", 'Audit Form Data'!B$4:B$123, 'Dropdown Lists'!A$6)</f>
        <v>0</v>
      </c>
      <c r="X105" s="101" t="str">
        <f t="shared" si="101"/>
        <v/>
      </c>
      <c r="Y105" s="75">
        <f>COUNTIFS('Audit Form Data'!AR$4:AR$123, TRUE, 'Audit Form Data'!A$4:A$123, "&gt;=8/1", 'Audit Form Data'!A$4:A$123, "&lt;=8/31", 'Audit Form Data'!B$4:B$123, 'Dropdown Lists'!A$6)</f>
        <v>0</v>
      </c>
      <c r="Z105" s="76">
        <f>COUNTIFS('Audit Form Data'!AS$4:AS$123, TRUE, 'Audit Form Data'!A$4:A$123, "&gt;=8/1", 'Audit Form Data'!A$4:A$123, "&lt;=8/31", 'Audit Form Data'!B$4:B$123, 'Dropdown Lists'!A$6)</f>
        <v>0</v>
      </c>
      <c r="AA105" s="101" t="str">
        <f t="shared" si="102"/>
        <v/>
      </c>
      <c r="AB105" s="75">
        <f>COUNTIFS('Audit Form Data'!AR$4:AR$123, TRUE, 'Audit Form Data'!A$4:A$123, "&gt;=9/1", 'Audit Form Data'!A$4:A$123, "&lt;=9/30", 'Audit Form Data'!B$4:B$123, 'Dropdown Lists'!A$6)</f>
        <v>0</v>
      </c>
      <c r="AC105" s="76">
        <f>COUNTIFS('Audit Form Data'!AS$4:AS$123, TRUE, 'Audit Form Data'!A$4:A$123, "&gt;=9/1", 'Audit Form Data'!A$4:A$123, "&lt;=9/30", 'Audit Form Data'!B$4:B$123, 'Dropdown Lists'!A$6)</f>
        <v>0</v>
      </c>
      <c r="AD105" s="101" t="str">
        <f t="shared" si="103"/>
        <v/>
      </c>
      <c r="AE105" s="75">
        <f>COUNTIFS('Audit Form Data'!AR$4:AR$123, TRUE, 'Audit Form Data'!A$4:A$123, "&gt;=10/1", 'Audit Form Data'!A$4:A$123, "&lt;=10/31", 'Audit Form Data'!B$4:B$123, 'Dropdown Lists'!A$6)</f>
        <v>0</v>
      </c>
      <c r="AF105" s="76">
        <f>COUNTIFS('Audit Form Data'!AS$4:AS$123, TRUE, 'Audit Form Data'!A$4:A$123, "&gt;=10/1", 'Audit Form Data'!A$4:A$123, "&lt;=10/31", 'Audit Form Data'!B$4:B$123, 'Dropdown Lists'!A$6)</f>
        <v>0</v>
      </c>
      <c r="AG105" s="101" t="str">
        <f t="shared" si="104"/>
        <v/>
      </c>
      <c r="AH105" s="75">
        <f>COUNTIFS('Audit Form Data'!AR$4:AR$123, TRUE, 'Audit Form Data'!A$4:A$123, "&gt;=11/1", 'Audit Form Data'!A$4:A$123, "&lt;=11/30", 'Audit Form Data'!B$4:B$123, 'Dropdown Lists'!A$6)</f>
        <v>0</v>
      </c>
      <c r="AI105" s="76">
        <f>COUNTIFS('Audit Form Data'!AS$4:AS$123, TRUE, 'Audit Form Data'!A$4:A$123, "&gt;=11/1", 'Audit Form Data'!A$4:A$123, "&lt;=11/30", 'Audit Form Data'!B$4:B$123, 'Dropdown Lists'!A$6)</f>
        <v>0</v>
      </c>
      <c r="AJ105" s="101" t="str">
        <f t="shared" si="105"/>
        <v/>
      </c>
      <c r="AK105" s="75">
        <f>COUNTIFS('Audit Form Data'!AR$4:AR$123, TRUE, 'Audit Form Data'!A$4:A$123, "&gt;=12/1", 'Audit Form Data'!A$4:A$123, "&lt;=12/31", 'Audit Form Data'!B$4:B$123, 'Dropdown Lists'!A$6)</f>
        <v>0</v>
      </c>
      <c r="AL105" s="76">
        <f>COUNTIFS('Audit Form Data'!AS$4:AS$123, TRUE, 'Audit Form Data'!A$4:A$123, "&gt;=12/1", 'Audit Form Data'!A$4:A$123, "&lt;=12/31", 'Audit Form Data'!B$4:B$123, 'Dropdown Lists'!A$6)</f>
        <v>0</v>
      </c>
      <c r="AM105" s="101" t="str">
        <f t="shared" si="106"/>
        <v/>
      </c>
      <c r="AO105" s="149" t="s">
        <v>18</v>
      </c>
      <c r="AP105" s="51" t="s">
        <v>93</v>
      </c>
      <c r="AQ105" s="78">
        <f>COUNTIFS('Audit Form Data'!O$4:O$123, TRUE, 'Audit Form Data'!A$4:A$123, "&gt;=1/1", 'Audit Form Data'!A$4:A$123, "&lt;=1/31", 'Audit Form Data'!B$4:B$123, 'Dropdown Lists'!A$6)</f>
        <v>0</v>
      </c>
      <c r="AR105" s="78">
        <f>COUNTIFS('Audit Form Data'!O$4:O$123, TRUE, 'Audit Form Data'!A$4:A$123, "&gt;=2/1", 'Audit Form Data'!A$4:A$123, "&lt;3/1", 'Audit Form Data'!B$4:B$123, 'Dropdown Lists'!A$6)</f>
        <v>0</v>
      </c>
      <c r="AS105" s="78">
        <f>COUNTIFS('Audit Form Data'!O$4:O$123, TRUE, 'Audit Form Data'!A$4:A$123, "&gt;=3/1", 'Audit Form Data'!A$4:A$123, "&lt;=3/31", 'Audit Form Data'!B$4:B$123, 'Dropdown Lists'!A$6)</f>
        <v>0</v>
      </c>
      <c r="AT105" s="78">
        <f>COUNTIFS('Audit Form Data'!O$4:O$123, TRUE, 'Audit Form Data'!A$4:A$123, "&gt;=4/1", 'Audit Form Data'!A$4:A$123, "&lt;=4/30", 'Audit Form Data'!B$4:B$123, 'Dropdown Lists'!A$6)</f>
        <v>0</v>
      </c>
      <c r="AU105" s="78">
        <f>COUNTIFS('Audit Form Data'!O$4:O$123, TRUE, 'Audit Form Data'!A$4:A$123, "&gt;=5/1", 'Audit Form Data'!A$4:A$123, "&lt;=5/31", 'Audit Form Data'!B$4:B$123, 'Dropdown Lists'!A$6)</f>
        <v>0</v>
      </c>
      <c r="AV105" s="78">
        <f>COUNTIFS('Audit Form Data'!O$4:O$123, TRUE, 'Audit Form Data'!A$4:A$123, "&gt;=6/1", 'Audit Form Data'!A$4:A$123, "&lt;=6/30", 'Audit Form Data'!B$4:B$123, 'Dropdown Lists'!A$6)</f>
        <v>0</v>
      </c>
      <c r="AW105" s="78">
        <f>COUNTIFS('Audit Form Data'!O$4:O$123, TRUE, 'Audit Form Data'!A$4:A$123, "&gt;=7/1", 'Audit Form Data'!A$4:A$123, "&lt;=7/31", 'Audit Form Data'!B$4:B$123, 'Dropdown Lists'!A$6)</f>
        <v>0</v>
      </c>
      <c r="AX105" s="78">
        <f>COUNTIFS('Audit Form Data'!O$4:O$123, TRUE, 'Audit Form Data'!A$4:A$123, "&gt;=8/1", 'Audit Form Data'!A$4:A$123, "&lt;=8/31", 'Audit Form Data'!B$4:B$123, 'Dropdown Lists'!A$6)</f>
        <v>0</v>
      </c>
      <c r="AY105" s="78">
        <f>COUNTIFS('Audit Form Data'!O$4:O$123, TRUE, 'Audit Form Data'!A$4:A$123, "&gt;=9/1", 'Audit Form Data'!A$4:A$123, "&lt;=9/30", 'Audit Form Data'!B$4:B$123, 'Dropdown Lists'!A$6)</f>
        <v>0</v>
      </c>
      <c r="AZ105" s="78">
        <f>COUNTIFS('Audit Form Data'!O$4:O$123, TRUE, 'Audit Form Data'!A$4:A$123, "&gt;=10/1", 'Audit Form Data'!A$4:A$123, "&lt;=10/31", 'Audit Form Data'!B$4:B$123, 'Dropdown Lists'!A$6)</f>
        <v>0</v>
      </c>
      <c r="BA105" s="78">
        <f>COUNTIFS('Audit Form Data'!O$4:O$123, TRUE, 'Audit Form Data'!A$4:A$123, "&gt;=11/1", 'Audit Form Data'!A$4:A$123, "&lt;=11/30", 'Audit Form Data'!B$4:B$123, 'Dropdown Lists'!A$6)</f>
        <v>0</v>
      </c>
      <c r="BB105" s="78">
        <f>COUNTIFS('Audit Form Data'!O$4:O$123, TRUE, 'Audit Form Data'!A$4:A$123, "&gt;=12/1", 'Audit Form Data'!A$4:A$123, "&lt;=12/31", 'Audit Form Data'!B$4:B$123, 'Dropdown Lists'!A$6)</f>
        <v>0</v>
      </c>
    </row>
    <row r="106" spans="2:54" ht="24.6" x14ac:dyDescent="0.3">
      <c r="B106" s="147"/>
      <c r="C106" s="59" t="s">
        <v>16</v>
      </c>
      <c r="D106" s="75">
        <f>COUNTIFS('Audit Form Data'!AX$4:AX$123, TRUE, 'Audit Form Data'!A$4:A$123, "&gt;=1/1", 'Audit Form Data'!A$4:A$123, "&lt;=1/31", 'Audit Form Data'!B$4:B$123, 'Dropdown Lists'!A$6)</f>
        <v>0</v>
      </c>
      <c r="E106" s="76">
        <f>COUNTIFS('Audit Form Data'!AY$4:AY$123, TRUE, 'Audit Form Data'!A$4:A$123, "&gt;=1/1", 'Audit Form Data'!A$4:A$123, "&lt;=1/31", 'Audit Form Data'!B$4:B$123, 'Dropdown Lists'!A$6)</f>
        <v>0</v>
      </c>
      <c r="F106" s="101" t="str">
        <f t="shared" si="95"/>
        <v/>
      </c>
      <c r="G106" s="75">
        <f>COUNTIFS('Audit Form Data'!AX$4:AX$123, TRUE, 'Audit Form Data'!A$4:A$123, "&gt;=2/1", 'Audit Form Data'!A$4:A$123, "&lt;3/1", 'Audit Form Data'!B$4:B$123, 'Dropdown Lists'!A$6)</f>
        <v>0</v>
      </c>
      <c r="H106" s="76">
        <f>COUNTIFS('Audit Form Data'!AY$4:AY$123, TRUE, 'Audit Form Data'!A$4:A$123, "&gt;=2/1", 'Audit Form Data'!A$4:A$123, "&lt;3/1", 'Audit Form Data'!B$4:B$123, 'Dropdown Lists'!A$6)</f>
        <v>0</v>
      </c>
      <c r="I106" s="101" t="str">
        <f t="shared" si="96"/>
        <v/>
      </c>
      <c r="J106" s="75">
        <f>COUNTIFS('Audit Form Data'!AX$4:AX$123, TRUE, 'Audit Form Data'!A$4:A$123, "&gt;=3/1", 'Audit Form Data'!A$4:A$123, "&lt;=3/31", 'Audit Form Data'!B$4:B$123, 'Dropdown Lists'!A$6)</f>
        <v>0</v>
      </c>
      <c r="K106" s="76">
        <f>COUNTIFS('Audit Form Data'!AY$4:AY$123, TRUE, 'Audit Form Data'!A$4:A$123, "&gt;=3/1", 'Audit Form Data'!A$4:A$123, "&lt;=3/31", 'Audit Form Data'!B$4:B$123, 'Dropdown Lists'!A$6)</f>
        <v>0</v>
      </c>
      <c r="L106" s="101" t="str">
        <f t="shared" si="97"/>
        <v/>
      </c>
      <c r="M106" s="75">
        <f>COUNTIFS('Audit Form Data'!AX$4:AX$123, TRUE, 'Audit Form Data'!A$4:A$123, "&gt;=4/1", 'Audit Form Data'!A$4:A$123, "&lt;=4/30", 'Audit Form Data'!B$4:B$123, 'Dropdown Lists'!A$6)</f>
        <v>0</v>
      </c>
      <c r="N106" s="76">
        <f>COUNTIFS('Audit Form Data'!AY$4:AY$123, TRUE, 'Audit Form Data'!A$4:A$123, "&gt;=4/1", 'Audit Form Data'!A$4:A$123, "&lt;=4/30", 'Audit Form Data'!B$4:B$123, 'Dropdown Lists'!A$6)</f>
        <v>0</v>
      </c>
      <c r="O106" s="101" t="str">
        <f t="shared" si="98"/>
        <v/>
      </c>
      <c r="P106" s="75">
        <f>COUNTIFS('Audit Form Data'!AX$4:AX$123, TRUE, 'Audit Form Data'!A$4:A$123, "&gt;=5/1", 'Audit Form Data'!A$4:A$123, "&lt;=5/31", 'Audit Form Data'!B$4:B$123, 'Dropdown Lists'!A$6)</f>
        <v>0</v>
      </c>
      <c r="Q106" s="76">
        <f>COUNTIFS('Audit Form Data'!AY$4:AY$123, TRUE, 'Audit Form Data'!A$4:A$123, "&gt;=5/1", 'Audit Form Data'!A$4:A$123, "&lt;=5/31", 'Audit Form Data'!B$4:B$123, 'Dropdown Lists'!A$6)</f>
        <v>0</v>
      </c>
      <c r="R106" s="101" t="str">
        <f t="shared" si="99"/>
        <v/>
      </c>
      <c r="S106" s="75">
        <f>COUNTIFS('Audit Form Data'!AX$4:AX$123, TRUE, 'Audit Form Data'!A$4:A$123, "&gt;=6/1", 'Audit Form Data'!A$4:A$123, "&lt;=6/30", 'Audit Form Data'!B$4:B$123, 'Dropdown Lists'!A$6)</f>
        <v>0</v>
      </c>
      <c r="T106" s="76">
        <f>COUNTIFS('Audit Form Data'!AY$4:AY$123, TRUE, 'Audit Form Data'!A$4:A$123, "&gt;=6/1", 'Audit Form Data'!A$4:A$123, "&lt;=6/30", 'Audit Form Data'!B$4:B$123, 'Dropdown Lists'!A$6)</f>
        <v>0</v>
      </c>
      <c r="U106" s="101" t="str">
        <f t="shared" si="100"/>
        <v/>
      </c>
      <c r="V106" s="75">
        <f>COUNTIFS('Audit Form Data'!AX$4:AX$123, TRUE, 'Audit Form Data'!A$4:A$123, "&gt;=7/1", 'Audit Form Data'!A$4:A$123, "&lt;=7/31", 'Audit Form Data'!B$4:B$123, 'Dropdown Lists'!A$6)</f>
        <v>0</v>
      </c>
      <c r="W106" s="76">
        <f>COUNTIFS('Audit Form Data'!AY$4:AY$123, TRUE, 'Audit Form Data'!A$4:A$123, "&gt;=7/1", 'Audit Form Data'!A$4:A$123, "&lt;=7/31", 'Audit Form Data'!B$4:B$123, 'Dropdown Lists'!A$6)</f>
        <v>0</v>
      </c>
      <c r="X106" s="101" t="str">
        <f t="shared" si="101"/>
        <v/>
      </c>
      <c r="Y106" s="75">
        <f>COUNTIFS('Audit Form Data'!AX$4:AX$123, TRUE, 'Audit Form Data'!A$4:A$123, "&gt;=8/1", 'Audit Form Data'!A$4:A$123, "&lt;=8/31", 'Audit Form Data'!B$4:B$123, 'Dropdown Lists'!A$6)</f>
        <v>0</v>
      </c>
      <c r="Z106" s="76">
        <f>COUNTIFS('Audit Form Data'!AY$4:AY$123, TRUE, 'Audit Form Data'!A$4:A$123, "&gt;=8/1", 'Audit Form Data'!A$4:A$123, "&lt;=8/31", 'Audit Form Data'!B$4:B$123, 'Dropdown Lists'!A$6)</f>
        <v>0</v>
      </c>
      <c r="AA106" s="101" t="str">
        <f t="shared" si="102"/>
        <v/>
      </c>
      <c r="AB106" s="75">
        <f>COUNTIFS('Audit Form Data'!AX$4:AX$123, TRUE, 'Audit Form Data'!A$4:A$123, "&gt;=9/1", 'Audit Form Data'!A$4:A$123, "&lt;=9/30", 'Audit Form Data'!B$4:B$123, 'Dropdown Lists'!A$6)</f>
        <v>0</v>
      </c>
      <c r="AC106" s="76">
        <f>COUNTIFS('Audit Form Data'!AY$4:AY$123, TRUE, 'Audit Form Data'!A$4:A$123, "&gt;=9/1", 'Audit Form Data'!A$4:A$123, "&lt;=9/30", 'Audit Form Data'!B$4:B$123, 'Dropdown Lists'!A$6)</f>
        <v>0</v>
      </c>
      <c r="AD106" s="101" t="str">
        <f t="shared" si="103"/>
        <v/>
      </c>
      <c r="AE106" s="75">
        <f>COUNTIFS('Audit Form Data'!AX$4:AX$123, TRUE, 'Audit Form Data'!A$4:A$123, "&gt;=10/1", 'Audit Form Data'!A$4:A$123, "&lt;=10/31", 'Audit Form Data'!B$4:B$123, 'Dropdown Lists'!A$6)</f>
        <v>0</v>
      </c>
      <c r="AF106" s="76">
        <f>COUNTIFS('Audit Form Data'!AY$4:AY$123, TRUE, 'Audit Form Data'!A$4:A$123, "&gt;=10/1", 'Audit Form Data'!A$4:A$123, "&lt;=10/31", 'Audit Form Data'!B$4:B$123, 'Dropdown Lists'!A$6)</f>
        <v>0</v>
      </c>
      <c r="AG106" s="101" t="str">
        <f t="shared" si="104"/>
        <v/>
      </c>
      <c r="AH106" s="75">
        <f>COUNTIFS('Audit Form Data'!AX$4:AX$123, TRUE, 'Audit Form Data'!A$4:A$123, "&gt;=11/1", 'Audit Form Data'!A$4:A$123, "&lt;=11/30", 'Audit Form Data'!B$4:B$123, 'Dropdown Lists'!A$6)</f>
        <v>0</v>
      </c>
      <c r="AI106" s="76">
        <f>COUNTIFS('Audit Form Data'!AY$4:AY$123, TRUE, 'Audit Form Data'!A$4:A$123, "&gt;=11/1", 'Audit Form Data'!A$4:A$123, "&lt;=11/30", 'Audit Form Data'!B$4:B$123, 'Dropdown Lists'!A$6)</f>
        <v>0</v>
      </c>
      <c r="AJ106" s="101" t="str">
        <f t="shared" si="105"/>
        <v/>
      </c>
      <c r="AK106" s="75">
        <f>COUNTIFS('Audit Form Data'!AX$4:AX$123, TRUE, 'Audit Form Data'!A$4:A$123, "&gt;=12/1", 'Audit Form Data'!A$4:A$123, "&lt;=12/31", 'Audit Form Data'!B$4:B$123, 'Dropdown Lists'!A$6)</f>
        <v>0</v>
      </c>
      <c r="AL106" s="76">
        <f>COUNTIFS('Audit Form Data'!AY$4:AY$123, TRUE, 'Audit Form Data'!A$4:A$123, "&gt;=12/1", 'Audit Form Data'!A$4:A$123, "&lt;=12/31", 'Audit Form Data'!B$4:B$123, 'Dropdown Lists'!A$6)</f>
        <v>0</v>
      </c>
      <c r="AM106" s="101" t="str">
        <f t="shared" si="106"/>
        <v/>
      </c>
      <c r="AO106" s="150"/>
      <c r="AP106" s="51" t="s">
        <v>20</v>
      </c>
      <c r="AQ106" s="78">
        <f>COUNTIFS('Audit Form Data'!AV$4:AV$123, TRUE, 'Audit Form Data'!A$4:A$123, "&gt;=1/1", 'Audit Form Data'!A$4:A$123, "&lt;=1/31", 'Audit Form Data'!B$4:B$123, 'Dropdown Lists'!A$6) + COUNTIFS('Audit Form Data'!BB$4:BB$123, TRUE, 'Audit Form Data'!A$4:A$123, "&gt;=1/1", 'Audit Form Data'!A$4:A$123, "&lt;=1/31", 'Audit Form Data'!B$4:B$123, 'Dropdown Lists'!A$6)</f>
        <v>0</v>
      </c>
      <c r="AR106" s="78">
        <f>COUNTIFS('Audit Form Data'!AV$4:AV$123, TRUE, 'Audit Form Data'!A$4:A$123, "&gt;=2/1", 'Audit Form Data'!A$4:A$123, "&lt;3/1", 'Audit Form Data'!B$4:B$123, 'Dropdown Lists'!A$6) + COUNTIFS('Audit Form Data'!BB$4:BB$123, TRUE, 'Audit Form Data'!A$4:A$123, "&gt;=2/1", 'Audit Form Data'!A$4:A$123, "&lt;3/1", 'Audit Form Data'!B$4:B$123, 'Dropdown Lists'!A$6)</f>
        <v>0</v>
      </c>
      <c r="AS106" s="78">
        <f>COUNTIFS('Audit Form Data'!AV$4:AV$123, TRUE, 'Audit Form Data'!A$4:A$123, "&gt;=3/1", 'Audit Form Data'!A$4:A$123, "&lt;=3/31", 'Audit Form Data'!B$4:B$123, 'Dropdown Lists'!A$6) + COUNTIFS('Audit Form Data'!BB$4:BB$123, TRUE, 'Audit Form Data'!A$4:A$123, "&gt;=3/1", 'Audit Form Data'!A$4:A$123, "&lt;=3/31", 'Audit Form Data'!B$4:B$123, 'Dropdown Lists'!A$6)</f>
        <v>0</v>
      </c>
      <c r="AT106" s="78">
        <f>COUNTIFS('Audit Form Data'!AV$4:AV$123, TRUE, 'Audit Form Data'!A$4:A$123, "&gt;=4/1", 'Audit Form Data'!A$4:A$123, "&lt;=4/30", 'Audit Form Data'!B$4:B$123, 'Dropdown Lists'!A$6) + COUNTIFS('Audit Form Data'!BB$4:BB$123, TRUE, 'Audit Form Data'!A$4:A$123, "&gt;=4/1", 'Audit Form Data'!A$4:A$123, "&lt;=4/30", 'Audit Form Data'!B$4:B$123, 'Dropdown Lists'!A$6)</f>
        <v>0</v>
      </c>
      <c r="AU106" s="78">
        <f>COUNTIFS('Audit Form Data'!AV$4:AV$123, TRUE, 'Audit Form Data'!A$4:A$123, "&gt;=5/1", 'Audit Form Data'!A$4:A$123, "&lt;=5/31", 'Audit Form Data'!B$4:B$123, 'Dropdown Lists'!A$6) + COUNTIFS('Audit Form Data'!BB$4:BB$123, TRUE, 'Audit Form Data'!A$4:A$123, "&gt;=5/1", 'Audit Form Data'!A$4:A$123, "&lt;=5/31", 'Audit Form Data'!B$4:B$123, 'Dropdown Lists'!A$6)</f>
        <v>0</v>
      </c>
      <c r="AV106" s="78">
        <f>COUNTIFS('Audit Form Data'!AV$4:AV$123, TRUE, 'Audit Form Data'!A$4:A$123, "&gt;=6/1", 'Audit Form Data'!A$4:A$123, "&lt;=6/30", 'Audit Form Data'!B$4:B$123, 'Dropdown Lists'!A$6) + COUNTIFS('Audit Form Data'!BB$4:BB$123, TRUE, 'Audit Form Data'!A$4:A$123, "&gt;=6/1", 'Audit Form Data'!A$4:A$123, "&lt;=6/30", 'Audit Form Data'!B$4:B$123, 'Dropdown Lists'!A$6)</f>
        <v>0</v>
      </c>
      <c r="AW106" s="78">
        <f>COUNTIFS('Audit Form Data'!AV$4:AV$123, TRUE, 'Audit Form Data'!A$4:A$123, "&gt;=7/1", 'Audit Form Data'!A$4:A$123, "&lt;=7/31", 'Audit Form Data'!B$4:B$123, 'Dropdown Lists'!A$6) + COUNTIFS('Audit Form Data'!BB$4:BB$123, TRUE, 'Audit Form Data'!A$4:A$123, "&gt;=7/1", 'Audit Form Data'!A$4:A$123, "&lt;=7/31", 'Audit Form Data'!B$4:B$123, 'Dropdown Lists'!A$6)</f>
        <v>0</v>
      </c>
      <c r="AX106" s="78">
        <f>COUNTIFS('Audit Form Data'!AV$4:AV$123, TRUE, 'Audit Form Data'!A$4:A$123, "&gt;=8/1", 'Audit Form Data'!A$4:A$123, "&lt;=8/31", 'Audit Form Data'!B$4:B$123, 'Dropdown Lists'!A$6) + COUNTIFS('Audit Form Data'!BB$4:BB$123, TRUE, 'Audit Form Data'!A$4:A$123, "&gt;=8/1", 'Audit Form Data'!A$4:A$123, "&lt;=8/31", 'Audit Form Data'!B$4:B$123, 'Dropdown Lists'!A$6)</f>
        <v>0</v>
      </c>
      <c r="AY106" s="78">
        <f>COUNTIFS('Audit Form Data'!AV$4:AV$123, TRUE, 'Audit Form Data'!A$4:A$123, "&gt;=9/1", 'Audit Form Data'!A$4:A$123, "&lt;=9/30", 'Audit Form Data'!B$4:B$123, 'Dropdown Lists'!A$6) + COUNTIFS('Audit Form Data'!BB$4:BB$123, TRUE, 'Audit Form Data'!A$4:A$123, "&gt;=9/1", 'Audit Form Data'!A$4:A$123, "&lt;=9/30", 'Audit Form Data'!B$4:B$123, 'Dropdown Lists'!A$6)</f>
        <v>0</v>
      </c>
      <c r="AZ106" s="78">
        <f>COUNTIFS('Audit Form Data'!AV$4:AV$123, TRUE, 'Audit Form Data'!A$4:A$123, "&gt;=10/1", 'Audit Form Data'!A$4:A$123, "&lt;=10/31", 'Audit Form Data'!B$4:B$123, 'Dropdown Lists'!A$6) + COUNTIFS('Audit Form Data'!BB$4:BB$123, TRUE, 'Audit Form Data'!A$4:A$123, "&gt;=10/1", 'Audit Form Data'!A$4:A$123, "&lt;=10/31", 'Audit Form Data'!B$4:B$123, 'Dropdown Lists'!A$6)</f>
        <v>0</v>
      </c>
      <c r="BA106" s="78">
        <f>COUNTIFS('Audit Form Data'!AV$4:AV$123, TRUE, 'Audit Form Data'!A$4:A$123, "&gt;=11/1", 'Audit Form Data'!A$4:A$123, "&lt;=11/30", 'Audit Form Data'!B$4:B$123, 'Dropdown Lists'!A$6) + COUNTIFS('Audit Form Data'!BB$4:BB$123, TRUE, 'Audit Form Data'!A$4:A$123, "&gt;=11/1", 'Audit Form Data'!A$4:A$123, "&lt;=11/30", 'Audit Form Data'!B$4:B$123, 'Dropdown Lists'!A$6)</f>
        <v>0</v>
      </c>
      <c r="BB106" s="78">
        <f>COUNTIFS('Audit Form Data'!AV$4:AV$123, TRUE, 'Audit Form Data'!A$4:A$123, "&gt;=12/1", 'Audit Form Data'!A$4:A$123, "&lt;=12/31", 'Audit Form Data'!B$4:B$123, 'Dropdown Lists'!A$6) + COUNTIFS('Audit Form Data'!BB$4:BB$123, TRUE, 'Audit Form Data'!A$4:A$123, "&gt;=12/1", 'Audit Form Data'!A$4:A$123, "&lt;=12/31", 'Audit Form Data'!B$4:B$123, 'Dropdown Lists'!A$6)</f>
        <v>0</v>
      </c>
    </row>
    <row r="107" spans="2:54" ht="36.6" x14ac:dyDescent="0.3">
      <c r="B107" s="147"/>
      <c r="C107" s="59" t="s">
        <v>17</v>
      </c>
      <c r="D107" s="75">
        <f>COUNTIFS('Audit Form Data'!BJ$4:BJ$123, TRUE, 'Audit Form Data'!A$4:A$123, "&gt;=1/1", 'Audit Form Data'!A$4:A$123, "&lt;=1/31", 'Audit Form Data'!B$4:B$123, 'Dropdown Lists'!A$6)</f>
        <v>0</v>
      </c>
      <c r="E107" s="76">
        <f>COUNTIFS('Audit Form Data'!BK$4:BK$123, TRUE, 'Audit Form Data'!A$4:A$123, "&gt;=1/1", 'Audit Form Data'!A$4:A$123, "&lt;=1/31", 'Audit Form Data'!B$4:B$123, 'Dropdown Lists'!A$6)</f>
        <v>0</v>
      </c>
      <c r="F107" s="101" t="str">
        <f t="shared" si="95"/>
        <v/>
      </c>
      <c r="G107" s="75">
        <f>COUNTIFS('Audit Form Data'!BJ$4:BJ$123, TRUE, 'Audit Form Data'!A$4:A$123, "&gt;=2/1", 'Audit Form Data'!A$4:A$123, "&lt;3/1", 'Audit Form Data'!B$4:B$123, 'Dropdown Lists'!A$6)</f>
        <v>0</v>
      </c>
      <c r="H107" s="76">
        <f>COUNTIFS('Audit Form Data'!BK$4:BK$123, TRUE, 'Audit Form Data'!A$4:A$123, "&gt;=2/1", 'Audit Form Data'!A$4:A$123, "&lt;3/1", 'Audit Form Data'!B$4:B$123, 'Dropdown Lists'!A$6)</f>
        <v>0</v>
      </c>
      <c r="I107" s="101" t="str">
        <f t="shared" si="96"/>
        <v/>
      </c>
      <c r="J107" s="75">
        <f>COUNTIFS('Audit Form Data'!BJ$4:BJ$123, TRUE, 'Audit Form Data'!A$4:A$123, "&gt;=3/1", 'Audit Form Data'!A$4:A$123, "&lt;=3/31", 'Audit Form Data'!B$4:B$123, 'Dropdown Lists'!A$6)</f>
        <v>0</v>
      </c>
      <c r="K107" s="76">
        <f>COUNTIFS('Audit Form Data'!BK$4:BK$123, TRUE, 'Audit Form Data'!A$4:A$123, "&gt;=3/1", 'Audit Form Data'!A$4:A$123, "&lt;=3/31", 'Audit Form Data'!B$4:B$123, 'Dropdown Lists'!A$6)</f>
        <v>0</v>
      </c>
      <c r="L107" s="101" t="str">
        <f t="shared" si="97"/>
        <v/>
      </c>
      <c r="M107" s="75">
        <f>COUNTIFS('Audit Form Data'!BJ$4:BJ$123, TRUE, 'Audit Form Data'!A$4:A$123, "&gt;=4/1", 'Audit Form Data'!A$4:A$123, "&lt;=4/30", 'Audit Form Data'!B$4:B$123, 'Dropdown Lists'!A$6)</f>
        <v>0</v>
      </c>
      <c r="N107" s="76">
        <f>COUNTIFS('Audit Form Data'!BK$4:BK$123, TRUE, 'Audit Form Data'!A$4:A$123, "&gt;=4/1", 'Audit Form Data'!A$4:A$123, "&lt;=4/30", 'Audit Form Data'!B$4:B$123, 'Dropdown Lists'!A$6)</f>
        <v>0</v>
      </c>
      <c r="O107" s="101" t="str">
        <f t="shared" si="98"/>
        <v/>
      </c>
      <c r="P107" s="75">
        <f>COUNTIFS('Audit Form Data'!BJ$4:BJ$123, TRUE, 'Audit Form Data'!A$4:A$123, "&gt;=5/1", 'Audit Form Data'!A$4:A$123, "&lt;=5/31", 'Audit Form Data'!B$4:B$123, 'Dropdown Lists'!A$6)</f>
        <v>0</v>
      </c>
      <c r="Q107" s="76">
        <f>COUNTIFS('Audit Form Data'!BK$4:BK$123, TRUE, 'Audit Form Data'!A$4:A$123, "&gt;=5/1", 'Audit Form Data'!A$4:A$123, "&lt;=5/31", 'Audit Form Data'!B$4:B$123, 'Dropdown Lists'!A$6)</f>
        <v>0</v>
      </c>
      <c r="R107" s="101" t="str">
        <f t="shared" si="99"/>
        <v/>
      </c>
      <c r="S107" s="75">
        <f>COUNTIFS('Audit Form Data'!BJ$4:BJ$123, TRUE, 'Audit Form Data'!A$4:A$123, "&gt;=6/1", 'Audit Form Data'!A$4:A$123, "&lt;=6/30", 'Audit Form Data'!B$4:B$123, 'Dropdown Lists'!A$6)</f>
        <v>0</v>
      </c>
      <c r="T107" s="76">
        <f>COUNTIFS('Audit Form Data'!BK$4:BK$123, TRUE, 'Audit Form Data'!A$4:A$123, "&gt;=6/1", 'Audit Form Data'!A$4:A$123, "&lt;=6/30", 'Audit Form Data'!B$4:B$123, 'Dropdown Lists'!A$6)</f>
        <v>0</v>
      </c>
      <c r="U107" s="101" t="str">
        <f t="shared" si="100"/>
        <v/>
      </c>
      <c r="V107" s="75">
        <f>COUNTIFS('Audit Form Data'!BJ$4:BJ$123, TRUE, 'Audit Form Data'!A$4:A$123, "&gt;=7/1", 'Audit Form Data'!A$4:A$123, "&lt;=7/31", 'Audit Form Data'!B$4:B$123, 'Dropdown Lists'!A$6)</f>
        <v>0</v>
      </c>
      <c r="W107" s="76">
        <f>COUNTIFS('Audit Form Data'!BK$4:BK$123, TRUE, 'Audit Form Data'!A$4:A$123, "&gt;=7/1", 'Audit Form Data'!A$4:A$123, "&lt;=7/31", 'Audit Form Data'!B$4:B$123, 'Dropdown Lists'!A$6)</f>
        <v>0</v>
      </c>
      <c r="X107" s="101" t="str">
        <f t="shared" si="101"/>
        <v/>
      </c>
      <c r="Y107" s="75">
        <f>COUNTIFS('Audit Form Data'!BJ$4:BJ$123, TRUE, 'Audit Form Data'!A$4:A$123, "&gt;=8/1", 'Audit Form Data'!A$4:A$123, "&lt;=8/31", 'Audit Form Data'!B$4:B$123, 'Dropdown Lists'!A$6)</f>
        <v>0</v>
      </c>
      <c r="Z107" s="76">
        <f>COUNTIFS('Audit Form Data'!BK$4:BK$123, TRUE, 'Audit Form Data'!A$4:A$123, "&gt;=8/1", 'Audit Form Data'!A$4:A$123, "&lt;=8/31", 'Audit Form Data'!B$4:B$123, 'Dropdown Lists'!A$6)</f>
        <v>0</v>
      </c>
      <c r="AA107" s="101" t="str">
        <f t="shared" si="102"/>
        <v/>
      </c>
      <c r="AB107" s="75">
        <f>COUNTIFS('Audit Form Data'!BJ$4:BJ$123, TRUE, 'Audit Form Data'!A$4:A$123, "&gt;=9/1", 'Audit Form Data'!A$4:A$123, "&lt;=9/30", 'Audit Form Data'!B$4:B$123, 'Dropdown Lists'!A$6)</f>
        <v>0</v>
      </c>
      <c r="AC107" s="76">
        <f>COUNTIFS('Audit Form Data'!BK$4:BK$123, TRUE, 'Audit Form Data'!A$4:A$123, "&gt;=9/1", 'Audit Form Data'!A$4:A$123, "&lt;=9/30", 'Audit Form Data'!B$4:B$123, 'Dropdown Lists'!A$6)</f>
        <v>0</v>
      </c>
      <c r="AD107" s="101" t="str">
        <f t="shared" si="103"/>
        <v/>
      </c>
      <c r="AE107" s="75">
        <f>COUNTIFS('Audit Form Data'!BJ$4:BJ$123, TRUE, 'Audit Form Data'!A$4:A$123, "&gt;=10/1", 'Audit Form Data'!A$4:A$123, "&lt;=10/31", 'Audit Form Data'!B$4:B$123, 'Dropdown Lists'!A$6)</f>
        <v>0</v>
      </c>
      <c r="AF107" s="76">
        <f>COUNTIFS('Audit Form Data'!BK$4:BK$123, TRUE, 'Audit Form Data'!A$4:A$123, "&gt;=10/1", 'Audit Form Data'!A$4:A$123, "&lt;=10/31", 'Audit Form Data'!B$4:B$123, 'Dropdown Lists'!A$6)</f>
        <v>0</v>
      </c>
      <c r="AG107" s="101" t="str">
        <f t="shared" si="104"/>
        <v/>
      </c>
      <c r="AH107" s="75">
        <f>COUNTIFS('Audit Form Data'!BJ$4:BJ$123, TRUE, 'Audit Form Data'!A$4:A$123, "&gt;=11/1", 'Audit Form Data'!A$4:A$123, "&lt;=11/30", 'Audit Form Data'!B$4:B$123, 'Dropdown Lists'!A$6)</f>
        <v>0</v>
      </c>
      <c r="AI107" s="76">
        <f>COUNTIFS('Audit Form Data'!BK$4:BK$123, TRUE, 'Audit Form Data'!A$4:A$123, "&gt;=11/1", 'Audit Form Data'!A$4:A$123, "&lt;=11/30", 'Audit Form Data'!B$4:B$123, 'Dropdown Lists'!A$6)</f>
        <v>0</v>
      </c>
      <c r="AJ107" s="101" t="str">
        <f t="shared" si="105"/>
        <v/>
      </c>
      <c r="AK107" s="75">
        <f>COUNTIFS('Audit Form Data'!BJ$4:BJ$123, TRUE, 'Audit Form Data'!A$4:A$123, "&gt;=12/1", 'Audit Form Data'!A$4:A$123, "&lt;=12/31", 'Audit Form Data'!B$4:B$123, 'Dropdown Lists'!A$6)</f>
        <v>0</v>
      </c>
      <c r="AL107" s="76">
        <f>COUNTIFS('Audit Form Data'!BK$4:BK$123, TRUE, 'Audit Form Data'!A$4:A$123, "&gt;=12/1", 'Audit Form Data'!A$4:A$123, "&lt;=12/31", 'Audit Form Data'!B$4:B$123, 'Dropdown Lists'!A$6)</f>
        <v>0</v>
      </c>
      <c r="AM107" s="101" t="str">
        <f t="shared" si="106"/>
        <v/>
      </c>
      <c r="AO107" s="151"/>
      <c r="AP107" s="52" t="s">
        <v>22</v>
      </c>
      <c r="AQ107" s="78">
        <f>COUNTIFS('Audit Form Data'!BH$4:BH$123, TRUE, 'Audit Form Data'!A$4:A$123, "&gt;=1/1", 'Audit Form Data'!A$4:A$123, "&lt;=1/31", 'Audit Form Data'!B$4:B$123, 'Dropdown Lists'!A$6)</f>
        <v>0</v>
      </c>
      <c r="AR107" s="78">
        <f>COUNTIFS('Audit Form Data'!BH$4:BH$123, TRUE, 'Audit Form Data'!A$4:A$123, "&gt;=2/1", 'Audit Form Data'!A$4:A$123, "&lt;3/1", 'Audit Form Data'!B$4:B$123, 'Dropdown Lists'!A$6)</f>
        <v>0</v>
      </c>
      <c r="AS107" s="78">
        <f>COUNTIFS('Audit Form Data'!BH$4:BH$123, TRUE, 'Audit Form Data'!A$4:A$123, "&gt;=3/1", 'Audit Form Data'!A$4:A$123, "&lt;=3/31", 'Audit Form Data'!B$4:B$123, 'Dropdown Lists'!A$6)</f>
        <v>0</v>
      </c>
      <c r="AT107" s="78">
        <f>COUNTIFS('Audit Form Data'!BH$4:BH$123, TRUE, 'Audit Form Data'!A$4:A$123, "&gt;=4/1", 'Audit Form Data'!A$4:A$123, "&lt;=4/30", 'Audit Form Data'!B$4:B$123, 'Dropdown Lists'!A$6)</f>
        <v>0</v>
      </c>
      <c r="AU107" s="78">
        <f>COUNTIFS('Audit Form Data'!BH$4:BH$123, TRUE, 'Audit Form Data'!A$4:A$123, "&gt;=5/1", 'Audit Form Data'!A$4:A$123, "&lt;=5/31", 'Audit Form Data'!B$4:B$123, 'Dropdown Lists'!A$6)</f>
        <v>0</v>
      </c>
      <c r="AV107" s="78">
        <f>COUNTIFS('Audit Form Data'!BH$4:BH$123, TRUE, 'Audit Form Data'!A$4:A$123, "&gt;=6/1", 'Audit Form Data'!A$4:A$123, "&lt;=6/30", 'Audit Form Data'!B$4:B$123, 'Dropdown Lists'!A$6)</f>
        <v>0</v>
      </c>
      <c r="AW107" s="78">
        <f>COUNTIFS('Audit Form Data'!BH$4:BH$123, TRUE, 'Audit Form Data'!A$4:A$123, "&gt;=7/1", 'Audit Form Data'!A$4:A$123, "&lt;=7/31", 'Audit Form Data'!B$4:B$123, 'Dropdown Lists'!A$6)</f>
        <v>0</v>
      </c>
      <c r="AX107" s="78">
        <f>COUNTIFS('Audit Form Data'!BH$4:BH$123, TRUE, 'Audit Form Data'!A$4:A$123, "&gt;=8/1", 'Audit Form Data'!A$4:A$123, "&lt;=8/31", 'Audit Form Data'!B$4:B$123, 'Dropdown Lists'!A$6)</f>
        <v>0</v>
      </c>
      <c r="AY107" s="78">
        <f>COUNTIFS('Audit Form Data'!BH$4:BH$123, TRUE, 'Audit Form Data'!A$4:A$123, "&gt;=9/1", 'Audit Form Data'!A$4:A$123, "&lt;=9/30", 'Audit Form Data'!B$4:B$123, 'Dropdown Lists'!A$6)</f>
        <v>0</v>
      </c>
      <c r="AZ107" s="78">
        <f>COUNTIFS('Audit Form Data'!BH$4:BH$123, TRUE, 'Audit Form Data'!A$4:A$123, "&gt;=10/1", 'Audit Form Data'!A$4:A$123, "&lt;=10/31", 'Audit Form Data'!B$4:B$123, 'Dropdown Lists'!A$6)</f>
        <v>0</v>
      </c>
      <c r="BA107" s="78">
        <f>COUNTIFS('Audit Form Data'!BH$4:BH$123, TRUE, 'Audit Form Data'!A$4:A$123, "&gt;=11/1", 'Audit Form Data'!A$4:A$123, "&lt;=11/30", 'Audit Form Data'!B$4:B$123, 'Dropdown Lists'!A$6)</f>
        <v>0</v>
      </c>
      <c r="BB107" s="78">
        <f>COUNTIFS('Audit Form Data'!BH$4:BH$123, TRUE, 'Audit Form Data'!A$4:A$123, "&gt;=12/1", 'Audit Form Data'!A$4:A$123, "&lt;=12/31", 'Audit Form Data'!B$4:B$123, 'Dropdown Lists'!A$6)</f>
        <v>0</v>
      </c>
    </row>
    <row r="108" spans="2:54" ht="24.6" x14ac:dyDescent="0.3">
      <c r="B108" s="148"/>
      <c r="C108" s="91" t="s">
        <v>118</v>
      </c>
      <c r="D108" s="92">
        <f>SUM(D101:D107)</f>
        <v>0</v>
      </c>
      <c r="E108" s="92">
        <f>SUM(E101:E107)</f>
        <v>0</v>
      </c>
      <c r="F108" s="114" t="e">
        <f>IFERROR(D108/(D108+E108), NA())</f>
        <v>#N/A</v>
      </c>
      <c r="G108" s="92">
        <f>SUM(G101:G107)</f>
        <v>0</v>
      </c>
      <c r="H108" s="92">
        <f>SUM(H101:H107)</f>
        <v>0</v>
      </c>
      <c r="I108" s="114" t="e">
        <f>IFERROR(G108/(G108+H108), NA())</f>
        <v>#N/A</v>
      </c>
      <c r="J108" s="92">
        <f>SUM(J101:J107)</f>
        <v>0</v>
      </c>
      <c r="K108" s="92">
        <f>SUM(K101:K107)</f>
        <v>0</v>
      </c>
      <c r="L108" s="114" t="e">
        <f>IFERROR(J108/(J108+K108), NA())</f>
        <v>#N/A</v>
      </c>
      <c r="M108" s="92">
        <f>SUM(M101:M107)</f>
        <v>0</v>
      </c>
      <c r="N108" s="92">
        <f>SUM(N101:N107)</f>
        <v>0</v>
      </c>
      <c r="O108" s="114" t="e">
        <f>IFERROR(M108/(M108+N108), NA())</f>
        <v>#N/A</v>
      </c>
      <c r="P108" s="92">
        <f>SUM(P101:P107)</f>
        <v>0</v>
      </c>
      <c r="Q108" s="92">
        <f>SUM(Q101:Q107)</f>
        <v>0</v>
      </c>
      <c r="R108" s="114" t="e">
        <f>IFERROR(P108/(P108+Q108), NA())</f>
        <v>#N/A</v>
      </c>
      <c r="S108" s="92">
        <f>SUM(S101:S107)</f>
        <v>0</v>
      </c>
      <c r="T108" s="92">
        <f>SUM(T101:T107)</f>
        <v>0</v>
      </c>
      <c r="U108" s="114" t="e">
        <f>IFERROR(S108/(S108+T108), NA())</f>
        <v>#N/A</v>
      </c>
      <c r="V108" s="92">
        <f>SUM(V101:V107)</f>
        <v>0</v>
      </c>
      <c r="W108" s="92">
        <f>SUM(W101:W107)</f>
        <v>0</v>
      </c>
      <c r="X108" s="114" t="e">
        <f>IFERROR(V108/(V108+W108), NA())</f>
        <v>#N/A</v>
      </c>
      <c r="Y108" s="92">
        <f>SUM(Y101:Y107)</f>
        <v>0</v>
      </c>
      <c r="Z108" s="92">
        <f>SUM(Z101:Z107)</f>
        <v>0</v>
      </c>
      <c r="AA108" s="114" t="e">
        <f>IFERROR(Y108/(Y108+Z108), NA())</f>
        <v>#N/A</v>
      </c>
      <c r="AB108" s="92">
        <f>SUM(AB101:AB107)</f>
        <v>0</v>
      </c>
      <c r="AC108" s="92">
        <f>SUM(AC101:AC107)</f>
        <v>0</v>
      </c>
      <c r="AD108" s="114" t="e">
        <f>IFERROR(AB108/(AB108+AC108), NA())</f>
        <v>#N/A</v>
      </c>
      <c r="AE108" s="92">
        <f>SUM(AE101:AE107)</f>
        <v>0</v>
      </c>
      <c r="AF108" s="92">
        <f>SUM(AF101:AF107)</f>
        <v>0</v>
      </c>
      <c r="AG108" s="114" t="e">
        <f>IFERROR(AE108/(AE108+AF108), NA())</f>
        <v>#N/A</v>
      </c>
      <c r="AH108" s="92">
        <f>SUM(AH101:AH107)</f>
        <v>0</v>
      </c>
      <c r="AI108" s="92">
        <f>SUM(AI101:AI107)</f>
        <v>0</v>
      </c>
      <c r="AJ108" s="114" t="e">
        <f>IFERROR(AH108/(AH108+AI108), NA())</f>
        <v>#N/A</v>
      </c>
      <c r="AK108" s="92">
        <f>SUM(AK101:AK107)</f>
        <v>0</v>
      </c>
      <c r="AL108" s="92">
        <f>SUM(AL101:AL107)</f>
        <v>0</v>
      </c>
      <c r="AM108" s="114" t="e">
        <f>IFERROR(AK108/(AK108+AL108), NA())</f>
        <v>#N/A</v>
      </c>
      <c r="AO108" s="152" t="s">
        <v>23</v>
      </c>
      <c r="AP108" s="53" t="s">
        <v>24</v>
      </c>
      <c r="AQ108" s="80">
        <f>COUNTIFS('Audit Form Data'!R$4:R$123, TRUE, 'Audit Form Data'!A$4:A$123, "&gt;=1/1", 'Audit Form Data'!A$4:A$123, "&lt;=1/31", 'Audit Form Data'!B$4:B$123, 'Dropdown Lists'!A$6)</f>
        <v>0</v>
      </c>
      <c r="AR108" s="80">
        <f>COUNTIFS('Audit Form Data'!R$4:R$123, TRUE, 'Audit Form Data'!A$4:A$123, "&gt;=2/1", 'Audit Form Data'!A$4:A$123, "&lt;3/1", 'Audit Form Data'!B$4:B$123, 'Dropdown Lists'!A$6)</f>
        <v>0</v>
      </c>
      <c r="AS108" s="80">
        <f>COUNTIFS('Audit Form Data'!R$4:R$123, TRUE, 'Audit Form Data'!A$4:A$123, "&gt;=3/1", 'Audit Form Data'!A$4:A$123, "&lt;=3/31", 'Audit Form Data'!B$4:B$123, 'Dropdown Lists'!A$6)</f>
        <v>0</v>
      </c>
      <c r="AT108" s="80">
        <f>COUNTIFS('Audit Form Data'!R$4:R$123, TRUE, 'Audit Form Data'!A$4:A$123, "&gt;=4/1", 'Audit Form Data'!A$4:A$123, "&lt;=4/30", 'Audit Form Data'!B$4:B$123, 'Dropdown Lists'!A$6)</f>
        <v>0</v>
      </c>
      <c r="AU108" s="80">
        <f>COUNTIFS('Audit Form Data'!R$4:R$123, TRUE, 'Audit Form Data'!A$4:A$123, "&gt;=5/1", 'Audit Form Data'!A$4:A$123, "&lt;=5/31", 'Audit Form Data'!B$4:B$123, 'Dropdown Lists'!A$6)</f>
        <v>0</v>
      </c>
      <c r="AV108" s="80">
        <f>COUNTIFS('Audit Form Data'!R$4:R$123, TRUE, 'Audit Form Data'!A$4:A$123, "&gt;=6/1", 'Audit Form Data'!A$4:A$123, "&lt;=6/30", 'Audit Form Data'!B$4:B$123, 'Dropdown Lists'!A$6)</f>
        <v>0</v>
      </c>
      <c r="AW108" s="80">
        <f>COUNTIFS('Audit Form Data'!R$4:R$123, TRUE, 'Audit Form Data'!A$4:A$123, "&gt;=7/1", 'Audit Form Data'!A$4:A$123, "&lt;=7/31", 'Audit Form Data'!B$4:B$123, 'Dropdown Lists'!A$6)</f>
        <v>0</v>
      </c>
      <c r="AX108" s="80">
        <f>COUNTIFS('Audit Form Data'!R$4:R$123, TRUE, 'Audit Form Data'!A$4:A$123, "&gt;=8/1", 'Audit Form Data'!A$4:A$123, "&lt;=8/31", 'Audit Form Data'!B$4:B$123, 'Dropdown Lists'!A$6)</f>
        <v>0</v>
      </c>
      <c r="AY108" s="80">
        <f>COUNTIFS('Audit Form Data'!R$4:R$123, TRUE, 'Audit Form Data'!A$4:A$123, "&gt;=9/1", 'Audit Form Data'!A$4:A$123, "&lt;=9/30", 'Audit Form Data'!B$4:B$123, 'Dropdown Lists'!A$6)</f>
        <v>0</v>
      </c>
      <c r="AZ108" s="80">
        <f>COUNTIFS('Audit Form Data'!R$4:R$123, TRUE, 'Audit Form Data'!A$4:A$123, "&gt;=10/1", 'Audit Form Data'!A$4:A$123, "&lt;=10/31", 'Audit Form Data'!B$4:B$123, 'Dropdown Lists'!A$6)</f>
        <v>0</v>
      </c>
      <c r="BA108" s="80">
        <f>COUNTIFS('Audit Form Data'!R$4:R$123, TRUE, 'Audit Form Data'!A$4:A$123, "&gt;=11/1", 'Audit Form Data'!A$4:A$123, "&lt;=11/30", 'Audit Form Data'!B$4:B$123, 'Dropdown Lists'!A$6)</f>
        <v>0</v>
      </c>
      <c r="BB108" s="80">
        <f>COUNTIFS('Audit Form Data'!R$4:R$123, TRUE, 'Audit Form Data'!A$4:A$123, "&gt;=12/1", 'Audit Form Data'!A$4:A$123, "&lt;=12/31", 'Audit Form Data'!B$4:B$123, 'Dropdown Lists'!A$6)</f>
        <v>0</v>
      </c>
    </row>
    <row r="109" spans="2:54" ht="24.6" x14ac:dyDescent="0.3">
      <c r="B109" s="149" t="s">
        <v>18</v>
      </c>
      <c r="C109" s="61" t="s">
        <v>93</v>
      </c>
      <c r="D109" s="77">
        <f>COUNTIFS('Audit Form Data'!N$4:N$123, TRUE, 'Audit Form Data'!A$4:A$123, "&gt;=1/1", 'Audit Form Data'!A$4:A$123, "&lt;=1/31", 'Audit Form Data'!B$4:B$123, 'Dropdown Lists'!A$6)</f>
        <v>0</v>
      </c>
      <c r="E109" s="78">
        <f>COUNTIFS('Audit Form Data'!O$4:O$123, TRUE, 'Audit Form Data'!A$4:A$123, "&gt;=1/1", 'Audit Form Data'!A$4:A$123, "&lt;=1/31", 'Audit Form Data'!B$4:B$123, 'Dropdown Lists'!A$6)</f>
        <v>0</v>
      </c>
      <c r="F109" s="102" t="str">
        <f t="shared" ref="F109:F111" si="107">IFERROR(D109/(D109+E109),"")</f>
        <v/>
      </c>
      <c r="G109" s="77">
        <f>COUNTIFS('Audit Form Data'!N$4:N$123, TRUE, 'Audit Form Data'!A$4:A$123, "&gt;=2/1", 'Audit Form Data'!A$4:A$123, "&lt;3/1", 'Audit Form Data'!B$4:B$123, 'Dropdown Lists'!A$6)</f>
        <v>0</v>
      </c>
      <c r="H109" s="78">
        <f>COUNTIFS('Audit Form Data'!O$4:O$123, TRUE, 'Audit Form Data'!A$4:A$123, "&gt;=2/1", 'Audit Form Data'!A$4:A$123, "&lt;3/1", 'Audit Form Data'!B$4:B$123, 'Dropdown Lists'!A$6)</f>
        <v>0</v>
      </c>
      <c r="I109" s="102" t="str">
        <f t="shared" ref="I109:I111" si="108">IFERROR(G109/(G109+H109),"")</f>
        <v/>
      </c>
      <c r="J109" s="77">
        <f>COUNTIFS('Audit Form Data'!N$4:N$123, TRUE, 'Audit Form Data'!A$4:A$123, "&gt;=3/1", 'Audit Form Data'!A$4:A$123, "&lt;=3/31", 'Audit Form Data'!B$4:B$123, 'Dropdown Lists'!A$6)</f>
        <v>0</v>
      </c>
      <c r="K109" s="78">
        <f>COUNTIFS('Audit Form Data'!O$4:O$123, TRUE, 'Audit Form Data'!A$4:A$123, "&gt;=3/1", 'Audit Form Data'!A$4:A$123, "&lt;=3/31", 'Audit Form Data'!B$4:B$123, 'Dropdown Lists'!A$6)</f>
        <v>0</v>
      </c>
      <c r="L109" s="102" t="str">
        <f t="shared" ref="L109:L111" si="109">IFERROR(J109/(J109+K109),"")</f>
        <v/>
      </c>
      <c r="M109" s="77">
        <f>COUNTIFS('Audit Form Data'!N$4:N$123, TRUE, 'Audit Form Data'!A$4:A$123, "&gt;=4/1", 'Audit Form Data'!A$4:A$123, "&lt;=4/30", 'Audit Form Data'!B$4:B$123, 'Dropdown Lists'!A$6)</f>
        <v>0</v>
      </c>
      <c r="N109" s="78">
        <f>COUNTIFS('Audit Form Data'!O$4:O$123, TRUE, 'Audit Form Data'!A$4:A$123, "&gt;=4/1", 'Audit Form Data'!A$4:A$123, "&lt;=4/30", 'Audit Form Data'!B$4:B$123, 'Dropdown Lists'!A$6)</f>
        <v>0</v>
      </c>
      <c r="O109" s="102" t="str">
        <f t="shared" ref="O109:O111" si="110">IFERROR(M109/(M109+N109),"")</f>
        <v/>
      </c>
      <c r="P109" s="77">
        <f>COUNTIFS('Audit Form Data'!N$4:N$123, TRUE, 'Audit Form Data'!A$4:A$123, "&gt;=5/1", 'Audit Form Data'!A$4:A$123, "&lt;=5/31", 'Audit Form Data'!B$4:B$123, 'Dropdown Lists'!A$6)</f>
        <v>0</v>
      </c>
      <c r="Q109" s="78">
        <f>COUNTIFS('Audit Form Data'!O$4:O$123, TRUE, 'Audit Form Data'!A$4:A$123, "&gt;=5/1", 'Audit Form Data'!A$4:A$123, "&lt;=5/31", 'Audit Form Data'!B$4:B$123, 'Dropdown Lists'!A$6)</f>
        <v>0</v>
      </c>
      <c r="R109" s="102" t="str">
        <f t="shared" ref="R109:R111" si="111">IFERROR(P109/(P109+Q109),"")</f>
        <v/>
      </c>
      <c r="S109" s="77">
        <f>COUNTIFS('Audit Form Data'!N$4:N$123, TRUE, 'Audit Form Data'!A$4:A$123, "&gt;=6/1", 'Audit Form Data'!A$4:A$123, "&lt;=6/30", 'Audit Form Data'!B$4:B$123, 'Dropdown Lists'!A$6)</f>
        <v>0</v>
      </c>
      <c r="T109" s="78">
        <f>COUNTIFS('Audit Form Data'!O$4:O$123, TRUE, 'Audit Form Data'!A$4:A$123, "&gt;=6/1", 'Audit Form Data'!A$4:A$123, "&lt;=6/30", 'Audit Form Data'!B$4:B$123, 'Dropdown Lists'!A$6)</f>
        <v>0</v>
      </c>
      <c r="U109" s="102" t="str">
        <f t="shared" ref="U109:U111" si="112">IFERROR(S109/(S109+T109),"")</f>
        <v/>
      </c>
      <c r="V109" s="77">
        <f>COUNTIFS('Audit Form Data'!N$4:N$123, TRUE, 'Audit Form Data'!A$4:A$123, "&gt;=7/1", 'Audit Form Data'!A$4:A$123, "&lt;=7/31", 'Audit Form Data'!B$4:B$123, 'Dropdown Lists'!A$6)</f>
        <v>0</v>
      </c>
      <c r="W109" s="78">
        <f>COUNTIFS('Audit Form Data'!O$4:O$123, TRUE, 'Audit Form Data'!A$4:A$123, "&gt;=7/1", 'Audit Form Data'!A$4:A$123, "&lt;=7/31", 'Audit Form Data'!B$4:B$123, 'Dropdown Lists'!A$6)</f>
        <v>0</v>
      </c>
      <c r="X109" s="102" t="str">
        <f t="shared" ref="X109:X111" si="113">IFERROR(V109/(V109+W109),"")</f>
        <v/>
      </c>
      <c r="Y109" s="77">
        <f>COUNTIFS('Audit Form Data'!N$4:N$123, TRUE, 'Audit Form Data'!A$4:A$123, "&gt;=8/1", 'Audit Form Data'!A$4:A$123, "&lt;=8/31", 'Audit Form Data'!B$4:B$123, 'Dropdown Lists'!A$6)</f>
        <v>0</v>
      </c>
      <c r="Z109" s="78">
        <f>COUNTIFS('Audit Form Data'!O$4:O$123, TRUE, 'Audit Form Data'!A$4:A$123, "&gt;=8/1", 'Audit Form Data'!A$4:A$123, "&lt;=8/31", 'Audit Form Data'!B$4:B$123, 'Dropdown Lists'!A$6)</f>
        <v>0</v>
      </c>
      <c r="AA109" s="102" t="str">
        <f t="shared" ref="AA109:AA111" si="114">IFERROR(Y109/(Y109+Z109),"")</f>
        <v/>
      </c>
      <c r="AB109" s="77">
        <f>COUNTIFS('Audit Form Data'!N$4:N$123, TRUE, 'Audit Form Data'!A$4:A$123, "&gt;=9/1", 'Audit Form Data'!A$4:A$123, "&lt;=9/30", 'Audit Form Data'!B$4:B$123, 'Dropdown Lists'!A$6)</f>
        <v>0</v>
      </c>
      <c r="AC109" s="78">
        <f>COUNTIFS('Audit Form Data'!O$4:O$123, TRUE, 'Audit Form Data'!A$4:A$123, "&gt;=9/1", 'Audit Form Data'!A$4:A$123, "&lt;=9/30", 'Audit Form Data'!B$4:B$123, 'Dropdown Lists'!A$6)</f>
        <v>0</v>
      </c>
      <c r="AD109" s="102" t="str">
        <f t="shared" ref="AD109:AD111" si="115">IFERROR(AB109/(AB109+AC109),"")</f>
        <v/>
      </c>
      <c r="AE109" s="77">
        <f>COUNTIFS('Audit Form Data'!N$4:N$123, TRUE, 'Audit Form Data'!A$4:A$123, "&gt;=10/1", 'Audit Form Data'!A$4:A$123, "&lt;=10/31", 'Audit Form Data'!B$4:B$123, 'Dropdown Lists'!A$6)</f>
        <v>0</v>
      </c>
      <c r="AF109" s="78">
        <f>COUNTIFS('Audit Form Data'!O$4:O$123, TRUE, 'Audit Form Data'!A$4:A$123, "&gt;=10/1", 'Audit Form Data'!A$4:A$123, "&lt;=10/31", 'Audit Form Data'!B$4:B$123, 'Dropdown Lists'!A$6)</f>
        <v>0</v>
      </c>
      <c r="AG109" s="102" t="str">
        <f t="shared" ref="AG109:AG111" si="116">IFERROR(AE109/(AE109+AF109),"")</f>
        <v/>
      </c>
      <c r="AH109" s="77">
        <f>COUNTIFS('Audit Form Data'!N$4:N$123, TRUE, 'Audit Form Data'!A$4:A$123, "&gt;=11/1", 'Audit Form Data'!A$4:A$123, "&lt;=11/30", 'Audit Form Data'!B$4:B$123, 'Dropdown Lists'!A$6)</f>
        <v>0</v>
      </c>
      <c r="AI109" s="78">
        <f>COUNTIFS('Audit Form Data'!O$4:O$123, TRUE, 'Audit Form Data'!A$4:A$123, "&gt;=11/1", 'Audit Form Data'!A$4:A$123, "&lt;=11/30", 'Audit Form Data'!B$4:B$123, 'Dropdown Lists'!A$6)</f>
        <v>0</v>
      </c>
      <c r="AJ109" s="102" t="str">
        <f t="shared" ref="AJ109:AJ111" si="117">IFERROR(AH109/(AH109+AI109),"")</f>
        <v/>
      </c>
      <c r="AK109" s="77">
        <f>COUNTIFS('Audit Form Data'!N$4:N$123, TRUE, 'Audit Form Data'!A$4:A$123, "&gt;=12/1", 'Audit Form Data'!A$4:A$123, "&lt;=12/31", 'Audit Form Data'!B$4:B$123, 'Dropdown Lists'!A$6)</f>
        <v>0</v>
      </c>
      <c r="AL109" s="78">
        <f>COUNTIFS('Audit Form Data'!O$4:O$123, TRUE, 'Audit Form Data'!A$4:A$123, "&gt;=12/1", 'Audit Form Data'!A$4:A$123, "&lt;=12/31", 'Audit Form Data'!B$4:B$123, 'Dropdown Lists'!A$6)</f>
        <v>0</v>
      </c>
      <c r="AM109" s="102" t="str">
        <f t="shared" ref="AM109:AM111" si="118">IFERROR(AK109/(AK109+AL109),"")</f>
        <v/>
      </c>
      <c r="AO109" s="153"/>
      <c r="AP109" s="53" t="s">
        <v>25</v>
      </c>
      <c r="AQ109" s="80">
        <f>COUNTIFS('Audit Form Data'!AD$4:AD$123, TRUE, 'Audit Form Data'!A$4:A$123, "&gt;=1/1", 'Audit Form Data'!A$4:A$123, "&lt;=1/31", 'Audit Form Data'!B$4:B$123, 'Dropdown Lists'!A$6)</f>
        <v>0</v>
      </c>
      <c r="AR109" s="80">
        <f>COUNTIFS('Audit Form Data'!AD$4:AD$123, TRUE, 'Audit Form Data'!A$4:A$123, "&gt;=2/1", 'Audit Form Data'!A$4:A$123, "&lt;3/1", 'Audit Form Data'!B$4:B$123, 'Dropdown Lists'!A$6)</f>
        <v>0</v>
      </c>
      <c r="AS109" s="80">
        <f>COUNTIFS('Audit Form Data'!AD$4:AD$123, TRUE, 'Audit Form Data'!A$4:A$123, "&gt;=3/1", 'Audit Form Data'!A$4:A$123, "&lt;=3/31", 'Audit Form Data'!B$4:B$123, 'Dropdown Lists'!A$6)</f>
        <v>0</v>
      </c>
      <c r="AT109" s="80">
        <f>COUNTIFS('Audit Form Data'!AD$4:AD$123, TRUE, 'Audit Form Data'!A$4:A$123, "&gt;=4/1", 'Audit Form Data'!A$4:A$123, "&lt;=4/30", 'Audit Form Data'!B$4:B$123, 'Dropdown Lists'!A$6)</f>
        <v>0</v>
      </c>
      <c r="AU109" s="80">
        <f>COUNTIFS('Audit Form Data'!AD$4:AD$123, TRUE, 'Audit Form Data'!A$4:A$123, "&gt;=5/1", 'Audit Form Data'!A$4:A$123, "&lt;=5/31", 'Audit Form Data'!B$4:B$123, 'Dropdown Lists'!A$6)</f>
        <v>0</v>
      </c>
      <c r="AV109" s="80">
        <f>COUNTIFS('Audit Form Data'!AD$4:AD$123, TRUE, 'Audit Form Data'!A$4:A$123, "&gt;=6/1", 'Audit Form Data'!A$4:A$123, "&lt;=6/30", 'Audit Form Data'!B$4:B$123, 'Dropdown Lists'!A$6)</f>
        <v>0</v>
      </c>
      <c r="AW109" s="80">
        <f>COUNTIFS('Audit Form Data'!AD$4:AD$123, TRUE, 'Audit Form Data'!A$4:A$123, "&gt;=7/1", 'Audit Form Data'!A$4:A$123, "&lt;=7/31", 'Audit Form Data'!B$4:B$123, 'Dropdown Lists'!A$6)</f>
        <v>0</v>
      </c>
      <c r="AX109" s="80">
        <f>COUNTIFS('Audit Form Data'!AD$4:AD$123, TRUE, 'Audit Form Data'!A$4:A$123, "&gt;=8/1", 'Audit Form Data'!A$4:A$123, "&lt;=8/31", 'Audit Form Data'!B$4:B$123, 'Dropdown Lists'!A$6)</f>
        <v>0</v>
      </c>
      <c r="AY109" s="80">
        <f>COUNTIFS('Audit Form Data'!AD$4:AD$123, TRUE, 'Audit Form Data'!A$4:A$123, "&gt;=9/1", 'Audit Form Data'!A$4:A$123, "&lt;=9/30", 'Audit Form Data'!B$4:B$123, 'Dropdown Lists'!A$6)</f>
        <v>0</v>
      </c>
      <c r="AZ109" s="80">
        <f>COUNTIFS('Audit Form Data'!AD$4:AD$123, TRUE, 'Audit Form Data'!A$4:A$123, "&gt;=10/1", 'Audit Form Data'!A$4:A$123, "&lt;=10/31", 'Audit Form Data'!B$4:B$123, 'Dropdown Lists'!A$6)</f>
        <v>0</v>
      </c>
      <c r="BA109" s="80">
        <f>COUNTIFS('Audit Form Data'!AD$4:AD$123, TRUE, 'Audit Form Data'!A$4:A$123, "&gt;=11/1", 'Audit Form Data'!A$4:A$123, "&lt;=11/30", 'Audit Form Data'!B$4:B$123, 'Dropdown Lists'!A$6)</f>
        <v>0</v>
      </c>
      <c r="BB109" s="80">
        <f>COUNTIFS('Audit Form Data'!AD$4:AD$123, TRUE, 'Audit Form Data'!A$4:A$123, "&gt;=12/1", 'Audit Form Data'!A$4:A$123, "&lt;=12/31", 'Audit Form Data'!B$4:B$123, 'Dropdown Lists'!A$6)</f>
        <v>0</v>
      </c>
    </row>
    <row r="110" spans="2:54" x14ac:dyDescent="0.3">
      <c r="B110" s="150"/>
      <c r="C110" s="61" t="s">
        <v>20</v>
      </c>
      <c r="D110" s="77">
        <f>COUNTIFS('Audit Form Data'!AU$4:AU$123, TRUE, 'Audit Form Data'!A$4:A$123, "&gt;=1/1", 'Audit Form Data'!A$4:A$123, "&lt;=1/31", 'Audit Form Data'!B$4:B$123, 'Dropdown Lists'!A$6) + COUNTIFS('Audit Form Data'!BA$4:BA$123, TRUE, 'Audit Form Data'!A$4:A$123, "&gt;=1/1", 'Audit Form Data'!A$4:A$123, "&lt;=1/31", 'Audit Form Data'!B$4:B$123, 'Dropdown Lists'!A$6)</f>
        <v>0</v>
      </c>
      <c r="E110" s="78">
        <f>COUNTIFS('Audit Form Data'!AV$4:AV$123, TRUE, 'Audit Form Data'!A$4:A$123, "&gt;=1/1", 'Audit Form Data'!A$4:A$123, "&lt;=1/31", 'Audit Form Data'!B$4:B$123, 'Dropdown Lists'!A$6) + COUNTIFS('Audit Form Data'!BB$4:BB$123, TRUE, 'Audit Form Data'!A$4:A$123, "&gt;=1/1", 'Audit Form Data'!A$4:A$123, "&lt;=1/31", 'Audit Form Data'!B$4:B$123, 'Dropdown Lists'!A$6)</f>
        <v>0</v>
      </c>
      <c r="F110" s="102" t="str">
        <f t="shared" si="107"/>
        <v/>
      </c>
      <c r="G110" s="77">
        <f>COUNTIFS('Audit Form Data'!AU$4:AU$123, TRUE, 'Audit Form Data'!A$4:A$123, "&gt;=2/1", 'Audit Form Data'!A$4:A$123, "&lt;3/1", 'Audit Form Data'!B$4:B$123, 'Dropdown Lists'!A$6) + COUNTIFS('Audit Form Data'!BA$4:BA$123, TRUE, 'Audit Form Data'!A$4:A$123, "&gt;=2/1", 'Audit Form Data'!A$4:A$123, "&lt;3/1", 'Audit Form Data'!B$4:B$123, 'Dropdown Lists'!A$6)</f>
        <v>0</v>
      </c>
      <c r="H110" s="78">
        <f>COUNTIFS('Audit Form Data'!AV$4:AV$123, TRUE, 'Audit Form Data'!A$4:A$123, "&gt;=2/1", 'Audit Form Data'!A$4:A$123, "&lt;3/1", 'Audit Form Data'!B$4:B$123, 'Dropdown Lists'!A$6) + COUNTIFS('Audit Form Data'!BB$4:BB$123, TRUE, 'Audit Form Data'!A$4:A$123, "&gt;=2/1", 'Audit Form Data'!A$4:A$123, "&lt;3/1", 'Audit Form Data'!B$4:B$123, 'Dropdown Lists'!A$6)</f>
        <v>0</v>
      </c>
      <c r="I110" s="102" t="str">
        <f t="shared" si="108"/>
        <v/>
      </c>
      <c r="J110" s="77">
        <f>COUNTIFS('Audit Form Data'!AU$4:AU$123, TRUE, 'Audit Form Data'!A$4:A$123, "&gt;=3/1", 'Audit Form Data'!A$4:A$123, "&lt;=3/31", 'Audit Form Data'!B$4:B$123, 'Dropdown Lists'!A$6) + COUNTIFS('Audit Form Data'!BA$4:BA$123, TRUE, 'Audit Form Data'!A$4:A$123, "&gt;=3/1", 'Audit Form Data'!A$4:A$123, "&lt;=3/31", 'Audit Form Data'!B$4:B$123, 'Dropdown Lists'!A$6)</f>
        <v>0</v>
      </c>
      <c r="K110" s="78">
        <f>COUNTIFS('Audit Form Data'!AV$4:AV$123, TRUE, 'Audit Form Data'!A$4:A$123, "&gt;=3/1", 'Audit Form Data'!A$4:A$123, "&lt;=3/31", 'Audit Form Data'!B$4:B$123, 'Dropdown Lists'!A$6) + COUNTIFS('Audit Form Data'!BB$4:BB$123, TRUE, 'Audit Form Data'!A$4:A$123, "&gt;=3/1", 'Audit Form Data'!A$4:A$123, "&lt;=3/31", 'Audit Form Data'!B$4:B$123, 'Dropdown Lists'!A$6)</f>
        <v>0</v>
      </c>
      <c r="L110" s="102" t="str">
        <f t="shared" si="109"/>
        <v/>
      </c>
      <c r="M110" s="77">
        <f>COUNTIFS('Audit Form Data'!AU$4:AU$123, TRUE, 'Audit Form Data'!A$4:A$123, "&gt;=4/1", 'Audit Form Data'!A$4:A$123, "&lt;=4/30", 'Audit Form Data'!B$4:B$123, 'Dropdown Lists'!A$6) + COUNTIFS('Audit Form Data'!BA$4:BA$123, TRUE, 'Audit Form Data'!A$4:A$123, "&gt;=4/1", 'Audit Form Data'!A$4:A$123, "&lt;=4/30", 'Audit Form Data'!B$4:B$123, 'Dropdown Lists'!A$6)</f>
        <v>0</v>
      </c>
      <c r="N110" s="78">
        <f>COUNTIFS('Audit Form Data'!AV$4:AV$123, TRUE, 'Audit Form Data'!A$4:A$123, "&gt;=4/1", 'Audit Form Data'!A$4:A$123, "&lt;=4/30", 'Audit Form Data'!B$4:B$123, 'Dropdown Lists'!A$6) + COUNTIFS('Audit Form Data'!BB$4:BB$123, TRUE, 'Audit Form Data'!A$4:A$123, "&gt;=4/1", 'Audit Form Data'!A$4:A$123, "&lt;=4/30", 'Audit Form Data'!B$4:B$123, 'Dropdown Lists'!A$6)</f>
        <v>0</v>
      </c>
      <c r="O110" s="102" t="str">
        <f t="shared" si="110"/>
        <v/>
      </c>
      <c r="P110" s="77">
        <f>COUNTIFS('Audit Form Data'!AU$4:AU$123, TRUE, 'Audit Form Data'!A$4:A$123, "&gt;=5/1", 'Audit Form Data'!A$4:A$123, "&lt;=5/31", 'Audit Form Data'!B$4:B$123, 'Dropdown Lists'!A$6) + COUNTIFS('Audit Form Data'!BA$4:BA$123, TRUE, 'Audit Form Data'!A$4:A$123, "&gt;=5/1", 'Audit Form Data'!A$4:A$123, "&lt;=5/31", 'Audit Form Data'!B$4:B$123, 'Dropdown Lists'!A$6)</f>
        <v>0</v>
      </c>
      <c r="Q110" s="78">
        <f>COUNTIFS('Audit Form Data'!AV$4:AV$123, TRUE, 'Audit Form Data'!A$4:A$123, "&gt;=5/1", 'Audit Form Data'!A$4:A$123, "&lt;=5/31", 'Audit Form Data'!B$4:B$123, 'Dropdown Lists'!A$6) + COUNTIFS('Audit Form Data'!BB$4:BB$123, TRUE, 'Audit Form Data'!A$4:A$123, "&gt;=5/1", 'Audit Form Data'!A$4:A$123, "&lt;=5/31", 'Audit Form Data'!B$4:B$123, 'Dropdown Lists'!A$6)</f>
        <v>0</v>
      </c>
      <c r="R110" s="102" t="str">
        <f t="shared" si="111"/>
        <v/>
      </c>
      <c r="S110" s="77">
        <f>COUNTIFS('Audit Form Data'!AU$4:AU$123, TRUE, 'Audit Form Data'!A$4:A$123, "&gt;=6/1", 'Audit Form Data'!A$4:A$123, "&lt;=6/30", 'Audit Form Data'!B$4:B$123, 'Dropdown Lists'!A$6) + COUNTIFS('Audit Form Data'!BA$4:BA$123, TRUE, 'Audit Form Data'!A$4:A$123, "&gt;=6/1", 'Audit Form Data'!A$4:A$123, "&lt;=6/30", 'Audit Form Data'!B$4:B$123, 'Dropdown Lists'!A$6)</f>
        <v>0</v>
      </c>
      <c r="T110" s="78">
        <f>COUNTIFS('Audit Form Data'!AV$4:AV$123, TRUE, 'Audit Form Data'!A$4:A$123, "&gt;=6/1", 'Audit Form Data'!A$4:A$123, "&lt;=6/30", 'Audit Form Data'!B$4:B$123, 'Dropdown Lists'!A$6) + COUNTIFS('Audit Form Data'!BB$4:BB$123, TRUE, 'Audit Form Data'!A$4:A$123, "&gt;=6/1", 'Audit Form Data'!A$4:A$123, "&lt;=6/30", 'Audit Form Data'!B$4:B$123, 'Dropdown Lists'!A$6)</f>
        <v>0</v>
      </c>
      <c r="U110" s="102" t="str">
        <f t="shared" si="112"/>
        <v/>
      </c>
      <c r="V110" s="77">
        <f>COUNTIFS('Audit Form Data'!AU$4:AU$123, TRUE, 'Audit Form Data'!A$4:A$123, "&gt;=7/1", 'Audit Form Data'!A$4:A$123, "&lt;=7/31", 'Audit Form Data'!B$4:B$123, 'Dropdown Lists'!A$6) + COUNTIFS('Audit Form Data'!BA$4:BA$123, TRUE, 'Audit Form Data'!A$4:A$123, "&gt;=7/1", 'Audit Form Data'!A$4:A$123, "&lt;=7/31", 'Audit Form Data'!B$4:B$123, 'Dropdown Lists'!A$6)</f>
        <v>0</v>
      </c>
      <c r="W110" s="78">
        <f>COUNTIFS('Audit Form Data'!AV$4:AV$123, TRUE, 'Audit Form Data'!A$4:A$123, "&gt;=7/1", 'Audit Form Data'!A$4:A$123, "&lt;=7/31", 'Audit Form Data'!B$4:B$123, 'Dropdown Lists'!A$6) + COUNTIFS('Audit Form Data'!BB$4:BB$123, TRUE, 'Audit Form Data'!A$4:A$123, "&gt;=7/1", 'Audit Form Data'!A$4:A$123, "&lt;=7/31", 'Audit Form Data'!B$4:B$123, 'Dropdown Lists'!A$6)</f>
        <v>0</v>
      </c>
      <c r="X110" s="102" t="str">
        <f t="shared" si="113"/>
        <v/>
      </c>
      <c r="Y110" s="77">
        <f>COUNTIFS('Audit Form Data'!AU$4:AU$123, TRUE, 'Audit Form Data'!A$4:A$123, "&gt;=8/1", 'Audit Form Data'!A$4:A$123, "&lt;=8/31", 'Audit Form Data'!B$4:B$123, 'Dropdown Lists'!A$6) + COUNTIFS('Audit Form Data'!BA$4:BA$123, TRUE, 'Audit Form Data'!A$4:A$123, "&gt;=8/1", 'Audit Form Data'!A$4:A$123, "&lt;=8/31", 'Audit Form Data'!B$4:B$123, 'Dropdown Lists'!A$6)</f>
        <v>0</v>
      </c>
      <c r="Z110" s="78">
        <f>COUNTIFS('Audit Form Data'!AV$4:AV$123, TRUE, 'Audit Form Data'!A$4:A$123, "&gt;=8/1", 'Audit Form Data'!A$4:A$123, "&lt;=8/31", 'Audit Form Data'!B$4:B$123, 'Dropdown Lists'!A$6) + COUNTIFS('Audit Form Data'!BB$4:BB$123, TRUE, 'Audit Form Data'!A$4:A$123, "&gt;=8/1", 'Audit Form Data'!A$4:A$123, "&lt;=8/31", 'Audit Form Data'!B$4:B$123, 'Dropdown Lists'!A$6)</f>
        <v>0</v>
      </c>
      <c r="AA110" s="102" t="str">
        <f t="shared" si="114"/>
        <v/>
      </c>
      <c r="AB110" s="77">
        <f>COUNTIFS('Audit Form Data'!AU$4:AU$123, TRUE, 'Audit Form Data'!A$4:A$123, "&gt;=9/1", 'Audit Form Data'!A$4:A$123, "&lt;=9/30", 'Audit Form Data'!B$4:B$123, 'Dropdown Lists'!A$6) + COUNTIFS('Audit Form Data'!BA$4:BA$123, TRUE, 'Audit Form Data'!A$4:A$123, "&gt;=9/1", 'Audit Form Data'!A$4:A$123, "&lt;=9/30", 'Audit Form Data'!B$4:B$123, 'Dropdown Lists'!A$6)</f>
        <v>0</v>
      </c>
      <c r="AC110" s="78">
        <f>COUNTIFS('Audit Form Data'!AV$4:AV$123, TRUE, 'Audit Form Data'!A$4:A$123, "&gt;=9/1", 'Audit Form Data'!A$4:A$123, "&lt;=9/30", 'Audit Form Data'!B$4:B$123, 'Dropdown Lists'!A$6) + COUNTIFS('Audit Form Data'!BB$4:BB$123, TRUE, 'Audit Form Data'!A$4:A$123, "&gt;=9/1", 'Audit Form Data'!A$4:A$123, "&lt;=9/30", 'Audit Form Data'!B$4:B$123, 'Dropdown Lists'!A$6)</f>
        <v>0</v>
      </c>
      <c r="AD110" s="102" t="str">
        <f t="shared" si="115"/>
        <v/>
      </c>
      <c r="AE110" s="77">
        <f>COUNTIFS('Audit Form Data'!AU$4:AU$123, TRUE, 'Audit Form Data'!A$4:A$123, "&gt;=10/1", 'Audit Form Data'!A$4:A$123, "&lt;=10/31", 'Audit Form Data'!B$4:B$123, 'Dropdown Lists'!A$6) + COUNTIFS('Audit Form Data'!BA$4:BA$123, TRUE, 'Audit Form Data'!A$4:A$123, "&gt;=10/1", 'Audit Form Data'!A$4:A$123, "&lt;=10/31", 'Audit Form Data'!B$4:B$123, 'Dropdown Lists'!A$6)</f>
        <v>0</v>
      </c>
      <c r="AF110" s="78">
        <f>COUNTIFS('Audit Form Data'!AV$4:AV$123, TRUE, 'Audit Form Data'!A$4:A$123, "&gt;=10/1", 'Audit Form Data'!A$4:A$123, "&lt;=10/31", 'Audit Form Data'!B$4:B$123, 'Dropdown Lists'!A$6) + COUNTIFS('Audit Form Data'!BB$4:BB$123, TRUE, 'Audit Form Data'!A$4:A$123, "&gt;=10/1", 'Audit Form Data'!A$4:A$123, "&lt;=10/31", 'Audit Form Data'!B$4:B$123, 'Dropdown Lists'!A$6)</f>
        <v>0</v>
      </c>
      <c r="AG110" s="102" t="str">
        <f t="shared" si="116"/>
        <v/>
      </c>
      <c r="AH110" s="77">
        <f>COUNTIFS('Audit Form Data'!AU$4:AU$123, TRUE, 'Audit Form Data'!A$4:A$123, "&gt;=11/1", 'Audit Form Data'!A$4:A$123, "&lt;=11/30", 'Audit Form Data'!B$4:B$123, 'Dropdown Lists'!A$6) + COUNTIFS('Audit Form Data'!BA$4:BA$123, TRUE, 'Audit Form Data'!A$4:A$123, "&gt;=11/1", 'Audit Form Data'!A$4:A$123, "&lt;=11/30", 'Audit Form Data'!B$4:B$123, 'Dropdown Lists'!A$6)</f>
        <v>0</v>
      </c>
      <c r="AI110" s="78">
        <f>COUNTIFS('Audit Form Data'!AV$4:AV$123, TRUE, 'Audit Form Data'!A$4:A$123, "&gt;=11/1", 'Audit Form Data'!A$4:A$123, "&lt;=11/30", 'Audit Form Data'!B$4:B$123, 'Dropdown Lists'!A$6) + COUNTIFS('Audit Form Data'!BB$4:BB$123, TRUE, 'Audit Form Data'!A$4:A$123, "&gt;=11/1", 'Audit Form Data'!A$4:A$123, "&lt;=11/30", 'Audit Form Data'!B$4:B$123, 'Dropdown Lists'!A$6)</f>
        <v>0</v>
      </c>
      <c r="AJ110" s="102" t="str">
        <f t="shared" si="117"/>
        <v/>
      </c>
      <c r="AK110" s="77">
        <f>COUNTIFS('Audit Form Data'!AU$4:AU$123, TRUE, 'Audit Form Data'!A$4:A$123, "&gt;=12/1", 'Audit Form Data'!A$4:A$123, "&lt;=12/31", 'Audit Form Data'!B$4:B$123, 'Dropdown Lists'!A$6) + COUNTIFS('Audit Form Data'!BA$4:BA$123, TRUE, 'Audit Form Data'!A$4:A$123, "&gt;=12/1", 'Audit Form Data'!A$4:A$123, "&lt;=12/31", 'Audit Form Data'!B$4:B$123, 'Dropdown Lists'!A$6)</f>
        <v>0</v>
      </c>
      <c r="AL110" s="78">
        <f>COUNTIFS('Audit Form Data'!AV$4:AV$123, TRUE, 'Audit Form Data'!A$4:A$123, "&gt;=12/1", 'Audit Form Data'!A$4:A$123, "&lt;=12/31", 'Audit Form Data'!B$4:B$123, 'Dropdown Lists'!A$6) + COUNTIFS('Audit Form Data'!BB$4:BB$123, TRUE, 'Audit Form Data'!A$4:A$123, "&gt;=12/1", 'Audit Form Data'!A$4:A$123, "&lt;=12/31", 'Audit Form Data'!B$4:B$123, 'Dropdown Lists'!A$6)</f>
        <v>0</v>
      </c>
      <c r="AM110" s="102" t="str">
        <f t="shared" si="118"/>
        <v/>
      </c>
    </row>
    <row r="111" spans="2:54" ht="24.6" x14ac:dyDescent="0.3">
      <c r="B111" s="150"/>
      <c r="C111" s="62" t="s">
        <v>22</v>
      </c>
      <c r="D111" s="77">
        <f>COUNTIFS('Audit Form Data'!BG$4:BG$123, TRUE, 'Audit Form Data'!A$4:A$123, "&gt;=1/1", 'Audit Form Data'!A$4:A$123, "&lt;=1/31", 'Audit Form Data'!B$4:B$123, 'Dropdown Lists'!A$6)</f>
        <v>0</v>
      </c>
      <c r="E111" s="78">
        <f>COUNTIFS('Audit Form Data'!BH$4:BH$123, TRUE, 'Audit Form Data'!A$4:A$123, "&gt;=1/1", 'Audit Form Data'!A$4:A$123, "&lt;=1/31", 'Audit Form Data'!B$4:B$123, 'Dropdown Lists'!A$6)</f>
        <v>0</v>
      </c>
      <c r="F111" s="102" t="str">
        <f t="shared" si="107"/>
        <v/>
      </c>
      <c r="G111" s="77">
        <f>COUNTIFS('Audit Form Data'!BG$4:BG$123, TRUE, 'Audit Form Data'!A$4:A$123, "&gt;=2/1", 'Audit Form Data'!A$4:A$123, "&lt;3/1", 'Audit Form Data'!B$4:B$123, 'Dropdown Lists'!A$6)</f>
        <v>0</v>
      </c>
      <c r="H111" s="78">
        <f>COUNTIFS('Audit Form Data'!BH$4:BH$123, TRUE, 'Audit Form Data'!A$4:A$123, "&gt;=2/1", 'Audit Form Data'!A$4:A$123, "&lt;3/1", 'Audit Form Data'!B$4:B$123, 'Dropdown Lists'!A$6)</f>
        <v>0</v>
      </c>
      <c r="I111" s="102" t="str">
        <f t="shared" si="108"/>
        <v/>
      </c>
      <c r="J111" s="77">
        <f>COUNTIFS('Audit Form Data'!BG$4:BG$123, TRUE, 'Audit Form Data'!A$4:A$123, "&gt;=3/1", 'Audit Form Data'!A$4:A$123, "&lt;=3/31", 'Audit Form Data'!B$4:B$123, 'Dropdown Lists'!A$6)</f>
        <v>0</v>
      </c>
      <c r="K111" s="78">
        <f>COUNTIFS('Audit Form Data'!BH$4:BH$123, TRUE, 'Audit Form Data'!A$4:A$123, "&gt;=3/1", 'Audit Form Data'!A$4:A$123, "&lt;=3/31", 'Audit Form Data'!B$4:B$123, 'Dropdown Lists'!A$6)</f>
        <v>0</v>
      </c>
      <c r="L111" s="102" t="str">
        <f t="shared" si="109"/>
        <v/>
      </c>
      <c r="M111" s="77">
        <f>COUNTIFS('Audit Form Data'!BG$4:BG$123, TRUE, 'Audit Form Data'!A$4:A$123, "&gt;=4/1", 'Audit Form Data'!A$4:A$123, "&lt;=4/30", 'Audit Form Data'!B$4:B$123, 'Dropdown Lists'!A$6)</f>
        <v>0</v>
      </c>
      <c r="N111" s="78">
        <f>COUNTIFS('Audit Form Data'!BH$4:BH$123, TRUE, 'Audit Form Data'!A$4:A$123, "&gt;=4/1", 'Audit Form Data'!A$4:A$123, "&lt;=4/30", 'Audit Form Data'!B$4:B$123, 'Dropdown Lists'!A$6)</f>
        <v>0</v>
      </c>
      <c r="O111" s="102" t="str">
        <f t="shared" si="110"/>
        <v/>
      </c>
      <c r="P111" s="77">
        <f>COUNTIFS('Audit Form Data'!BG$4:BG$123, TRUE, 'Audit Form Data'!A$4:A$123, "&gt;=5/1", 'Audit Form Data'!A$4:A$123, "&lt;=5/31", 'Audit Form Data'!B$4:B$123, 'Dropdown Lists'!A$6)</f>
        <v>0</v>
      </c>
      <c r="Q111" s="78">
        <f>COUNTIFS('Audit Form Data'!BH$4:BH$123, TRUE, 'Audit Form Data'!A$4:A$123, "&gt;=5/1", 'Audit Form Data'!A$4:A$123, "&lt;=5/31", 'Audit Form Data'!B$4:B$123, 'Dropdown Lists'!A$6)</f>
        <v>0</v>
      </c>
      <c r="R111" s="102" t="str">
        <f t="shared" si="111"/>
        <v/>
      </c>
      <c r="S111" s="77">
        <f>COUNTIFS('Audit Form Data'!BG$4:BG$123, TRUE, 'Audit Form Data'!A$4:A$123, "&gt;=6/1", 'Audit Form Data'!A$4:A$123, "&lt;=6/30", 'Audit Form Data'!B$4:B$123, 'Dropdown Lists'!A$6)</f>
        <v>0</v>
      </c>
      <c r="T111" s="78">
        <f>COUNTIFS('Audit Form Data'!BH$4:BH$123, TRUE, 'Audit Form Data'!A$4:A$123, "&gt;=6/1", 'Audit Form Data'!A$4:A$123, "&lt;=6/30", 'Audit Form Data'!B$4:B$123, 'Dropdown Lists'!A$6)</f>
        <v>0</v>
      </c>
      <c r="U111" s="102" t="str">
        <f t="shared" si="112"/>
        <v/>
      </c>
      <c r="V111" s="77">
        <f>COUNTIFS('Audit Form Data'!BG$4:BG$123, TRUE, 'Audit Form Data'!A$4:A$123, "&gt;=7/1", 'Audit Form Data'!A$4:A$123, "&lt;=7/31", 'Audit Form Data'!B$4:B$123, 'Dropdown Lists'!A$6)</f>
        <v>0</v>
      </c>
      <c r="W111" s="78">
        <f>COUNTIFS('Audit Form Data'!BH$4:BH$123, TRUE, 'Audit Form Data'!A$4:A$123, "&gt;=7/1", 'Audit Form Data'!A$4:A$123, "&lt;=7/31", 'Audit Form Data'!B$4:B$123, 'Dropdown Lists'!A$6)</f>
        <v>0</v>
      </c>
      <c r="X111" s="102" t="str">
        <f t="shared" si="113"/>
        <v/>
      </c>
      <c r="Y111" s="77">
        <f>COUNTIFS('Audit Form Data'!BG$4:BG$123, TRUE, 'Audit Form Data'!A$4:A$123, "&gt;=8/1", 'Audit Form Data'!A$4:A$123, "&lt;=8/31", 'Audit Form Data'!B$4:B$123, 'Dropdown Lists'!A$6)</f>
        <v>0</v>
      </c>
      <c r="Z111" s="78">
        <f>COUNTIFS('Audit Form Data'!BH$4:BH$123, TRUE, 'Audit Form Data'!A$4:A$123, "&gt;=8/1", 'Audit Form Data'!A$4:A$123, "&lt;=8/31", 'Audit Form Data'!B$4:B$123, 'Dropdown Lists'!A$6)</f>
        <v>0</v>
      </c>
      <c r="AA111" s="102" t="str">
        <f t="shared" si="114"/>
        <v/>
      </c>
      <c r="AB111" s="77">
        <f>COUNTIFS('Audit Form Data'!BG$4:BG$123, TRUE, 'Audit Form Data'!A$4:A$123, "&gt;=9/1", 'Audit Form Data'!A$4:A$123, "&lt;=9/30", 'Audit Form Data'!B$4:B$123, 'Dropdown Lists'!A$6)</f>
        <v>0</v>
      </c>
      <c r="AC111" s="78">
        <f>COUNTIFS('Audit Form Data'!BH$4:BH$123, TRUE, 'Audit Form Data'!A$4:A$123, "&gt;=9/1", 'Audit Form Data'!A$4:A$123, "&lt;=9/30", 'Audit Form Data'!B$4:B$123, 'Dropdown Lists'!A$6)</f>
        <v>0</v>
      </c>
      <c r="AD111" s="102" t="str">
        <f t="shared" si="115"/>
        <v/>
      </c>
      <c r="AE111" s="77">
        <f>COUNTIFS('Audit Form Data'!BG$4:BG$123, TRUE, 'Audit Form Data'!A$4:A$123, "&gt;=10/1", 'Audit Form Data'!A$4:A$123, "&lt;=10/31", 'Audit Form Data'!B$4:B$123, 'Dropdown Lists'!A$6)</f>
        <v>0</v>
      </c>
      <c r="AF111" s="78">
        <f>COUNTIFS('Audit Form Data'!BH$4:BH$123, TRUE, 'Audit Form Data'!A$4:A$123, "&gt;=10/1", 'Audit Form Data'!A$4:A$123, "&lt;=10/31", 'Audit Form Data'!B$4:B$123, 'Dropdown Lists'!A$6)</f>
        <v>0</v>
      </c>
      <c r="AG111" s="102" t="str">
        <f t="shared" si="116"/>
        <v/>
      </c>
      <c r="AH111" s="77">
        <f>COUNTIFS('Audit Form Data'!BG$4:BG$123, TRUE, 'Audit Form Data'!A$4:A$123, "&gt;=11/1", 'Audit Form Data'!A$4:A$123, "&lt;=11/30", 'Audit Form Data'!B$4:B$123, 'Dropdown Lists'!A$6)</f>
        <v>0</v>
      </c>
      <c r="AI111" s="78">
        <f>COUNTIFS('Audit Form Data'!BH$4:BH$123, TRUE, 'Audit Form Data'!A$4:A$123, "&gt;=11/1", 'Audit Form Data'!A$4:A$123, "&lt;=11/30", 'Audit Form Data'!B$4:B$123, 'Dropdown Lists'!A$6)</f>
        <v>0</v>
      </c>
      <c r="AJ111" s="102" t="str">
        <f t="shared" si="117"/>
        <v/>
      </c>
      <c r="AK111" s="77">
        <f>COUNTIFS('Audit Form Data'!BG$4:BG$123, TRUE, 'Audit Form Data'!A$4:A$123, "&gt;=12/1", 'Audit Form Data'!A$4:A$123, "&lt;=12/31", 'Audit Form Data'!B$4:B$123, 'Dropdown Lists'!A$6)</f>
        <v>0</v>
      </c>
      <c r="AL111" s="78">
        <f>COUNTIFS('Audit Form Data'!BH$4:BH$123, TRUE, 'Audit Form Data'!A$4:A$123, "&gt;=12/1", 'Audit Form Data'!A$4:A$123, "&lt;=12/31", 'Audit Form Data'!B$4:B$123, 'Dropdown Lists'!A$6)</f>
        <v>0</v>
      </c>
      <c r="AM111" s="102" t="str">
        <f t="shared" si="118"/>
        <v/>
      </c>
    </row>
    <row r="112" spans="2:54" x14ac:dyDescent="0.3">
      <c r="B112" s="151"/>
      <c r="C112" s="93" t="s">
        <v>118</v>
      </c>
      <c r="D112" s="94">
        <f>SUM(D109:D111)</f>
        <v>0</v>
      </c>
      <c r="E112" s="94">
        <f>SUM(E109:E111)</f>
        <v>0</v>
      </c>
      <c r="F112" s="103" t="e">
        <f>IFERROR(D112/(D112+E112), NA())</f>
        <v>#N/A</v>
      </c>
      <c r="G112" s="94">
        <f>SUM(G109:G111)</f>
        <v>0</v>
      </c>
      <c r="H112" s="94">
        <f>SUM(H109:H111)</f>
        <v>0</v>
      </c>
      <c r="I112" s="103" t="e">
        <f>IFERROR(G112/(G112+H112), NA())</f>
        <v>#N/A</v>
      </c>
      <c r="J112" s="94">
        <f>SUM(J109:J111)</f>
        <v>0</v>
      </c>
      <c r="K112" s="94">
        <f>SUM(K109:K111)</f>
        <v>0</v>
      </c>
      <c r="L112" s="103" t="e">
        <f>IFERROR(J112/(J112+K112), NA())</f>
        <v>#N/A</v>
      </c>
      <c r="M112" s="94">
        <f>SUM(M109:M111)</f>
        <v>0</v>
      </c>
      <c r="N112" s="94">
        <f>SUM(N109:N111)</f>
        <v>0</v>
      </c>
      <c r="O112" s="103" t="e">
        <f>IFERROR(M112/(M112+N112), NA())</f>
        <v>#N/A</v>
      </c>
      <c r="P112" s="94">
        <f>SUM(P109:P111)</f>
        <v>0</v>
      </c>
      <c r="Q112" s="94">
        <f>SUM(Q109:Q111)</f>
        <v>0</v>
      </c>
      <c r="R112" s="103" t="e">
        <f>IFERROR(P112/(P112+Q112), NA())</f>
        <v>#N/A</v>
      </c>
      <c r="S112" s="94">
        <f>SUM(S109:S111)</f>
        <v>0</v>
      </c>
      <c r="T112" s="94">
        <f>SUM(T109:T111)</f>
        <v>0</v>
      </c>
      <c r="U112" s="103" t="e">
        <f>IFERROR(S112/(S112+T112), NA())</f>
        <v>#N/A</v>
      </c>
      <c r="V112" s="94">
        <f>SUM(V109:V111)</f>
        <v>0</v>
      </c>
      <c r="W112" s="94">
        <f>SUM(W109:W111)</f>
        <v>0</v>
      </c>
      <c r="X112" s="103" t="e">
        <f>IFERROR(V112/(V112+W112), NA())</f>
        <v>#N/A</v>
      </c>
      <c r="Y112" s="94">
        <f>SUM(Y109:Y111)</f>
        <v>0</v>
      </c>
      <c r="Z112" s="94">
        <f>SUM(Z109:Z111)</f>
        <v>0</v>
      </c>
      <c r="AA112" s="103" t="e">
        <f>IFERROR(Y112/(Y112+Z112), NA())</f>
        <v>#N/A</v>
      </c>
      <c r="AB112" s="94">
        <f>SUM(AB109:AB111)</f>
        <v>0</v>
      </c>
      <c r="AC112" s="94">
        <f>SUM(AC109:AC111)</f>
        <v>0</v>
      </c>
      <c r="AD112" s="103" t="e">
        <f>IFERROR(AB112/(AB112+AC112), NA())</f>
        <v>#N/A</v>
      </c>
      <c r="AE112" s="94">
        <f>SUM(AE109:AE111)</f>
        <v>0</v>
      </c>
      <c r="AF112" s="94">
        <f>SUM(AF109:AF111)</f>
        <v>0</v>
      </c>
      <c r="AG112" s="103" t="e">
        <f>IFERROR(AE112/(AE112+AF112), NA())</f>
        <v>#N/A</v>
      </c>
      <c r="AH112" s="94">
        <f>SUM(AH109:AH111)</f>
        <v>0</v>
      </c>
      <c r="AI112" s="94">
        <f>SUM(AI109:AI111)</f>
        <v>0</v>
      </c>
      <c r="AJ112" s="103" t="e">
        <f>IFERROR(AH112/(AH112+AI112), NA())</f>
        <v>#N/A</v>
      </c>
      <c r="AK112" s="94">
        <f>SUM(AK109:AK111)</f>
        <v>0</v>
      </c>
      <c r="AL112" s="94">
        <f>SUM(AL109:AL111)</f>
        <v>0</v>
      </c>
      <c r="AM112" s="103" t="e">
        <f>IFERROR(AK112/(AK112+AL112), NA())</f>
        <v>#N/A</v>
      </c>
    </row>
    <row r="113" spans="2:54" ht="24.6" x14ac:dyDescent="0.3">
      <c r="B113" s="152" t="s">
        <v>23</v>
      </c>
      <c r="C113" s="63" t="s">
        <v>24</v>
      </c>
      <c r="D113" s="79">
        <f>COUNTIFS('Audit Form Data'!Q$4:Q$123, TRUE, 'Audit Form Data'!A$4:A$123, "&gt;=1/1", 'Audit Form Data'!A$4:A$123, "&lt;=1/31", 'Audit Form Data'!B$4:B$123, 'Dropdown Lists'!A$6)</f>
        <v>0</v>
      </c>
      <c r="E113" s="80">
        <f>COUNTIFS('Audit Form Data'!R$4:R$123, TRUE, 'Audit Form Data'!A$4:A$123, "&gt;=1/1", 'Audit Form Data'!A$4:A$123, "&lt;=1/31", 'Audit Form Data'!B$4:B$123, 'Dropdown Lists'!A$6)</f>
        <v>0</v>
      </c>
      <c r="F113" s="104" t="str">
        <f t="shared" ref="F113:F114" si="119">IFERROR(D113/(D113+E113),"")</f>
        <v/>
      </c>
      <c r="G113" s="79">
        <f>COUNTIFS('Audit Form Data'!Q$4:Q$123, TRUE, 'Audit Form Data'!A$4:A$123, "&gt;=2/1", 'Audit Form Data'!A$4:A$123, "&lt;3/1", 'Audit Form Data'!B$4:B$123, 'Dropdown Lists'!A$6)</f>
        <v>0</v>
      </c>
      <c r="H113" s="80">
        <f>COUNTIFS('Audit Form Data'!R$4:R$123, TRUE, 'Audit Form Data'!A$4:A$123, "&gt;=2/1", 'Audit Form Data'!A$4:A$123, "&lt;3/1", 'Audit Form Data'!B$4:B$123, 'Dropdown Lists'!A$6)</f>
        <v>0</v>
      </c>
      <c r="I113" s="104" t="str">
        <f t="shared" ref="I113:I114" si="120">IFERROR(G113/(G113+H113),"")</f>
        <v/>
      </c>
      <c r="J113" s="79">
        <f>COUNTIFS('Audit Form Data'!Q$4:Q$123, TRUE, 'Audit Form Data'!A$4:A$123, "&gt;=3/1", 'Audit Form Data'!A$4:A$123, "&lt;=3/31", 'Audit Form Data'!B$4:B$123, 'Dropdown Lists'!A$6)</f>
        <v>0</v>
      </c>
      <c r="K113" s="80">
        <f>COUNTIFS('Audit Form Data'!R$4:R$123, TRUE, 'Audit Form Data'!A$4:A$123, "&gt;=3/1", 'Audit Form Data'!A$4:A$123, "&lt;=3/31", 'Audit Form Data'!B$4:B$123, 'Dropdown Lists'!A$6)</f>
        <v>0</v>
      </c>
      <c r="L113" s="104" t="str">
        <f t="shared" ref="L113:L114" si="121">IFERROR(J113/(J113+K113),"")</f>
        <v/>
      </c>
      <c r="M113" s="79">
        <f>COUNTIFS('Audit Form Data'!Q$4:Q$123, TRUE, 'Audit Form Data'!A$4:A$123, "&gt;=4/1", 'Audit Form Data'!A$4:A$123, "&lt;=4/30", 'Audit Form Data'!B$4:B$123, 'Dropdown Lists'!A$6)</f>
        <v>0</v>
      </c>
      <c r="N113" s="80">
        <f>COUNTIFS('Audit Form Data'!R$4:R$123, TRUE, 'Audit Form Data'!A$4:A$123, "&gt;=4/1", 'Audit Form Data'!A$4:A$123, "&lt;=4/30", 'Audit Form Data'!B$4:B$123, 'Dropdown Lists'!A$6)</f>
        <v>0</v>
      </c>
      <c r="O113" s="104" t="str">
        <f t="shared" ref="O113:O114" si="122">IFERROR(M113/(M113+N113),"")</f>
        <v/>
      </c>
      <c r="P113" s="79">
        <f>COUNTIFS('Audit Form Data'!Q$4:Q$123, TRUE, 'Audit Form Data'!A$4:A$123, "&gt;=5/1", 'Audit Form Data'!A$4:A$123, "&lt;=5/31", 'Audit Form Data'!B$4:B$123, 'Dropdown Lists'!A$6)</f>
        <v>0</v>
      </c>
      <c r="Q113" s="80">
        <f>COUNTIFS('Audit Form Data'!R$4:R$123, TRUE, 'Audit Form Data'!A$4:A$123, "&gt;=5/1", 'Audit Form Data'!A$4:A$123, "&lt;=5/31", 'Audit Form Data'!B$4:B$123, 'Dropdown Lists'!A$6)</f>
        <v>0</v>
      </c>
      <c r="R113" s="104" t="str">
        <f t="shared" ref="R113:R114" si="123">IFERROR(P113/(P113+Q113),"")</f>
        <v/>
      </c>
      <c r="S113" s="79">
        <f>COUNTIFS('Audit Form Data'!Q$4:Q$123, TRUE, 'Audit Form Data'!A$4:A$123, "&gt;=6/1", 'Audit Form Data'!A$4:A$123, "&lt;=6/30", 'Audit Form Data'!B$4:B$123, 'Dropdown Lists'!A$6)</f>
        <v>0</v>
      </c>
      <c r="T113" s="80">
        <f>COUNTIFS('Audit Form Data'!R$4:R$123, TRUE, 'Audit Form Data'!A$4:A$123, "&gt;=6/1", 'Audit Form Data'!A$4:A$123, "&lt;=6/30", 'Audit Form Data'!B$4:B$123, 'Dropdown Lists'!A$6)</f>
        <v>0</v>
      </c>
      <c r="U113" s="104" t="str">
        <f t="shared" ref="U113:U114" si="124">IFERROR(S113/(S113+T113),"")</f>
        <v/>
      </c>
      <c r="V113" s="79">
        <f>COUNTIFS('Audit Form Data'!Q$4:Q$123, TRUE, 'Audit Form Data'!A$4:A$123, "&gt;=7/1", 'Audit Form Data'!A$4:A$123, "&lt;=7/31", 'Audit Form Data'!B$4:B$123, 'Dropdown Lists'!A$6)</f>
        <v>0</v>
      </c>
      <c r="W113" s="80">
        <f>COUNTIFS('Audit Form Data'!R$4:R$123, TRUE, 'Audit Form Data'!A$4:A$123, "&gt;=7/1", 'Audit Form Data'!A$4:A$123, "&lt;=7/31", 'Audit Form Data'!B$4:B$123, 'Dropdown Lists'!A$6)</f>
        <v>0</v>
      </c>
      <c r="X113" s="104" t="str">
        <f t="shared" ref="X113:X114" si="125">IFERROR(V113/(V113+W113),"")</f>
        <v/>
      </c>
      <c r="Y113" s="79">
        <f>COUNTIFS('Audit Form Data'!Q$4:Q$123, TRUE, 'Audit Form Data'!A$4:A$123, "&gt;=8/1", 'Audit Form Data'!A$4:A$123, "&lt;=8/31", 'Audit Form Data'!B$4:B$123, 'Dropdown Lists'!A$6)</f>
        <v>0</v>
      </c>
      <c r="Z113" s="80">
        <f>COUNTIFS('Audit Form Data'!R$4:R$123, TRUE, 'Audit Form Data'!A$4:A$123, "&gt;=8/1", 'Audit Form Data'!A$4:A$123, "&lt;=8/31", 'Audit Form Data'!B$4:B$123, 'Dropdown Lists'!A$6)</f>
        <v>0</v>
      </c>
      <c r="AA113" s="104" t="str">
        <f t="shared" ref="AA113:AA114" si="126">IFERROR(Y113/(Y113+Z113),"")</f>
        <v/>
      </c>
      <c r="AB113" s="79">
        <f>COUNTIFS('Audit Form Data'!Q$4:Q$123, TRUE, 'Audit Form Data'!A$4:A$123, "&gt;=9/1", 'Audit Form Data'!A$4:A$123, "&lt;=9/30", 'Audit Form Data'!B$4:B$123, 'Dropdown Lists'!A$6)</f>
        <v>0</v>
      </c>
      <c r="AC113" s="80">
        <f>COUNTIFS('Audit Form Data'!R$4:R$123, TRUE, 'Audit Form Data'!A$4:A$123, "&gt;=9/1", 'Audit Form Data'!A$4:A$123, "&lt;=9/30", 'Audit Form Data'!B$4:B$123, 'Dropdown Lists'!A$6)</f>
        <v>0</v>
      </c>
      <c r="AD113" s="104" t="str">
        <f t="shared" ref="AD113:AD114" si="127">IFERROR(AB113/(AB113+AC113),"")</f>
        <v/>
      </c>
      <c r="AE113" s="79">
        <f>COUNTIFS('Audit Form Data'!Q$4:Q$123, TRUE, 'Audit Form Data'!A$4:A$123, "&gt;=10/1", 'Audit Form Data'!A$4:A$123, "&lt;=10/31", 'Audit Form Data'!B$4:B$123, 'Dropdown Lists'!A$6)</f>
        <v>0</v>
      </c>
      <c r="AF113" s="80">
        <f>COUNTIFS('Audit Form Data'!R$4:R$123, TRUE, 'Audit Form Data'!A$4:A$123, "&gt;=10/1", 'Audit Form Data'!A$4:A$123, "&lt;=10/31", 'Audit Form Data'!B$4:B$123, 'Dropdown Lists'!A$6)</f>
        <v>0</v>
      </c>
      <c r="AG113" s="104" t="str">
        <f t="shared" ref="AG113:AG114" si="128">IFERROR(AE113/(AE113+AF113),"")</f>
        <v/>
      </c>
      <c r="AH113" s="79">
        <f>COUNTIFS('Audit Form Data'!Q$4:Q$123, TRUE, 'Audit Form Data'!A$4:A$123, "&gt;=11/1", 'Audit Form Data'!A$4:A$123, "&lt;=11/30", 'Audit Form Data'!B$4:B$123, 'Dropdown Lists'!A$6)</f>
        <v>0</v>
      </c>
      <c r="AI113" s="80">
        <f>COUNTIFS('Audit Form Data'!R$4:R$123, TRUE, 'Audit Form Data'!A$4:A$123, "&gt;=11/1", 'Audit Form Data'!A$4:A$123, "&lt;=11/30", 'Audit Form Data'!B$4:B$123, 'Dropdown Lists'!A$6)</f>
        <v>0</v>
      </c>
      <c r="AJ113" s="104" t="str">
        <f t="shared" ref="AJ113:AJ114" si="129">IFERROR(AH113/(AH113+AI113),"")</f>
        <v/>
      </c>
      <c r="AK113" s="79">
        <f>COUNTIFS('Audit Form Data'!Q$4:Q$123, TRUE, 'Audit Form Data'!A$4:A$123, "&gt;=12/1", 'Audit Form Data'!A$4:A$123, "&lt;=12/31", 'Audit Form Data'!B$4:B$123, 'Dropdown Lists'!A$6)</f>
        <v>0</v>
      </c>
      <c r="AL113" s="80">
        <f>COUNTIFS('Audit Form Data'!R$4:R$123, TRUE, 'Audit Form Data'!A$4:A$123, "&gt;=12/1", 'Audit Form Data'!A$4:A$123, "&lt;=12/31", 'Audit Form Data'!B$4:B$123, 'Dropdown Lists'!A$6)</f>
        <v>0</v>
      </c>
      <c r="AM113" s="104" t="str">
        <f t="shared" ref="AM113:AM114" si="130">IFERROR(AK113/(AK113+AL113),"")</f>
        <v/>
      </c>
    </row>
    <row r="114" spans="2:54" ht="36.6" x14ac:dyDescent="0.3">
      <c r="B114" s="160"/>
      <c r="C114" s="63" t="s">
        <v>25</v>
      </c>
      <c r="D114" s="81">
        <f>COUNTIFS('Audit Form Data'!AC$4:AC$123, TRUE, 'Audit Form Data'!A$4:A$123, "&gt;=1/1", 'Audit Form Data'!A$4:A$123, "&lt;=1/31", 'Audit Form Data'!B$4:B$123, 'Dropdown Lists'!A$6)</f>
        <v>0</v>
      </c>
      <c r="E114" s="82">
        <f>COUNTIFS('Audit Form Data'!AD$4:AD$123, TRUE, 'Audit Form Data'!A$4:A$123, "&gt;=1/1", 'Audit Form Data'!A$4:A$123, "&lt;=1/31", 'Audit Form Data'!B$4:B$123, 'Dropdown Lists'!A$6)</f>
        <v>0</v>
      </c>
      <c r="F114" s="104" t="str">
        <f t="shared" si="119"/>
        <v/>
      </c>
      <c r="G114" s="81">
        <f>COUNTIFS('Audit Form Data'!AC$4:AC$123, TRUE, 'Audit Form Data'!A$4:A$123, "&gt;=2/1", 'Audit Form Data'!A$4:A$123, "&lt;3/1", 'Audit Form Data'!B$4:B$123, 'Dropdown Lists'!A$6)</f>
        <v>0</v>
      </c>
      <c r="H114" s="82">
        <f>COUNTIFS('Audit Form Data'!AD$4:AD$123, TRUE, 'Audit Form Data'!A$4:A$123, "&gt;=2/1", 'Audit Form Data'!A$4:A$123, "&lt;3/1", 'Audit Form Data'!B$4:B$123, 'Dropdown Lists'!A$6)</f>
        <v>0</v>
      </c>
      <c r="I114" s="104" t="str">
        <f t="shared" si="120"/>
        <v/>
      </c>
      <c r="J114" s="81">
        <f>COUNTIFS('Audit Form Data'!AC$4:AC$123, TRUE, 'Audit Form Data'!A$4:A$123, "&gt;=3/1", 'Audit Form Data'!A$4:A$123, "&lt;=3/31", 'Audit Form Data'!B$4:B$123, 'Dropdown Lists'!A$6)</f>
        <v>0</v>
      </c>
      <c r="K114" s="82">
        <f>COUNTIFS('Audit Form Data'!AD$4:AD$123, TRUE, 'Audit Form Data'!A$4:A$123, "&gt;=3/1", 'Audit Form Data'!A$4:A$123, "&lt;=3/31", 'Audit Form Data'!B$4:B$123, 'Dropdown Lists'!A$6)</f>
        <v>0</v>
      </c>
      <c r="L114" s="104" t="str">
        <f t="shared" si="121"/>
        <v/>
      </c>
      <c r="M114" s="81">
        <f>COUNTIFS('Audit Form Data'!AC$4:AC$123, TRUE, 'Audit Form Data'!A$4:A$123, "&gt;=4/1", 'Audit Form Data'!A$4:A$123, "&lt;=4/30", 'Audit Form Data'!B$4:B$123, 'Dropdown Lists'!A$6)</f>
        <v>0</v>
      </c>
      <c r="N114" s="82">
        <f>COUNTIFS('Audit Form Data'!AD$4:AD$123, TRUE, 'Audit Form Data'!A$4:A$123, "&gt;=4/1", 'Audit Form Data'!A$4:A$123, "&lt;=4/30", 'Audit Form Data'!B$4:B$123, 'Dropdown Lists'!A$6)</f>
        <v>0</v>
      </c>
      <c r="O114" s="104" t="str">
        <f t="shared" si="122"/>
        <v/>
      </c>
      <c r="P114" s="81">
        <f>COUNTIFS('Audit Form Data'!AC$4:AC$123, TRUE, 'Audit Form Data'!A$4:A$123, "&gt;=5/1", 'Audit Form Data'!A$4:A$123, "&lt;=5/31", 'Audit Form Data'!B$4:B$123, 'Dropdown Lists'!A$6)</f>
        <v>0</v>
      </c>
      <c r="Q114" s="82">
        <f>COUNTIFS('Audit Form Data'!AD$4:AD$123, TRUE, 'Audit Form Data'!A$4:A$123, "&gt;=5/1", 'Audit Form Data'!A$4:A$123, "&lt;=5/31", 'Audit Form Data'!B$4:B$123, 'Dropdown Lists'!A$6)</f>
        <v>0</v>
      </c>
      <c r="R114" s="104" t="str">
        <f t="shared" si="123"/>
        <v/>
      </c>
      <c r="S114" s="81">
        <f>COUNTIFS('Audit Form Data'!AC$4:AC$123, TRUE, 'Audit Form Data'!A$4:A$123, "&gt;=6/1", 'Audit Form Data'!A$4:A$123, "&lt;=6/30", 'Audit Form Data'!B$4:B$123, 'Dropdown Lists'!A$6)</f>
        <v>0</v>
      </c>
      <c r="T114" s="82">
        <f>COUNTIFS('Audit Form Data'!AD$4:AD$123, TRUE, 'Audit Form Data'!A$4:A$123, "&gt;=6/1", 'Audit Form Data'!A$4:A$123, "&lt;=6/30", 'Audit Form Data'!B$4:B$123, 'Dropdown Lists'!A$6)</f>
        <v>0</v>
      </c>
      <c r="U114" s="104" t="str">
        <f t="shared" si="124"/>
        <v/>
      </c>
      <c r="V114" s="81">
        <f>COUNTIFS('Audit Form Data'!AC$4:AC$123, TRUE, 'Audit Form Data'!A$4:A$123, "&gt;=7/1", 'Audit Form Data'!A$4:A$123, "&lt;=7/31", 'Audit Form Data'!B$4:B$123, 'Dropdown Lists'!A$6)</f>
        <v>0</v>
      </c>
      <c r="W114" s="82">
        <f>COUNTIFS('Audit Form Data'!AD$4:AD$123, TRUE, 'Audit Form Data'!A$4:A$123, "&gt;=7/1", 'Audit Form Data'!A$4:A$123, "&lt;=7/31", 'Audit Form Data'!B$4:B$123, 'Dropdown Lists'!A$6)</f>
        <v>0</v>
      </c>
      <c r="X114" s="104" t="str">
        <f t="shared" si="125"/>
        <v/>
      </c>
      <c r="Y114" s="81">
        <f>COUNTIFS('Audit Form Data'!AC$4:AC$123, TRUE, 'Audit Form Data'!A$4:A$123, "&gt;=8/1", 'Audit Form Data'!A$4:A$123, "&lt;=8/31", 'Audit Form Data'!B$4:B$123, 'Dropdown Lists'!A$6)</f>
        <v>0</v>
      </c>
      <c r="Z114" s="82">
        <f>COUNTIFS('Audit Form Data'!AD$4:AD$123, TRUE, 'Audit Form Data'!A$4:A$123, "&gt;=8/1", 'Audit Form Data'!A$4:A$123, "&lt;=8/31", 'Audit Form Data'!B$4:B$123, 'Dropdown Lists'!A$6)</f>
        <v>0</v>
      </c>
      <c r="AA114" s="104" t="str">
        <f t="shared" si="126"/>
        <v/>
      </c>
      <c r="AB114" s="81">
        <f>COUNTIFS('Audit Form Data'!AC$4:AC$123, TRUE, 'Audit Form Data'!A$4:A$123, "&gt;=9/1", 'Audit Form Data'!A$4:A$123, "&lt;=9/30", 'Audit Form Data'!B$4:B$123, 'Dropdown Lists'!A$6)</f>
        <v>0</v>
      </c>
      <c r="AC114" s="82">
        <f>COUNTIFS('Audit Form Data'!AD$4:AD$123, TRUE, 'Audit Form Data'!A$4:A$123, "&gt;=9/1", 'Audit Form Data'!A$4:A$123, "&lt;=9/30", 'Audit Form Data'!B$4:B$123, 'Dropdown Lists'!A$6)</f>
        <v>0</v>
      </c>
      <c r="AD114" s="104" t="str">
        <f t="shared" si="127"/>
        <v/>
      </c>
      <c r="AE114" s="81">
        <f>COUNTIFS('Audit Form Data'!AC$4:AC$123, TRUE, 'Audit Form Data'!A$4:A$123, "&gt;=10/1", 'Audit Form Data'!A$4:A$123, "&lt;=10/31", 'Audit Form Data'!B$4:B$123, 'Dropdown Lists'!A$6)</f>
        <v>0</v>
      </c>
      <c r="AF114" s="82">
        <f>COUNTIFS('Audit Form Data'!AD$4:AD$123, TRUE, 'Audit Form Data'!A$4:A$123, "&gt;=10/1", 'Audit Form Data'!A$4:A$123, "&lt;=10/31", 'Audit Form Data'!B$4:B$123, 'Dropdown Lists'!A$6)</f>
        <v>0</v>
      </c>
      <c r="AG114" s="104" t="str">
        <f t="shared" si="128"/>
        <v/>
      </c>
      <c r="AH114" s="81">
        <f>COUNTIFS('Audit Form Data'!AC$4:AC$123, TRUE, 'Audit Form Data'!A$4:A$123, "&gt;=11/1", 'Audit Form Data'!A$4:A$123, "&lt;=11/30", 'Audit Form Data'!B$4:B$123, 'Dropdown Lists'!A$6)</f>
        <v>0</v>
      </c>
      <c r="AI114" s="82">
        <f>COUNTIFS('Audit Form Data'!AD$4:AD$123, TRUE, 'Audit Form Data'!A$4:A$123, "&gt;=11/1", 'Audit Form Data'!A$4:A$123, "&lt;=11/30", 'Audit Form Data'!B$4:B$123, 'Dropdown Lists'!A$6)</f>
        <v>0</v>
      </c>
      <c r="AJ114" s="104" t="str">
        <f t="shared" si="129"/>
        <v/>
      </c>
      <c r="AK114" s="81">
        <f>COUNTIFS('Audit Form Data'!AC$4:AC$123, TRUE, 'Audit Form Data'!A$4:A$123, "&gt;=12/1", 'Audit Form Data'!A$4:A$123, "&lt;=12/31", 'Audit Form Data'!B$4:B$123, 'Dropdown Lists'!A$6)</f>
        <v>0</v>
      </c>
      <c r="AL114" s="82">
        <f>COUNTIFS('Audit Form Data'!AD$4:AD$123, TRUE, 'Audit Form Data'!A$4:A$123, "&gt;=12/1", 'Audit Form Data'!A$4:A$123, "&lt;=12/31", 'Audit Form Data'!B$4:B$123, 'Dropdown Lists'!A$6)</f>
        <v>0</v>
      </c>
      <c r="AM114" s="104" t="str">
        <f t="shared" si="130"/>
        <v/>
      </c>
    </row>
    <row r="115" spans="2:54" ht="15" thickBot="1" x14ac:dyDescent="0.35">
      <c r="B115" s="153"/>
      <c r="C115" s="95" t="s">
        <v>118</v>
      </c>
      <c r="D115" s="105">
        <f>SUM(D113:D114)</f>
        <v>0</v>
      </c>
      <c r="E115" s="106">
        <f>SUM(E113:E114)</f>
        <v>0</v>
      </c>
      <c r="F115" s="107" t="e">
        <f>IFERROR(D115/(D115+E115), NA())</f>
        <v>#N/A</v>
      </c>
      <c r="G115" s="105">
        <f>SUM(G113:G114)</f>
        <v>0</v>
      </c>
      <c r="H115" s="106">
        <f>SUM(H113:H114)</f>
        <v>0</v>
      </c>
      <c r="I115" s="107" t="e">
        <f>IFERROR(G115/(G115+H115), NA())</f>
        <v>#N/A</v>
      </c>
      <c r="J115" s="105">
        <f>SUM(J113:J114)</f>
        <v>0</v>
      </c>
      <c r="K115" s="106">
        <f>SUM(K113:K114)</f>
        <v>0</v>
      </c>
      <c r="L115" s="107" t="e">
        <f>IFERROR(J115/(J115+K115), NA())</f>
        <v>#N/A</v>
      </c>
      <c r="M115" s="105">
        <f>SUM(M113:M114)</f>
        <v>0</v>
      </c>
      <c r="N115" s="106">
        <f>SUM(N113:N114)</f>
        <v>0</v>
      </c>
      <c r="O115" s="107" t="e">
        <f>IFERROR(M115/(M115+N115), NA())</f>
        <v>#N/A</v>
      </c>
      <c r="P115" s="105">
        <f>SUM(P113:P114)</f>
        <v>0</v>
      </c>
      <c r="Q115" s="106">
        <f>SUM(Q113:Q114)</f>
        <v>0</v>
      </c>
      <c r="R115" s="107" t="e">
        <f>IFERROR(P115/(P115+Q115), NA())</f>
        <v>#N/A</v>
      </c>
      <c r="S115" s="105">
        <f>SUM(S113:S114)</f>
        <v>0</v>
      </c>
      <c r="T115" s="106">
        <f>SUM(T113:T114)</f>
        <v>0</v>
      </c>
      <c r="U115" s="107" t="e">
        <f>IFERROR(S115/(S115+T115), NA())</f>
        <v>#N/A</v>
      </c>
      <c r="V115" s="105">
        <f>SUM(V113:V114)</f>
        <v>0</v>
      </c>
      <c r="W115" s="106">
        <f>SUM(W113:W114)</f>
        <v>0</v>
      </c>
      <c r="X115" s="107" t="e">
        <f>IFERROR(V115/(V115+W115), NA())</f>
        <v>#N/A</v>
      </c>
      <c r="Y115" s="105">
        <f>SUM(Y113:Y114)</f>
        <v>0</v>
      </c>
      <c r="Z115" s="106">
        <f>SUM(Z113:Z114)</f>
        <v>0</v>
      </c>
      <c r="AA115" s="107" t="e">
        <f>IFERROR(Y115/(Y115+Z115), NA())</f>
        <v>#N/A</v>
      </c>
      <c r="AB115" s="105">
        <f>SUM(AB113:AB114)</f>
        <v>0</v>
      </c>
      <c r="AC115" s="106">
        <f>SUM(AC113:AC114)</f>
        <v>0</v>
      </c>
      <c r="AD115" s="107" t="e">
        <f>IFERROR(AB115/(AB115+AC115), NA())</f>
        <v>#N/A</v>
      </c>
      <c r="AE115" s="105">
        <f>SUM(AE113:AE114)</f>
        <v>0</v>
      </c>
      <c r="AF115" s="106">
        <f>SUM(AF113:AF114)</f>
        <v>0</v>
      </c>
      <c r="AG115" s="107" t="e">
        <f>IFERROR(AE115/(AE115+AF115), NA())</f>
        <v>#N/A</v>
      </c>
      <c r="AH115" s="105">
        <f>SUM(AH113:AH114)</f>
        <v>0</v>
      </c>
      <c r="AI115" s="106">
        <f>SUM(AI113:AI114)</f>
        <v>0</v>
      </c>
      <c r="AJ115" s="107" t="e">
        <f>IFERROR(AH115/(AH115+AI115), NA())</f>
        <v>#N/A</v>
      </c>
      <c r="AK115" s="105">
        <f>SUM(AK113:AK114)</f>
        <v>0</v>
      </c>
      <c r="AL115" s="106">
        <f>SUM(AL113:AL114)</f>
        <v>0</v>
      </c>
      <c r="AM115" s="107" t="e">
        <f>IFERROR(AK115/(AK115+AL115), NA())</f>
        <v>#N/A</v>
      </c>
    </row>
    <row r="117" spans="2:54" ht="18.600000000000001" thickBot="1" x14ac:dyDescent="0.4">
      <c r="B117" s="111" t="str">
        <f>'Dropdown Lists'!A$7 &amp; " EVS Observations"</f>
        <v>Unit E EVS Observations</v>
      </c>
      <c r="C117" s="111"/>
      <c r="D117" s="111"/>
      <c r="E117" s="111"/>
      <c r="F117" s="111"/>
      <c r="G117" s="111"/>
      <c r="H117" s="111"/>
      <c r="I117" s="111"/>
      <c r="J117" s="111"/>
      <c r="K117" s="111"/>
      <c r="L117" s="111"/>
      <c r="M117" s="111"/>
      <c r="N117" s="111"/>
      <c r="O117" s="111"/>
      <c r="P117" s="111"/>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row>
    <row r="118" spans="2:54" ht="18.600000000000001" thickBot="1" x14ac:dyDescent="0.4">
      <c r="D118" s="108" t="s">
        <v>103</v>
      </c>
      <c r="E118" s="109"/>
      <c r="F118" s="110"/>
      <c r="G118" s="108" t="s">
        <v>104</v>
      </c>
      <c r="H118" s="109"/>
      <c r="I118" s="110"/>
      <c r="J118" s="108" t="s">
        <v>105</v>
      </c>
      <c r="K118" s="109"/>
      <c r="L118" s="110"/>
      <c r="M118" s="108" t="s">
        <v>106</v>
      </c>
      <c r="N118" s="109"/>
      <c r="O118" s="110"/>
      <c r="P118" s="108" t="s">
        <v>107</v>
      </c>
      <c r="Q118" s="109"/>
      <c r="R118" s="110"/>
      <c r="S118" s="108" t="s">
        <v>108</v>
      </c>
      <c r="T118" s="109"/>
      <c r="U118" s="110"/>
      <c r="V118" s="108" t="s">
        <v>109</v>
      </c>
      <c r="W118" s="109"/>
      <c r="X118" s="110"/>
      <c r="Y118" s="108" t="s">
        <v>110</v>
      </c>
      <c r="Z118" s="109"/>
      <c r="AA118" s="110"/>
      <c r="AB118" s="108" t="s">
        <v>111</v>
      </c>
      <c r="AC118" s="109"/>
      <c r="AD118" s="110"/>
      <c r="AE118" s="108" t="s">
        <v>112</v>
      </c>
      <c r="AF118" s="109"/>
      <c r="AG118" s="110"/>
      <c r="AH118" s="108" t="s">
        <v>113</v>
      </c>
      <c r="AI118" s="109"/>
      <c r="AJ118" s="110"/>
      <c r="AK118" s="108" t="s">
        <v>114</v>
      </c>
      <c r="AL118" s="109"/>
      <c r="AM118" s="110"/>
      <c r="AO118" s="111" t="str">
        <f>'Dropdown Lists'!A$7 &amp; " Misses"</f>
        <v>Unit E Misses</v>
      </c>
      <c r="AP118" s="111"/>
      <c r="AQ118" s="111"/>
      <c r="AR118" s="111"/>
      <c r="AS118" s="111"/>
      <c r="AT118" s="111"/>
      <c r="AU118" s="111"/>
      <c r="AV118" s="111"/>
      <c r="AW118" s="111"/>
      <c r="AX118" s="111"/>
      <c r="AY118" s="111"/>
      <c r="AZ118" s="111"/>
      <c r="BA118" s="111"/>
      <c r="BB118" s="111"/>
    </row>
    <row r="119" spans="2:54" ht="15" thickBot="1" x14ac:dyDescent="0.35">
      <c r="D119" s="68" t="s">
        <v>97</v>
      </c>
      <c r="E119" s="69" t="s">
        <v>115</v>
      </c>
      <c r="F119" s="70" t="s">
        <v>116</v>
      </c>
      <c r="G119" s="68" t="s">
        <v>97</v>
      </c>
      <c r="H119" s="69" t="s">
        <v>115</v>
      </c>
      <c r="I119" s="70" t="s">
        <v>116</v>
      </c>
      <c r="J119" s="68" t="s">
        <v>97</v>
      </c>
      <c r="K119" s="69" t="s">
        <v>115</v>
      </c>
      <c r="L119" s="70" t="s">
        <v>116</v>
      </c>
      <c r="M119" s="68" t="s">
        <v>97</v>
      </c>
      <c r="N119" s="69" t="s">
        <v>115</v>
      </c>
      <c r="O119" s="70" t="s">
        <v>116</v>
      </c>
      <c r="P119" s="68" t="s">
        <v>97</v>
      </c>
      <c r="Q119" s="69" t="s">
        <v>115</v>
      </c>
      <c r="R119" s="70" t="s">
        <v>116</v>
      </c>
      <c r="S119" s="68" t="s">
        <v>97</v>
      </c>
      <c r="T119" s="69" t="s">
        <v>115</v>
      </c>
      <c r="U119" s="70" t="s">
        <v>116</v>
      </c>
      <c r="V119" s="68" t="s">
        <v>97</v>
      </c>
      <c r="W119" s="69" t="s">
        <v>115</v>
      </c>
      <c r="X119" s="70" t="s">
        <v>116</v>
      </c>
      <c r="Y119" s="68" t="s">
        <v>97</v>
      </c>
      <c r="Z119" s="69" t="s">
        <v>115</v>
      </c>
      <c r="AA119" s="70" t="s">
        <v>116</v>
      </c>
      <c r="AB119" s="68" t="s">
        <v>97</v>
      </c>
      <c r="AC119" s="69" t="s">
        <v>115</v>
      </c>
      <c r="AD119" s="70" t="s">
        <v>116</v>
      </c>
      <c r="AE119" s="68" t="s">
        <v>97</v>
      </c>
      <c r="AF119" s="69" t="s">
        <v>115</v>
      </c>
      <c r="AG119" s="70" t="s">
        <v>116</v>
      </c>
      <c r="AH119" s="68" t="s">
        <v>97</v>
      </c>
      <c r="AI119" s="69" t="s">
        <v>115</v>
      </c>
      <c r="AJ119" s="70" t="s">
        <v>116</v>
      </c>
      <c r="AK119" s="68" t="s">
        <v>97</v>
      </c>
      <c r="AL119" s="69" t="s">
        <v>115</v>
      </c>
      <c r="AM119" s="70" t="s">
        <v>116</v>
      </c>
      <c r="AQ119" s="113" t="s">
        <v>103</v>
      </c>
      <c r="AR119" s="113" t="s">
        <v>104</v>
      </c>
      <c r="AS119" s="113" t="s">
        <v>105</v>
      </c>
      <c r="AT119" s="113" t="s">
        <v>106</v>
      </c>
      <c r="AU119" s="113" t="s">
        <v>107</v>
      </c>
      <c r="AV119" s="113" t="s">
        <v>108</v>
      </c>
      <c r="AW119" s="113" t="s">
        <v>109</v>
      </c>
      <c r="AX119" s="113" t="s">
        <v>110</v>
      </c>
      <c r="AY119" s="113" t="s">
        <v>111</v>
      </c>
      <c r="AZ119" s="113" t="s">
        <v>112</v>
      </c>
      <c r="BA119" s="113" t="s">
        <v>113</v>
      </c>
      <c r="BB119" s="113" t="s">
        <v>114</v>
      </c>
    </row>
    <row r="120" spans="2:54" x14ac:dyDescent="0.3">
      <c r="B120" s="157" t="s">
        <v>0</v>
      </c>
      <c r="C120" s="55" t="s">
        <v>117</v>
      </c>
      <c r="D120" s="65">
        <f>COUNTIFS('Audit Form Data'!E$4:E$123, TRUE, 'Audit Form Data'!A$4:A$123, "&gt;=1/1", 'Audit Form Data'!A$4:A$123, "&lt;=1/31", 'Audit Form Data'!B$4:B$123, 'Dropdown Lists'!A$7)</f>
        <v>0</v>
      </c>
      <c r="E120" s="66">
        <f>COUNTIFS('Audit Form Data'!F$4:F$123, TRUE, 'Audit Form Data'!A$4:A$123, "&gt;=1/1", 'Audit Form Data'!A$4:A$123, "&lt;=1/31", 'Audit Form Data'!B$4:B$123, 'Dropdown Lists'!A$7)</f>
        <v>0</v>
      </c>
      <c r="F120" s="67" t="str">
        <f>IFERROR(D120/(D120+E120),"")</f>
        <v/>
      </c>
      <c r="G120" s="65">
        <f>COUNTIFS('Audit Form Data'!E$4:E$123, TRUE, 'Audit Form Data'!A$4:A$123, "&gt;=2/1", 'Audit Form Data'!A$4:A$123, "&lt;3/1", 'Audit Form Data'!B$4:B$123, 'Dropdown Lists'!A$7)</f>
        <v>0</v>
      </c>
      <c r="H120" s="66">
        <f>COUNTIFS('Audit Form Data'!F$4:F$123, TRUE, 'Audit Form Data'!A$4:A$123, "&gt;=2/1", 'Audit Form Data'!A$4:A$123, "&lt;3/1", 'Audit Form Data'!B$4:B$123, 'Dropdown Lists'!A$7)</f>
        <v>0</v>
      </c>
      <c r="I120" s="67" t="str">
        <f>IFERROR(G120/(G120+H120),"")</f>
        <v/>
      </c>
      <c r="J120" s="65">
        <f>COUNTIFS('Audit Form Data'!E$4:E$123, TRUE, 'Audit Form Data'!A$4:A$123, "&gt;=3/1", 'Audit Form Data'!A$4:A$123, "&lt;=3/31", 'Audit Form Data'!B$4:B$123, 'Dropdown Lists'!A$7)</f>
        <v>0</v>
      </c>
      <c r="K120" s="66">
        <f>COUNTIFS('Audit Form Data'!F$4:F$123, TRUE, 'Audit Form Data'!A$4:A$123, "&gt;=3/1", 'Audit Form Data'!A$4:A$123, "&lt;=3/31", 'Audit Form Data'!B$4:B$123, 'Dropdown Lists'!A$7)</f>
        <v>0</v>
      </c>
      <c r="L120" s="67" t="str">
        <f>IFERROR(J120/(J120+K120),"")</f>
        <v/>
      </c>
      <c r="M120" s="65">
        <f>COUNTIFS('Audit Form Data'!E$4:E$123, TRUE, 'Audit Form Data'!A$4:A$123, "&gt;=4/1", 'Audit Form Data'!A$4:A$123, "&lt;=4/30", 'Audit Form Data'!B$4:B$123, 'Dropdown Lists'!A$7)</f>
        <v>0</v>
      </c>
      <c r="N120" s="66">
        <f>COUNTIFS('Audit Form Data'!F$4:F$123, TRUE, 'Audit Form Data'!A$4:A$123, "&gt;=4/1", 'Audit Form Data'!A$4:A$123, "&lt;=4/30", 'Audit Form Data'!B$4:B$123, 'Dropdown Lists'!A$7)</f>
        <v>0</v>
      </c>
      <c r="O120" s="67" t="str">
        <f>IFERROR(M120/(M120+N120),"")</f>
        <v/>
      </c>
      <c r="P120" s="65">
        <f>COUNTIFS('Audit Form Data'!E$4:E$123, TRUE, 'Audit Form Data'!A$4:A$123, "&gt;=5/1", 'Audit Form Data'!A$4:A$123, "&lt;=5/31", 'Audit Form Data'!B$4:B$123, 'Dropdown Lists'!A$7)</f>
        <v>0</v>
      </c>
      <c r="Q120" s="66">
        <f>COUNTIFS('Audit Form Data'!F$4:F$123, TRUE, 'Audit Form Data'!A$4:A$123, "&gt;=5/1", 'Audit Form Data'!A$4:A$123, "&lt;=5/31", 'Audit Form Data'!B$4:B$123, 'Dropdown Lists'!A$7)</f>
        <v>0</v>
      </c>
      <c r="R120" s="67" t="str">
        <f>IFERROR(P120/(P120+Q120)," ")</f>
        <v xml:space="preserve"> </v>
      </c>
      <c r="S120" s="65">
        <f>COUNTIFS('Audit Form Data'!E$4:E$123, TRUE, 'Audit Form Data'!A$4:A$123, "&gt;=6/1", 'Audit Form Data'!A$4:A$123, "&lt;=6/30", 'Audit Form Data'!B$4:B$123, 'Dropdown Lists'!A$7)</f>
        <v>0</v>
      </c>
      <c r="T120" s="66">
        <f>COUNTIFS('Audit Form Data'!F$4:F$123, TRUE, 'Audit Form Data'!A$4:A$123, "&gt;=6/1", 'Audit Form Data'!A$4:A$123, "&lt;=6/30", 'Audit Form Data'!B$4:B$123, 'Dropdown Lists'!A$7)</f>
        <v>0</v>
      </c>
      <c r="U120" s="67" t="str">
        <f>IFERROR(S120/(S120+T120)," ")</f>
        <v xml:space="preserve"> </v>
      </c>
      <c r="V120" s="65">
        <f>COUNTIFS('Audit Form Data'!E$4:E$123, TRUE, 'Audit Form Data'!A$4:A$123, "&gt;=7/1", 'Audit Form Data'!A$4:A$123, "&lt;=7/31", 'Audit Form Data'!B$4:B$123, 'Dropdown Lists'!A$7)</f>
        <v>0</v>
      </c>
      <c r="W120" s="66">
        <f>COUNTIFS('Audit Form Data'!F$4:F$123, TRUE, 'Audit Form Data'!A$4:A$123, "&gt;=7/1", 'Audit Form Data'!A$4:A$123, "&lt;=7/31", 'Audit Form Data'!B$4:B$123, 'Dropdown Lists'!A$7)</f>
        <v>0</v>
      </c>
      <c r="X120" s="67" t="str">
        <f>IFERROR(V120/(V120+W120)," ")</f>
        <v xml:space="preserve"> </v>
      </c>
      <c r="Y120" s="65">
        <f>COUNTIFS('Audit Form Data'!E$4:E$123, TRUE, 'Audit Form Data'!A$4:A$123, "&gt;=8/1", 'Audit Form Data'!A$4:A$123, "&lt;=8/31", 'Audit Form Data'!B$4:B$123, 'Dropdown Lists'!A$7)</f>
        <v>0</v>
      </c>
      <c r="Z120" s="66">
        <f>COUNTIFS('Audit Form Data'!F$4:F$123, TRUE, 'Audit Form Data'!A$4:A$123, "&gt;=8/1", 'Audit Form Data'!A$4:A$123, "&lt;=8/31", 'Audit Form Data'!B$4:B$123, 'Dropdown Lists'!A$7)</f>
        <v>0</v>
      </c>
      <c r="AA120" s="67" t="str">
        <f>IFERROR(Y120/(Y120+Z120)," ")</f>
        <v xml:space="preserve"> </v>
      </c>
      <c r="AB120" s="65">
        <f>COUNTIFS('Audit Form Data'!E$4:E$123, TRUE, 'Audit Form Data'!A$4:A$123, "&gt;=9/1", 'Audit Form Data'!A$4:A$123, "&lt;=9/30", 'Audit Form Data'!B$4:B$123, 'Dropdown Lists'!A$7)</f>
        <v>0</v>
      </c>
      <c r="AC120" s="66">
        <f>COUNTIFS('Audit Form Data'!F$4:F$123, TRUE, 'Audit Form Data'!A$4:A$123, "&gt;=9/1", 'Audit Form Data'!A$4:A$123, "&lt;=9/30", 'Audit Form Data'!B$4:B$123, 'Dropdown Lists'!A$7)</f>
        <v>0</v>
      </c>
      <c r="AD120" s="67" t="str">
        <f>IFERROR(AB120/(AB120+AC120)," ")</f>
        <v xml:space="preserve"> </v>
      </c>
      <c r="AE120" s="65">
        <f>COUNTIFS('Audit Form Data'!E$4:E$123, TRUE, 'Audit Form Data'!A$4:A$123, "&gt;=10/1", 'Audit Form Data'!A$4:A$123, "&lt;=10/31", 'Audit Form Data'!B$4:B$123, 'Dropdown Lists'!A$7)</f>
        <v>0</v>
      </c>
      <c r="AF120" s="66">
        <f>COUNTIFS('Audit Form Data'!F$4:F$123, TRUE, 'Audit Form Data'!A$4:A$123, "&gt;=10/1", 'Audit Form Data'!A$4:A$123, "&lt;=10/31", 'Audit Form Data'!B$4:B$123, 'Dropdown Lists'!A$7)</f>
        <v>0</v>
      </c>
      <c r="AG120" s="67" t="str">
        <f>IFERROR(AE120/(AE120+AF120)," ")</f>
        <v xml:space="preserve"> </v>
      </c>
      <c r="AH120" s="65">
        <f>COUNTIFS('Audit Form Data'!E$4:E$123, TRUE, 'Audit Form Data'!A$4:A$123, "&gt;=11/1", 'Audit Form Data'!A$4:A$123, "&lt;=11/30", 'Audit Form Data'!B$4:B$123, 'Dropdown Lists'!A$7)</f>
        <v>0</v>
      </c>
      <c r="AI120" s="66">
        <f>COUNTIFS('Audit Form Data'!F$4:F$123, TRUE, 'Audit Form Data'!A$4:A$123, "&gt;=11/1", 'Audit Form Data'!A$4:A$123, "&lt;=11/30", 'Audit Form Data'!B$4:B$123, 'Dropdown Lists'!A$7)</f>
        <v>0</v>
      </c>
      <c r="AJ120" s="67" t="str">
        <f>IFERROR(AH120/(AH120+AI120)," ")</f>
        <v xml:space="preserve"> </v>
      </c>
      <c r="AK120" s="65">
        <f>COUNTIFS('Audit Form Data'!E$4:E$123, TRUE, 'Audit Form Data'!A$4:A$123, "&gt;=12/1", 'Audit Form Data'!A$4:A$123, "&lt;=12/31", 'Audit Form Data'!B$4:B$123, 'Dropdown Lists'!A$7)</f>
        <v>0</v>
      </c>
      <c r="AL120" s="66">
        <f>COUNTIFS('Audit Form Data'!F$4:F$123, TRUE, 'Audit Form Data'!A$4:A$123, "&gt;=12/1", 'Audit Form Data'!A$4:A$123, "&lt;=12/31", 'Audit Form Data'!B$4:B$123, 'Dropdown Lists'!A$7)</f>
        <v>0</v>
      </c>
      <c r="AM120" s="67" t="str">
        <f>IFERROR(AK120/(AK120+AL120)," ")</f>
        <v xml:space="preserve"> </v>
      </c>
      <c r="AO120" s="157" t="s">
        <v>0</v>
      </c>
      <c r="AP120" s="45" t="s">
        <v>117</v>
      </c>
      <c r="AQ120" s="54">
        <f>COUNTIFS('Audit Form Data'!F$4:F$123, TRUE, 'Audit Form Data'!A$4:A$123, "&gt;=1/1", 'Audit Form Data'!A$4:A$123, "&lt;=1/31", 'Audit Form Data'!B$4:B$123, 'Dropdown Lists'!A$7)</f>
        <v>0</v>
      </c>
      <c r="AR120" s="54">
        <f>COUNTIFS('Audit Form Data'!F$4:F$123, TRUE, 'Audit Form Data'!A$4:A$123, "&gt;=2/1", 'Audit Form Data'!A$4:A$123, "&lt;3/1", 'Audit Form Data'!B$4:B$123, 'Dropdown Lists'!A$7)</f>
        <v>0</v>
      </c>
      <c r="AS120" s="54">
        <f>COUNTIFS('Audit Form Data'!F$4:F$123, TRUE, 'Audit Form Data'!A$4:A$123, "&gt;=3/1", 'Audit Form Data'!A$4:A$123, "&lt;=3/31", 'Audit Form Data'!B$4:B$123, 'Dropdown Lists'!A$7)</f>
        <v>0</v>
      </c>
      <c r="AT120" s="54">
        <f>COUNTIFS('Audit Form Data'!F$4:F$123, TRUE, 'Audit Form Data'!A$4:A$123, "&gt;=4/1", 'Audit Form Data'!A$4:A$123, "&lt;=4/30", 'Audit Form Data'!B$4:B$123, 'Dropdown Lists'!A$7)</f>
        <v>0</v>
      </c>
      <c r="AU120" s="54">
        <f>COUNTIFS('Audit Form Data'!F$4:F$123, TRUE, 'Audit Form Data'!A$4:A$123, "&gt;=5/1", 'Audit Form Data'!A$4:A$123, "&lt;=5/31", 'Audit Form Data'!B$4:B$123, 'Dropdown Lists'!A$7)</f>
        <v>0</v>
      </c>
      <c r="AV120" s="54">
        <f>COUNTIFS('Audit Form Data'!F$4:F$123, TRUE, 'Audit Form Data'!A$4:A$123, "&gt;=6/1", 'Audit Form Data'!A$4:A$123, "&lt;=6/30", 'Audit Form Data'!B$4:B$123, 'Dropdown Lists'!A$7)</f>
        <v>0</v>
      </c>
      <c r="AW120" s="54">
        <f>COUNTIFS('Audit Form Data'!F$4:F$123, TRUE, 'Audit Form Data'!A$4:A$123, "&gt;=7/1", 'Audit Form Data'!A$4:A$123, "&lt;=7/31", 'Audit Form Data'!B$4:B$123, 'Dropdown Lists'!A$7)</f>
        <v>0</v>
      </c>
      <c r="AX120" s="54">
        <f>COUNTIFS('Audit Form Data'!F$4:F$123, TRUE, 'Audit Form Data'!A$4:A$123, "&gt;=8/1", 'Audit Form Data'!A$4:A$123, "&lt;=8/31", 'Audit Form Data'!B$4:B$123, 'Dropdown Lists'!A$7)</f>
        <v>0</v>
      </c>
      <c r="AY120" s="54">
        <f>COUNTIFS('Audit Form Data'!F$4:F$123, TRUE, 'Audit Form Data'!A$4:A$123, "&gt;=9/1", 'Audit Form Data'!A$4:A$123, "&lt;=9/30", 'Audit Form Data'!B$4:B$123, 'Dropdown Lists'!A$7)</f>
        <v>0</v>
      </c>
      <c r="AZ120" s="54">
        <f>COUNTIFS('Audit Form Data'!F$4:F$123, TRUE, 'Audit Form Data'!A$4:A$123, "&gt;=10/1", 'Audit Form Data'!A$4:A$123, "&lt;=10/31", 'Audit Form Data'!B$4:B$123, 'Dropdown Lists'!A$7)</f>
        <v>0</v>
      </c>
      <c r="BA120" s="54">
        <f>COUNTIFS('Audit Form Data'!F$4:F$123, TRUE, 'Audit Form Data'!A$4:A$123, "&gt;=11/1", 'Audit Form Data'!A$4:A$123, "&lt;=11/30", 'Audit Form Data'!B$4:B$123, 'Dropdown Lists'!A$7)</f>
        <v>0</v>
      </c>
      <c r="BB120" s="54">
        <f>COUNTIFS('Audit Form Data'!F$4:F$123, TRUE, 'Audit Form Data'!A$4:A$123, "&gt;=12/1", 'Audit Form Data'!A$4:A$123, "&lt;=12/31", 'Audit Form Data'!B$4:B$123, 'Dropdown Lists'!A$7)</f>
        <v>0</v>
      </c>
    </row>
    <row r="121" spans="2:54" ht="60.6" x14ac:dyDescent="0.3">
      <c r="B121" s="158"/>
      <c r="C121" s="55" t="s">
        <v>2</v>
      </c>
      <c r="D121" s="64">
        <f>COUNTIFS('Audit Form Data'!Z$4:Z$123, TRUE, 'Audit Form Data'!A$4:A$123, "&gt;=1/1", 'Audit Form Data'!A$4:A$123, "&lt;=1/31", 'Audit Form Data'!B$4:B$123, 'Dropdown Lists'!A$7)</f>
        <v>0</v>
      </c>
      <c r="E121" s="54">
        <f>COUNTIFS('Audit Form Data'!AA$4:AA$123, TRUE, 'Audit Form Data'!A$4:A$123, "&gt;=1/1", 'Audit Form Data'!A$4:A$123, "&lt;=1/31", 'Audit Form Data'!B$4:B$123, 'Dropdown Lists'!A$7)</f>
        <v>0</v>
      </c>
      <c r="F121" s="67" t="str">
        <f>IFERROR(D121/(D121+E121),"")</f>
        <v/>
      </c>
      <c r="G121" s="64">
        <f>COUNTIFS('Audit Form Data'!Z$4:Z$123, TRUE, 'Audit Form Data'!A$4:A$123, "&gt;=2/1", 'Audit Form Data'!A$4:A$123, "&lt;3/1", 'Audit Form Data'!B$4:B$123, 'Dropdown Lists'!A$7)</f>
        <v>0</v>
      </c>
      <c r="H121" s="54">
        <f>COUNTIFS('Audit Form Data'!AA$4:AA$123, TRUE, 'Audit Form Data'!A$4:A$123, "&gt;=2/1", 'Audit Form Data'!A$4:A$123, "&lt;3/1", 'Audit Form Data'!B$4:B$123, 'Dropdown Lists'!A$7)</f>
        <v>0</v>
      </c>
      <c r="I121" s="67" t="str">
        <f>IFERROR(G121/(G121+H121),"")</f>
        <v/>
      </c>
      <c r="J121" s="64">
        <f>COUNTIFS('Audit Form Data'!Z$4:Z$123, TRUE, 'Audit Form Data'!A$4:A$123, "&gt;=3/1", 'Audit Form Data'!A$4:A$123, "&lt;=3/31", 'Audit Form Data'!B$4:B$123, 'Dropdown Lists'!A$7)</f>
        <v>0</v>
      </c>
      <c r="K121" s="54">
        <f>COUNTIFS('Audit Form Data'!AA$4:AA$123, TRUE, 'Audit Form Data'!A$4:A$123, "&gt;=3/1", 'Audit Form Data'!A$4:A$123, "&lt;=3/31", 'Audit Form Data'!B$4:B$123, 'Dropdown Lists'!A$7)</f>
        <v>0</v>
      </c>
      <c r="L121" s="67" t="str">
        <f>IFERROR(J121/(J121+K121),"")</f>
        <v/>
      </c>
      <c r="M121" s="64">
        <f>COUNTIFS('Audit Form Data'!Z$4:Z$123, TRUE, 'Audit Form Data'!A$4:A$123, "&gt;=4/1", 'Audit Form Data'!A$4:A$123, "&lt;=4/30", 'Audit Form Data'!B$4:B$123, 'Dropdown Lists'!A$7)</f>
        <v>0</v>
      </c>
      <c r="N121" s="54">
        <f>COUNTIFS('Audit Form Data'!AA$4:AA$123, TRUE, 'Audit Form Data'!A$4:A$123, "&gt;=4/1", 'Audit Form Data'!A$4:A$123, "&lt;=4/30", 'Audit Form Data'!B$4:B$123, 'Dropdown Lists'!A$7)</f>
        <v>0</v>
      </c>
      <c r="O121" s="67" t="str">
        <f>IFERROR(M121/(M121+N121),"")</f>
        <v/>
      </c>
      <c r="P121" s="64">
        <f>COUNTIFS('Audit Form Data'!Z$4:Z$123, TRUE, 'Audit Form Data'!A$4:A$123, "&gt;=5/1", 'Audit Form Data'!A$4:A$123, "&lt;=5/31", 'Audit Form Data'!B$4:B$123, 'Dropdown Lists'!A$7)</f>
        <v>0</v>
      </c>
      <c r="Q121" s="54">
        <f>COUNTIFS('Audit Form Data'!AA$4:AA$123, TRUE, 'Audit Form Data'!A$4:A$123, "&gt;=5/1", 'Audit Form Data'!A$4:A$123, "&lt;=5/31", 'Audit Form Data'!B$4:B$123, 'Dropdown Lists'!A$7)</f>
        <v>0</v>
      </c>
      <c r="R121" s="67" t="str">
        <f>IFERROR(P121/(P121+Q121),"")</f>
        <v/>
      </c>
      <c r="S121" s="64">
        <f>COUNTIFS('Audit Form Data'!Z$4:Z$123, TRUE, 'Audit Form Data'!A$4:A$123, "&gt;=6/1", 'Audit Form Data'!A$4:A$123, "&lt;=6/30", 'Audit Form Data'!B$4:B$123, 'Dropdown Lists'!A$7)</f>
        <v>0</v>
      </c>
      <c r="T121" s="54">
        <f>COUNTIFS('Audit Form Data'!AA$4:AA$123, TRUE, 'Audit Form Data'!A$4:A$123, "&gt;=6/1", 'Audit Form Data'!A$4:A$123, "&lt;=6/30", 'Audit Form Data'!B$4:B$123, 'Dropdown Lists'!A$7)</f>
        <v>0</v>
      </c>
      <c r="U121" s="67" t="str">
        <f>IFERROR(S121/(S121+T121),"")</f>
        <v/>
      </c>
      <c r="V121" s="64">
        <f>COUNTIFS('Audit Form Data'!Z$4:Z$123, TRUE, 'Audit Form Data'!A$4:A$123, "&gt;=7/1", 'Audit Form Data'!A$4:A$123, "&lt;=7/31", 'Audit Form Data'!B$4:B$123, 'Dropdown Lists'!A$7)</f>
        <v>0</v>
      </c>
      <c r="W121" s="54">
        <f>COUNTIFS('Audit Form Data'!AA$4:AA$123, TRUE, 'Audit Form Data'!A$4:A$123, "&gt;=7/1", 'Audit Form Data'!A$4:A$123, "&lt;=7/31", 'Audit Form Data'!B$4:B$123, 'Dropdown Lists'!A$7)</f>
        <v>0</v>
      </c>
      <c r="X121" s="67" t="str">
        <f>IFERROR(V121/(V121+W121),"")</f>
        <v/>
      </c>
      <c r="Y121" s="64">
        <f>COUNTIFS('Audit Form Data'!Z$4:Z$123, TRUE, 'Audit Form Data'!A$4:A$123, "&gt;=8/1", 'Audit Form Data'!A$4:A$123, "&lt;=8/31", 'Audit Form Data'!B$4:B$123, 'Dropdown Lists'!A$7)</f>
        <v>0</v>
      </c>
      <c r="Z121" s="54">
        <f>COUNTIFS('Audit Form Data'!AA$4:AA$123, TRUE, 'Audit Form Data'!A$4:A$123, "&gt;=8/1", 'Audit Form Data'!A$4:A$123, "&lt;=8/31", 'Audit Form Data'!B$4:B$123, 'Dropdown Lists'!A$7)</f>
        <v>0</v>
      </c>
      <c r="AA121" s="67" t="str">
        <f>IFERROR(Y121/(Y121+Z121),"")</f>
        <v/>
      </c>
      <c r="AB121" s="64">
        <f>COUNTIFS('Audit Form Data'!Z$4:Z$123, TRUE, 'Audit Form Data'!A$4:A$123, "&gt;=9/1", 'Audit Form Data'!A$4:A$123, "&lt;=9/30", 'Audit Form Data'!B$4:B$123, 'Dropdown Lists'!A$7)</f>
        <v>0</v>
      </c>
      <c r="AC121" s="54">
        <f>COUNTIFS('Audit Form Data'!AA$4:AA$123, TRUE, 'Audit Form Data'!A$4:A$123, "&gt;=9/1", 'Audit Form Data'!A$4:A$123, "&lt;=9/30", 'Audit Form Data'!B$4:B$123, 'Dropdown Lists'!A$7)</f>
        <v>0</v>
      </c>
      <c r="AD121" s="67" t="str">
        <f>IFERROR(AB121/(AB121+AC121),"")</f>
        <v/>
      </c>
      <c r="AE121" s="64">
        <f>COUNTIFS('Audit Form Data'!Z$4:Z$123, TRUE, 'Audit Form Data'!A$4:A$123, "&gt;=10/1", 'Audit Form Data'!A$4:A$123, "&lt;=10/31", 'Audit Form Data'!B$4:B$123, 'Dropdown Lists'!A$7)</f>
        <v>0</v>
      </c>
      <c r="AF121" s="54">
        <f>COUNTIFS('Audit Form Data'!AA$4:AA$123, TRUE, 'Audit Form Data'!A$4:A$123, "&gt;=10/1", 'Audit Form Data'!A$4:A$123, "&lt;=10/31", 'Audit Form Data'!B$4:B$123, 'Dropdown Lists'!A$7)</f>
        <v>0</v>
      </c>
      <c r="AG121" s="67" t="str">
        <f>IFERROR(AE121/(AE121+AF121),"")</f>
        <v/>
      </c>
      <c r="AH121" s="64">
        <f>COUNTIFS('Audit Form Data'!Z$4:Z$123, TRUE, 'Audit Form Data'!A$4:A$123, "&gt;=11/1", 'Audit Form Data'!A$4:A$123, "&lt;=11/30", 'Audit Form Data'!B$4:B$123, 'Dropdown Lists'!A$7)</f>
        <v>0</v>
      </c>
      <c r="AI121" s="54">
        <f>COUNTIFS('Audit Form Data'!AA$4:AA$123, TRUE, 'Audit Form Data'!A$4:A$123, "&gt;=11/1", 'Audit Form Data'!A$4:A$123, "&lt;=11/30", 'Audit Form Data'!B$4:B$123, 'Dropdown Lists'!A$7)</f>
        <v>0</v>
      </c>
      <c r="AJ121" s="67" t="str">
        <f>IFERROR(AH121/(AH121+AI121),"")</f>
        <v/>
      </c>
      <c r="AK121" s="64">
        <f>COUNTIFS('Audit Form Data'!Z$4:Z$123, TRUE, 'Audit Form Data'!A$4:A$123, "&gt;=12/1", 'Audit Form Data'!A$4:A$123, "&lt;=12/31", 'Audit Form Data'!B$4:B$123, 'Dropdown Lists'!A$7)</f>
        <v>0</v>
      </c>
      <c r="AL121" s="54">
        <f>COUNTIFS('Audit Form Data'!AA$4:AA$123, TRUE, 'Audit Form Data'!A$4:A$123, "&gt;=12/1", 'Audit Form Data'!A$4:A$123, "&lt;=12/31", 'Audit Form Data'!B$4:B$123, 'Dropdown Lists'!A$7)</f>
        <v>0</v>
      </c>
      <c r="AM121" s="67" t="str">
        <f>IFERROR(AK121/(AK121+AL121),"")</f>
        <v/>
      </c>
      <c r="AO121" s="158"/>
      <c r="AP121" s="45" t="s">
        <v>2</v>
      </c>
      <c r="AQ121" s="54">
        <f>COUNTIFS('Audit Form Data'!AA$4:AA$123, TRUE, 'Audit Form Data'!A$4:A$123, "&gt;=1/1", 'Audit Form Data'!A$4:A$123, "&lt;=1/31", 'Audit Form Data'!B$4:B$123, 'Dropdown Lists'!A$7)</f>
        <v>0</v>
      </c>
      <c r="AR121" s="54">
        <f>COUNTIFS('Audit Form Data'!AA$4:AA$123, TRUE, 'Audit Form Data'!A$4:A$123, "&gt;=2/1", 'Audit Form Data'!A$4:A$123, "&lt;3/1", 'Audit Form Data'!B$4:B$123, 'Dropdown Lists'!A$7)</f>
        <v>0</v>
      </c>
      <c r="AS121" s="54">
        <f>COUNTIFS('Audit Form Data'!AA$4:AA$123, TRUE, 'Audit Form Data'!A$4:A$123, "&gt;=3/1", 'Audit Form Data'!A$4:A$123, "&lt;=3/31", 'Audit Form Data'!B$4:B$123, 'Dropdown Lists'!A$7)</f>
        <v>0</v>
      </c>
      <c r="AT121" s="54">
        <f>COUNTIFS('Audit Form Data'!AA$4:AA$123, TRUE, 'Audit Form Data'!A$4:A$123, "&gt;=4/1", 'Audit Form Data'!A$4:A$123, "&lt;=4/30", 'Audit Form Data'!B$4:B$123, 'Dropdown Lists'!A$7)</f>
        <v>0</v>
      </c>
      <c r="AU121" s="54">
        <f>COUNTIFS('Audit Form Data'!AA$4:AA$123, TRUE, 'Audit Form Data'!A$4:A$123, "&gt;=5/1", 'Audit Form Data'!A$4:A$123, "&lt;=5/31", 'Audit Form Data'!B$4:B$123, 'Dropdown Lists'!A$7)</f>
        <v>0</v>
      </c>
      <c r="AV121" s="54">
        <f>COUNTIFS('Audit Form Data'!AA$4:AA$123, TRUE, 'Audit Form Data'!A$4:A$123, "&gt;=6/1", 'Audit Form Data'!A$4:A$123, "&lt;=6/30", 'Audit Form Data'!B$4:B$123, 'Dropdown Lists'!A$7)</f>
        <v>0</v>
      </c>
      <c r="AW121" s="54">
        <f>COUNTIFS('Audit Form Data'!AA$4:AA$123, TRUE, 'Audit Form Data'!A$4:A$123, "&gt;=7/1", 'Audit Form Data'!A$4:A$123, "&lt;=7/31", 'Audit Form Data'!B$4:B$123, 'Dropdown Lists'!A$7)</f>
        <v>0</v>
      </c>
      <c r="AX121" s="54">
        <f>COUNTIFS('Audit Form Data'!AA$4:AA$123, TRUE, 'Audit Form Data'!A$4:A$123, "&gt;=8/1", 'Audit Form Data'!A$4:A$123, "&lt;=8/31", 'Audit Form Data'!B$4:B$123, 'Dropdown Lists'!A$7)</f>
        <v>0</v>
      </c>
      <c r="AY121" s="54">
        <f>COUNTIFS('Audit Form Data'!AA$4:AA$123, TRUE, 'Audit Form Data'!A$4:A$123, "&gt;=9/1", 'Audit Form Data'!A$4:A$123, "&lt;=9/30", 'Audit Form Data'!B$4:B$123, 'Dropdown Lists'!A$7)</f>
        <v>0</v>
      </c>
      <c r="AZ121" s="54">
        <f>COUNTIFS('Audit Form Data'!AA$4:AA$123, TRUE, 'Audit Form Data'!A$4:A$123, "&gt;=10/1", 'Audit Form Data'!A$4:A$123, "&lt;=10/31", 'Audit Form Data'!B$4:B$123, 'Dropdown Lists'!A$7)</f>
        <v>0</v>
      </c>
      <c r="BA121" s="54">
        <f>COUNTIFS('Audit Form Data'!AA$4:AA$123, TRUE, 'Audit Form Data'!A$4:A$123, "&gt;=11/1", 'Audit Form Data'!A$4:A$123, "&lt;=11/30", 'Audit Form Data'!B$4:B$123, 'Dropdown Lists'!A$7)</f>
        <v>0</v>
      </c>
      <c r="BB121" s="54">
        <f>COUNTIFS('Audit Form Data'!AA$4:AA$123, TRUE, 'Audit Form Data'!A$4:A$123, "&gt;=12/1", 'Audit Form Data'!A$4:A$123, "&lt;=12/31", 'Audit Form Data'!B$4:B$123, 'Dropdown Lists'!A$7)</f>
        <v>0</v>
      </c>
    </row>
    <row r="122" spans="2:54" x14ac:dyDescent="0.3">
      <c r="B122" s="158"/>
      <c r="C122" s="56" t="s">
        <v>3</v>
      </c>
      <c r="D122" s="64">
        <f>COUNTIFS('Audit Form Data'!BD$4:BD$123, TRUE, 'Audit Form Data'!A$4:A$123, "&gt;=1/1", 'Audit Form Data'!A$4:A$123, "&lt;=1/31", 'Audit Form Data'!B$4:B$123, 'Dropdown Lists'!A$7) + COUNTIFS('Audit Form Data'!BM$4:BM$123, TRUE, 'Audit Form Data'!A$4:A$123, "&gt;=1/1", 'Audit Form Data'!A$4:A$123, "&lt;=1/31", 'Audit Form Data'!B$4:B$123, 'Dropdown Lists'!A$7)</f>
        <v>0</v>
      </c>
      <c r="E122" s="54">
        <f>COUNTIFS('Audit Form Data'!BE$4:BE$123, TRUE, 'Audit Form Data'!A$4:A$123, "&gt;=1/1", 'Audit Form Data'!A$4:A$123, "&lt;=1/31", 'Audit Form Data'!B$4:B$123, 'Dropdown Lists'!A$7) + COUNTIFS('Audit Form Data'!BN$4:BN$123, TRUE, 'Audit Form Data'!A$4:A$123, "&gt;=1/1", 'Audit Form Data'!A$4:A$123, "&lt;=1/31", 'Audit Form Data'!B$4:B$123, 'Dropdown Lists'!A$7)</f>
        <v>0</v>
      </c>
      <c r="F122" s="67" t="str">
        <f>IFERROR(D122/(D122+E122),"")</f>
        <v/>
      </c>
      <c r="G122" s="64">
        <f>COUNTIFS('Audit Form Data'!BD$4:BD$123, TRUE, 'Audit Form Data'!A$4:A$123, "&gt;=2/1", 'Audit Form Data'!A$4:A$123, "&lt;3/1", 'Audit Form Data'!B$4:B$123, 'Dropdown Lists'!A$7) + COUNTIFS('Audit Form Data'!BM$4:BM$123, TRUE, 'Audit Form Data'!A$4:A$123, "&gt;=2/1", 'Audit Form Data'!A$4:A$123, "&lt;3/1", 'Audit Form Data'!B$4:B$123, 'Dropdown Lists'!A$7)</f>
        <v>0</v>
      </c>
      <c r="H122" s="54">
        <f>COUNTIFS('Audit Form Data'!BE$4:BE$123, TRUE, 'Audit Form Data'!A$4:A$123, "&gt;=2/1", 'Audit Form Data'!A$4:A$123, "&lt;3/1", 'Audit Form Data'!B$4:B$123, 'Dropdown Lists'!A$7) + COUNTIFS('Audit Form Data'!BN$4:BN$123, TRUE, 'Audit Form Data'!A$4:A$123, "&gt;=2/1", 'Audit Form Data'!A$4:A$123, "&lt;3/1", 'Audit Form Data'!B$4:B$123, 'Dropdown Lists'!A$7)</f>
        <v>0</v>
      </c>
      <c r="I122" s="67" t="str">
        <f>IFERROR(G122/(G122+H122),"")</f>
        <v/>
      </c>
      <c r="J122" s="64">
        <f>COUNTIFS('Audit Form Data'!BD$4:BD$123, TRUE, 'Audit Form Data'!A$4:A$123, "&gt;=3/1", 'Audit Form Data'!A$4:A$123, "&lt;=3/31", 'Audit Form Data'!B$4:B$123, 'Dropdown Lists'!A$7) + COUNTIFS('Audit Form Data'!BM$4:BM$123, TRUE, 'Audit Form Data'!A$4:A$123, "&gt;=3/1", 'Audit Form Data'!A$4:A$123, "&lt;=3/31", 'Audit Form Data'!B$4:B$123, 'Dropdown Lists'!A$7)</f>
        <v>0</v>
      </c>
      <c r="K122" s="54">
        <f>COUNTIFS('Audit Form Data'!BE$4:BE$123, TRUE, 'Audit Form Data'!A$4:A$123, "&gt;=3/1", 'Audit Form Data'!A$4:A$123, "&lt;=3/31", 'Audit Form Data'!B$4:B$123, 'Dropdown Lists'!A$7) + COUNTIFS('Audit Form Data'!BN$4:BN$123, TRUE, 'Audit Form Data'!A$4:A$123, "&gt;=3/1", 'Audit Form Data'!A$4:A$123, "&lt;=3/31", 'Audit Form Data'!B$4:B$123, 'Dropdown Lists'!A$7)</f>
        <v>0</v>
      </c>
      <c r="L122" s="67" t="str">
        <f>IFERROR(J122/(J122+K122),"")</f>
        <v/>
      </c>
      <c r="M122" s="64">
        <f>COUNTIFS('Audit Form Data'!BD$4:BD$123, TRUE, 'Audit Form Data'!A$4:A$123, "&gt;=4/1", 'Audit Form Data'!A$4:A$123, "&lt;=4/30", 'Audit Form Data'!B$4:B$123, 'Dropdown Lists'!A$7) + COUNTIFS('Audit Form Data'!BM$4:BM$123, TRUE, 'Audit Form Data'!A$4:A$123, "&gt;=4/1", 'Audit Form Data'!A$4:A$123, "&lt;=4/30", 'Audit Form Data'!B$4:B$123, 'Dropdown Lists'!A$7)</f>
        <v>0</v>
      </c>
      <c r="N122" s="54">
        <f>COUNTIFS('Audit Form Data'!BE$4:BE$123, TRUE, 'Audit Form Data'!A$4:A$123, "&gt;=4/1", 'Audit Form Data'!A$4:A$123, "&lt;=4/30", 'Audit Form Data'!B$4:B$123, 'Dropdown Lists'!A$7) + COUNTIFS('Audit Form Data'!BN$4:BN$123, TRUE, 'Audit Form Data'!A$4:A$123, "&gt;=4/1", 'Audit Form Data'!A$4:A$123, "&lt;=4/30", 'Audit Form Data'!B$4:B$123, 'Dropdown Lists'!A$7)</f>
        <v>0</v>
      </c>
      <c r="O122" s="67" t="str">
        <f>IFERROR(M122/(M122+N122),"")</f>
        <v/>
      </c>
      <c r="P122" s="64">
        <f>COUNTIFS('Audit Form Data'!BD$4:BD$123, TRUE, 'Audit Form Data'!A$4:A$123, "&gt;=5/1", 'Audit Form Data'!A$4:A$123, "&lt;=5/31", 'Audit Form Data'!B$4:B$123, 'Dropdown Lists'!A$7) + COUNTIFS('Audit Form Data'!BM$4:BM$123, TRUE, 'Audit Form Data'!A$4:A$123, "&gt;=5/1", 'Audit Form Data'!A$4:A$123, "&lt;=5/31", 'Audit Form Data'!B$4:B$123, 'Dropdown Lists'!A$7)</f>
        <v>0</v>
      </c>
      <c r="Q122" s="54">
        <f>COUNTIFS('Audit Form Data'!BE$4:BE$123, TRUE, 'Audit Form Data'!A$4:A$123, "&gt;=5/1", 'Audit Form Data'!A$4:A$123, "&lt;=5/31", 'Audit Form Data'!B$4:B$123, 'Dropdown Lists'!A$7) + COUNTIFS('Audit Form Data'!BN$4:BN$123, TRUE, 'Audit Form Data'!A$4:A$123, "&gt;=5/1", 'Audit Form Data'!A$4:A$123, "&lt;=5/31", 'Audit Form Data'!B$4:B$123, 'Dropdown Lists'!A$7)</f>
        <v>0</v>
      </c>
      <c r="R122" s="67" t="str">
        <f>IFERROR(P122/(P122+Q122),"")</f>
        <v/>
      </c>
      <c r="S122" s="64">
        <f>COUNTIFS('Audit Form Data'!BD$4:BD$123, TRUE, 'Audit Form Data'!A$4:A$123, "&gt;=6/1", 'Audit Form Data'!A$4:A$123, "&lt;=6/30", 'Audit Form Data'!B$4:B$123, 'Dropdown Lists'!A$7) + COUNTIFS('Audit Form Data'!BM$4:BM$123, TRUE, 'Audit Form Data'!A$4:A$123, "&gt;=6/1", 'Audit Form Data'!A$4:A$123, "&lt;=6/30", 'Audit Form Data'!B$4:B$123, 'Dropdown Lists'!A$7)</f>
        <v>0</v>
      </c>
      <c r="T122" s="54">
        <f>COUNTIFS('Audit Form Data'!BE$4:BE$123, TRUE, 'Audit Form Data'!A$4:A$123, "&gt;=6/1", 'Audit Form Data'!A$4:A$123, "&lt;=6/30", 'Audit Form Data'!B$4:B$123, 'Dropdown Lists'!A$7) + COUNTIFS('Audit Form Data'!BN$4:BN$123, TRUE, 'Audit Form Data'!A$4:A$123, "&gt;=6/1", 'Audit Form Data'!A$4:A$123, "&lt;=6/30", 'Audit Form Data'!B$4:B$123, 'Dropdown Lists'!A$7)</f>
        <v>0</v>
      </c>
      <c r="U122" s="67" t="str">
        <f>IFERROR(S122/(S122+T122),"")</f>
        <v/>
      </c>
      <c r="V122" s="64">
        <f>COUNTIFS('Audit Form Data'!BD$4:BD$123, TRUE, 'Audit Form Data'!A$4:A$123, "&gt;=7/1", 'Audit Form Data'!A$4:A$123, "&lt;=7/31", 'Audit Form Data'!B$4:B$123, 'Dropdown Lists'!A$7) + COUNTIFS('Audit Form Data'!BM$4:BM$123, TRUE, 'Audit Form Data'!A$4:A$123, "&gt;=7/1", 'Audit Form Data'!A$4:A$123, "&lt;=7/31", 'Audit Form Data'!B$4:B$123, 'Dropdown Lists'!A$7)</f>
        <v>0</v>
      </c>
      <c r="W122" s="54">
        <f>COUNTIFS('Audit Form Data'!BE$4:BE$123, TRUE, 'Audit Form Data'!A$4:A$123, "&gt;=7/1", 'Audit Form Data'!A$4:A$123, "&lt;=7/31", 'Audit Form Data'!B$4:B$123, 'Dropdown Lists'!A$7) + COUNTIFS('Audit Form Data'!BN$4:BN$123, TRUE, 'Audit Form Data'!A$4:A$123, "&gt;=7/1", 'Audit Form Data'!A$4:A$123, "&lt;=7/31", 'Audit Form Data'!B$4:B$123, 'Dropdown Lists'!A$7)</f>
        <v>0</v>
      </c>
      <c r="X122" s="67" t="str">
        <f>IFERROR(V122/(V122+W122),"")</f>
        <v/>
      </c>
      <c r="Y122" s="64">
        <f>COUNTIFS('Audit Form Data'!BD$4:BD$123, TRUE, 'Audit Form Data'!A$4:A$123, "&gt;=8/1", 'Audit Form Data'!A$4:A$123, "&lt;=8/31", 'Audit Form Data'!B$4:B$123, 'Dropdown Lists'!A$7) + COUNTIFS('Audit Form Data'!BM$4:BM$123, TRUE, 'Audit Form Data'!A$4:A$123, "&gt;=8/1", 'Audit Form Data'!A$4:A$123, "&lt;=8/31", 'Audit Form Data'!B$4:B$123, 'Dropdown Lists'!A$7)</f>
        <v>0</v>
      </c>
      <c r="Z122" s="54">
        <f>COUNTIFS('Audit Form Data'!BE$4:BE$123, TRUE, 'Audit Form Data'!A$4:A$123, "&gt;=8/1", 'Audit Form Data'!A$4:A$123, "&lt;=8/31", 'Audit Form Data'!B$4:B$123, 'Dropdown Lists'!A$7) + COUNTIFS('Audit Form Data'!BN$4:BN$123, TRUE, 'Audit Form Data'!A$4:A$123, "&gt;=8/1", 'Audit Form Data'!A$4:A$123, "&lt;=8/31", 'Audit Form Data'!B$4:B$123, 'Dropdown Lists'!A$7)</f>
        <v>0</v>
      </c>
      <c r="AA122" s="67" t="str">
        <f>IFERROR(Y122/(Y122+Z122),"")</f>
        <v/>
      </c>
      <c r="AB122" s="64">
        <f>COUNTIFS('Audit Form Data'!BD$4:BD$123, TRUE, 'Audit Form Data'!A$4:A$123, "&gt;=9/1", 'Audit Form Data'!A$4:A$123, "&lt;=9/30", 'Audit Form Data'!B$4:B$123, 'Dropdown Lists'!A$7) + COUNTIFS('Audit Form Data'!BM$4:BM$123, TRUE, 'Audit Form Data'!A$4:A$123, "&gt;=9/1", 'Audit Form Data'!A$4:A$123, "&lt;=9/30", 'Audit Form Data'!B$4:B$123, 'Dropdown Lists'!A$7)</f>
        <v>0</v>
      </c>
      <c r="AC122" s="54">
        <f>COUNTIFS('Audit Form Data'!BE$4:BE$123, TRUE, 'Audit Form Data'!A$4:A$123, "&gt;=9/1", 'Audit Form Data'!A$4:A$123, "&lt;=9/30", 'Audit Form Data'!B$4:B$123, 'Dropdown Lists'!A$7) + COUNTIFS('Audit Form Data'!BN$4:BN$123, TRUE, 'Audit Form Data'!A$4:A$123, "&gt;=9/1", 'Audit Form Data'!A$4:A$123, "&lt;=9/30", 'Audit Form Data'!B$4:B$123, 'Dropdown Lists'!A$7)</f>
        <v>0</v>
      </c>
      <c r="AD122" s="67" t="str">
        <f>IFERROR(AB122/(AB122+AC122),"")</f>
        <v/>
      </c>
      <c r="AE122" s="64">
        <f>COUNTIFS('Audit Form Data'!BD$4:BD$123, TRUE, 'Audit Form Data'!A$4:A$123, "&gt;=10/1", 'Audit Form Data'!A$4:A$123, "&lt;=10/31", 'Audit Form Data'!B$4:B$123, 'Dropdown Lists'!A$7) + COUNTIFS('Audit Form Data'!BM$4:BM$123, TRUE, 'Audit Form Data'!A$4:A$123, "&gt;=10/1", 'Audit Form Data'!A$4:A$123, "&lt;=10/31", 'Audit Form Data'!B$4:B$123, 'Dropdown Lists'!A$7)</f>
        <v>0</v>
      </c>
      <c r="AF122" s="54">
        <f>COUNTIFS('Audit Form Data'!BE$4:BE$123, TRUE, 'Audit Form Data'!A$4:A$123, "&gt;=10/1", 'Audit Form Data'!A$4:A$123, "&lt;=10/31", 'Audit Form Data'!B$4:B$123, 'Dropdown Lists'!A$7) + COUNTIFS('Audit Form Data'!BN$4:BN$123, TRUE, 'Audit Form Data'!A$4:A$123, "&gt;=10/1", 'Audit Form Data'!A$4:A$123, "&lt;=10/31", 'Audit Form Data'!B$4:B$123, 'Dropdown Lists'!A$7)</f>
        <v>0</v>
      </c>
      <c r="AG122" s="67" t="str">
        <f>IFERROR(AE122/(AE122+AF122),"")</f>
        <v/>
      </c>
      <c r="AH122" s="64">
        <f>COUNTIFS('Audit Form Data'!BD$4:BD$123, TRUE, 'Audit Form Data'!A$4:A$123, "&gt;=11/1", 'Audit Form Data'!A$4:A$123, "&lt;=11/30", 'Audit Form Data'!B$4:B$123, 'Dropdown Lists'!A$7) + COUNTIFS('Audit Form Data'!BM$4:BM$123, TRUE, 'Audit Form Data'!A$4:A$123, "&gt;=11/1", 'Audit Form Data'!A$4:A$123, "&lt;=11/30", 'Audit Form Data'!B$4:B$123, 'Dropdown Lists'!A$7)</f>
        <v>0</v>
      </c>
      <c r="AI122" s="54">
        <f>COUNTIFS('Audit Form Data'!BE$4:BE$123, TRUE, 'Audit Form Data'!A$4:A$123, "&gt;=11/1", 'Audit Form Data'!A$4:A$123, "&lt;=11/30", 'Audit Form Data'!B$4:B$123, 'Dropdown Lists'!A$7) + COUNTIFS('Audit Form Data'!BN$4:BN$123, TRUE, 'Audit Form Data'!A$4:A$123, "&gt;=11/1", 'Audit Form Data'!A$4:A$123, "&lt;=11/30", 'Audit Form Data'!B$4:B$123, 'Dropdown Lists'!A$7)</f>
        <v>0</v>
      </c>
      <c r="AJ122" s="67" t="str">
        <f>IFERROR(AH122/(AH122+AI122),"")</f>
        <v/>
      </c>
      <c r="AK122" s="64">
        <f>COUNTIFS('Audit Form Data'!BD$4:BD$123, TRUE, 'Audit Form Data'!A$4:A$123, "&gt;=12/1", 'Audit Form Data'!A$4:A$123, "&lt;=12/31", 'Audit Form Data'!B$4:B$123, 'Dropdown Lists'!A$7) + COUNTIFS('Audit Form Data'!BM$4:BM$123, TRUE, 'Audit Form Data'!A$4:A$123, "&gt;=12/1", 'Audit Form Data'!A$4:A$123, "&lt;=12/31", 'Audit Form Data'!B$4:B$123, 'Dropdown Lists'!A$7)</f>
        <v>0</v>
      </c>
      <c r="AL122" s="54">
        <f>COUNTIFS('Audit Form Data'!BE$4:BE$123, TRUE, 'Audit Form Data'!A$4:A$123, "&gt;=12/1", 'Audit Form Data'!A$4:A$123, "&lt;=12/31", 'Audit Form Data'!B$4:B$123, 'Dropdown Lists'!A$7) + COUNTIFS('Audit Form Data'!BN$4:BN$123, TRUE, 'Audit Form Data'!A$4:A$123, "&gt;=12/1", 'Audit Form Data'!A$4:A$123, "&lt;=12/31", 'Audit Form Data'!B$4:B$123, 'Dropdown Lists'!A$7)</f>
        <v>0</v>
      </c>
      <c r="AM122" s="67" t="str">
        <f>IFERROR(AK122/(AK122+AL122),"")</f>
        <v/>
      </c>
      <c r="AO122" s="159"/>
      <c r="AP122" s="46" t="s">
        <v>3</v>
      </c>
      <c r="AQ122" s="54">
        <f>COUNTIFS('Audit Form Data'!BE$4:BE$123, TRUE, 'Audit Form Data'!A$4:A$123, "&gt;=1/1", 'Audit Form Data'!A$4:A$123, "&lt;=1/31", 'Audit Form Data'!B$4:B$123, 'Dropdown Lists'!A$7) + COUNTIFS('Audit Form Data'!BN$4:BN$123, TRUE, 'Audit Form Data'!A$4:A$123, "&gt;=1/1", 'Audit Form Data'!A$4:A$123, "&lt;=1/31", 'Audit Form Data'!B$4:B$123, 'Dropdown Lists'!A$7)</f>
        <v>0</v>
      </c>
      <c r="AR122" s="54">
        <f>COUNTIFS('Audit Form Data'!BE$4:BE$123, TRUE, 'Audit Form Data'!A$4:A$123, "&gt;=2/1", 'Audit Form Data'!A$4:A$123, "&lt;3/1", 'Audit Form Data'!B$4:B$123, 'Dropdown Lists'!A$7) + COUNTIFS('Audit Form Data'!BN$4:BN$123, TRUE, 'Audit Form Data'!A$4:A$123, "&gt;=2/1", 'Audit Form Data'!A$4:A$123, "&lt;3/1", 'Audit Form Data'!B$4:B$123, 'Dropdown Lists'!A$7)</f>
        <v>0</v>
      </c>
      <c r="AS122" s="54">
        <f>COUNTIFS('Audit Form Data'!BE$4:BE$123, TRUE, 'Audit Form Data'!A$4:A$123, "&gt;=3/1", 'Audit Form Data'!A$4:A$123, "&lt;=3/31", 'Audit Form Data'!B$4:B$123, 'Dropdown Lists'!A$7) + COUNTIFS('Audit Form Data'!BN$4:BN$123, TRUE, 'Audit Form Data'!A$4:A$123, "&gt;=3/1", 'Audit Form Data'!A$4:A$123, "&lt;=3/31", 'Audit Form Data'!B$4:B$123, 'Dropdown Lists'!A$7)</f>
        <v>0</v>
      </c>
      <c r="AT122" s="54">
        <f>COUNTIFS('Audit Form Data'!BE$4:BE$123, TRUE, 'Audit Form Data'!A$4:A$123, "&gt;=4/1", 'Audit Form Data'!A$4:A$123, "&lt;=4/30", 'Audit Form Data'!B$4:B$123, 'Dropdown Lists'!A$7) + COUNTIFS('Audit Form Data'!BN$4:BN$123, TRUE, 'Audit Form Data'!A$4:A$123, "&gt;=4/1", 'Audit Form Data'!A$4:A$123, "&lt;=4/30", 'Audit Form Data'!B$4:B$123, 'Dropdown Lists'!A$7)</f>
        <v>0</v>
      </c>
      <c r="AU122" s="54">
        <f>COUNTIFS('Audit Form Data'!BE$4:BE$123, TRUE, 'Audit Form Data'!A$4:A$123, "&gt;=5/1", 'Audit Form Data'!A$4:A$123, "&lt;=5/31", 'Audit Form Data'!B$4:B$123, 'Dropdown Lists'!A$7) + COUNTIFS('Audit Form Data'!BN$4:BN$123, TRUE, 'Audit Form Data'!A$4:A$123, "&gt;=5/1", 'Audit Form Data'!A$4:A$123, "&lt;=5/31", 'Audit Form Data'!B$4:B$123, 'Dropdown Lists'!A$7)</f>
        <v>0</v>
      </c>
      <c r="AV122" s="54">
        <f>COUNTIFS('Audit Form Data'!BE$4:BE$123, TRUE, 'Audit Form Data'!A$4:A$123, "&gt;=6/1", 'Audit Form Data'!A$4:A$123, "&lt;=6/30", 'Audit Form Data'!B$4:B$123, 'Dropdown Lists'!A$7) + COUNTIFS('Audit Form Data'!BN$4:BN$123, TRUE, 'Audit Form Data'!A$4:A$123, "&gt;=6/1", 'Audit Form Data'!A$4:A$123, "&lt;=6/30", 'Audit Form Data'!B$4:B$123, 'Dropdown Lists'!A$7)</f>
        <v>0</v>
      </c>
      <c r="AW122" s="54">
        <f>COUNTIFS('Audit Form Data'!BE$4:BE$123, TRUE, 'Audit Form Data'!A$4:A$123, "&gt;=7/1", 'Audit Form Data'!A$4:A$123, "&lt;=7/31", 'Audit Form Data'!B$4:B$123, 'Dropdown Lists'!A$7) + COUNTIFS('Audit Form Data'!BN$4:BN$123, TRUE, 'Audit Form Data'!A$4:A$123, "&gt;=7/1", 'Audit Form Data'!A$4:A$123, "&lt;=7/31", 'Audit Form Data'!B$4:B$123, 'Dropdown Lists'!A$7)</f>
        <v>0</v>
      </c>
      <c r="AX122" s="54">
        <f>COUNTIFS('Audit Form Data'!BE$4:BE$123, TRUE, 'Audit Form Data'!A$4:A$123, "&gt;=8/1", 'Audit Form Data'!A$4:A$123, "&lt;=8/31", 'Audit Form Data'!B$4:B$123, 'Dropdown Lists'!A$7) + COUNTIFS('Audit Form Data'!BN$4:BN$123, TRUE, 'Audit Form Data'!A$4:A$123, "&gt;=8/1", 'Audit Form Data'!A$4:A$123, "&lt;=8/31", 'Audit Form Data'!B$4:B$123, 'Dropdown Lists'!A$7)</f>
        <v>0</v>
      </c>
      <c r="AY122" s="54">
        <f>COUNTIFS('Audit Form Data'!BE$4:BE$123, TRUE, 'Audit Form Data'!A$4:A$123, "&gt;=9/1", 'Audit Form Data'!A$4:A$123, "&lt;=9/30", 'Audit Form Data'!B$4:B$123, 'Dropdown Lists'!A$7) + COUNTIFS('Audit Form Data'!BN$4:BN$123, TRUE, 'Audit Form Data'!A$4:A$123, "&gt;=9/1", 'Audit Form Data'!A$4:A$123, "&lt;=9/30", 'Audit Form Data'!B$4:B$123, 'Dropdown Lists'!A$7)</f>
        <v>0</v>
      </c>
      <c r="AZ122" s="54">
        <f>COUNTIFS('Audit Form Data'!BE$4:BE$123, TRUE, 'Audit Form Data'!A$4:A$123, "&gt;=10/1", 'Audit Form Data'!A$4:A$123, "&lt;=10/31", 'Audit Form Data'!B$4:B$123, 'Dropdown Lists'!A$7) + COUNTIFS('Audit Form Data'!BN$4:BN$123, TRUE, 'Audit Form Data'!A$4:A$123, "&gt;=10/1", 'Audit Form Data'!A$4:A$123, "&lt;=10/31", 'Audit Form Data'!B$4:B$123, 'Dropdown Lists'!A$7)</f>
        <v>0</v>
      </c>
      <c r="BA122" s="54">
        <f>COUNTIFS('Audit Form Data'!BE$4:BE$123, TRUE, 'Audit Form Data'!A$4:A$123, "&gt;=11/1", 'Audit Form Data'!A$4:A$123, "&lt;=11/30", 'Audit Form Data'!B$4:B$123, 'Dropdown Lists'!A$7) + COUNTIFS('Audit Form Data'!BN$4:BN$123, TRUE, 'Audit Form Data'!A$4:A$123, "&gt;=11/1", 'Audit Form Data'!A$4:A$123, "&lt;=11/30", 'Audit Form Data'!B$4:B$123, 'Dropdown Lists'!A$7)</f>
        <v>0</v>
      </c>
      <c r="BB122" s="54">
        <f>COUNTIFS('Audit Form Data'!BE$4:BE$123, TRUE, 'Audit Form Data'!A$4:A$123, "&gt;=12/1", 'Audit Form Data'!A$4:A$123, "&lt;=12/31", 'Audit Form Data'!B$4:B$123, 'Dropdown Lists'!A$7) + COUNTIFS('Audit Form Data'!BN$4:BN$123, TRUE, 'Audit Form Data'!A$4:A$123, "&gt;=12/1", 'Audit Form Data'!A$4:A$123, "&lt;=12/31", 'Audit Form Data'!B$4:B$123, 'Dropdown Lists'!A$7)</f>
        <v>0</v>
      </c>
    </row>
    <row r="123" spans="2:54" x14ac:dyDescent="0.3">
      <c r="B123" s="159"/>
      <c r="C123" s="85" t="s">
        <v>118</v>
      </c>
      <c r="D123" s="86">
        <f>SUM(D120:D122)</f>
        <v>0</v>
      </c>
      <c r="E123" s="86">
        <f>SUM(E120:E122)</f>
        <v>0</v>
      </c>
      <c r="F123" s="96" t="e">
        <f>IFERROR(D123/(D123+E123), NA())</f>
        <v>#N/A</v>
      </c>
      <c r="G123" s="86">
        <f>SUM(G120:G122)</f>
        <v>0</v>
      </c>
      <c r="H123" s="86">
        <f>SUM(H120:H122)</f>
        <v>0</v>
      </c>
      <c r="I123" s="96" t="e">
        <f>IFERROR(G123/(G123+H123), NA())</f>
        <v>#N/A</v>
      </c>
      <c r="J123" s="86">
        <f>SUM(J120:J122)</f>
        <v>0</v>
      </c>
      <c r="K123" s="86">
        <f>SUM(K120:K122)</f>
        <v>0</v>
      </c>
      <c r="L123" s="96" t="e">
        <f>IFERROR(J123/(J123+K123), NA())</f>
        <v>#N/A</v>
      </c>
      <c r="M123" s="86">
        <f>SUM(M120:M122)</f>
        <v>0</v>
      </c>
      <c r="N123" s="86">
        <f>SUM(N120:N122)</f>
        <v>0</v>
      </c>
      <c r="O123" s="96" t="e">
        <f>IFERROR(M123/(M123+N123), NA())</f>
        <v>#N/A</v>
      </c>
      <c r="P123" s="86">
        <f>SUM(P120:P122)</f>
        <v>0</v>
      </c>
      <c r="Q123" s="86">
        <f>SUM(Q120:Q122)</f>
        <v>0</v>
      </c>
      <c r="R123" s="96" t="e">
        <f>IFERROR(P123/(P123+Q123), NA())</f>
        <v>#N/A</v>
      </c>
      <c r="S123" s="86">
        <f>SUM(S120:S122)</f>
        <v>0</v>
      </c>
      <c r="T123" s="86">
        <f>SUM(T120:T122)</f>
        <v>0</v>
      </c>
      <c r="U123" s="96" t="e">
        <f>IFERROR(S123/(S123+T123), NA())</f>
        <v>#N/A</v>
      </c>
      <c r="V123" s="86">
        <f>SUM(V120:V122)</f>
        <v>0</v>
      </c>
      <c r="W123" s="86">
        <f>SUM(W120:W122)</f>
        <v>0</v>
      </c>
      <c r="X123" s="96" t="e">
        <f>IFERROR(V123/(V123+W123), NA())</f>
        <v>#N/A</v>
      </c>
      <c r="Y123" s="86">
        <f>SUM(Y120:Y122)</f>
        <v>0</v>
      </c>
      <c r="Z123" s="86">
        <f>SUM(Z120:Z122)</f>
        <v>0</v>
      </c>
      <c r="AA123" s="96" t="e">
        <f>IFERROR(Y123/(Y123+Z123), NA())</f>
        <v>#N/A</v>
      </c>
      <c r="AB123" s="86">
        <f>SUM(AB120:AB122)</f>
        <v>0</v>
      </c>
      <c r="AC123" s="86">
        <f>SUM(AC120:AC122)</f>
        <v>0</v>
      </c>
      <c r="AD123" s="96" t="e">
        <f>IFERROR(AB123/(AB123+AC123), NA())</f>
        <v>#N/A</v>
      </c>
      <c r="AE123" s="86">
        <f>SUM(AE120:AE122)</f>
        <v>0</v>
      </c>
      <c r="AF123" s="86">
        <f>SUM(AF120:AF122)</f>
        <v>0</v>
      </c>
      <c r="AG123" s="96" t="e">
        <f>IFERROR(AE123/(AE123+AF123), NA())</f>
        <v>#N/A</v>
      </c>
      <c r="AH123" s="86">
        <f>SUM(AH120:AH122)</f>
        <v>0</v>
      </c>
      <c r="AI123" s="86">
        <f>SUM(AI120:AI122)</f>
        <v>0</v>
      </c>
      <c r="AJ123" s="96" t="e">
        <f>IFERROR(AH123/(AH123+AI123), NA())</f>
        <v>#N/A</v>
      </c>
      <c r="AK123" s="86">
        <f>SUM(AK120:AK122)</f>
        <v>0</v>
      </c>
      <c r="AL123" s="86">
        <f>SUM(AL120:AL122)</f>
        <v>0</v>
      </c>
      <c r="AM123" s="96" t="e">
        <f>IFERROR(AK123/(AK123+AL123), NA())</f>
        <v>#N/A</v>
      </c>
      <c r="AO123" s="154" t="s">
        <v>4</v>
      </c>
      <c r="AP123" s="47" t="s">
        <v>5</v>
      </c>
      <c r="AQ123" s="72">
        <f>COUNTIFS('Audit Form Data'!L$4:L$123, TRUE, 'Audit Form Data'!A$4:A$123, "&gt;=1/1", 'Audit Form Data'!A$4:A$123, "&lt;=1/31", 'Audit Form Data'!B$4:B$123, 'Dropdown Lists'!A$7)</f>
        <v>0</v>
      </c>
      <c r="AR123" s="72">
        <f>COUNTIFS('Audit Form Data'!L$4:L$123, TRUE, 'Audit Form Data'!A$4:A$123, "&gt;=2/1", 'Audit Form Data'!A$4:A$123, "&lt;3/1", 'Audit Form Data'!B$4:B$123, 'Dropdown Lists'!A$7)</f>
        <v>0</v>
      </c>
      <c r="AS123" s="72">
        <f>COUNTIFS('Audit Form Data'!L$4:L$123, TRUE, 'Audit Form Data'!A$4:A$123, "&gt;=3/1", 'Audit Form Data'!A$4:A$123, "&lt;=3/31", 'Audit Form Data'!B$4:B$123, 'Dropdown Lists'!A$7)</f>
        <v>0</v>
      </c>
      <c r="AT123" s="72">
        <f>COUNTIFS('Audit Form Data'!L$4:L$123, TRUE, 'Audit Form Data'!A$4:A$123, "&gt;=4/1", 'Audit Form Data'!A$4:A$123, "&lt;=4/30", 'Audit Form Data'!B$4:B$123, 'Dropdown Lists'!A$7)</f>
        <v>0</v>
      </c>
      <c r="AU123" s="72">
        <f>COUNTIFS('Audit Form Data'!L$4:L$123, TRUE, 'Audit Form Data'!A$4:A$123, "&gt;=5/1", 'Audit Form Data'!A$4:A$123, "&lt;=5/31", 'Audit Form Data'!B$4:B$123, 'Dropdown Lists'!A$7)</f>
        <v>0</v>
      </c>
      <c r="AV123" s="72">
        <f>COUNTIFS('Audit Form Data'!L$4:L$123, TRUE, 'Audit Form Data'!A$4:A$123, "&gt;=6/1", 'Audit Form Data'!A$4:A$123, "&lt;=6/30", 'Audit Form Data'!B$4:B$123, 'Dropdown Lists'!A$7)</f>
        <v>0</v>
      </c>
      <c r="AW123" s="72">
        <f>COUNTIFS('Audit Form Data'!L$4:L$123, TRUE, 'Audit Form Data'!A$4:A$123, "&gt;=7/1", 'Audit Form Data'!A$4:A$123, "&lt;=7/31", 'Audit Form Data'!B$4:B$123, 'Dropdown Lists'!A$7)</f>
        <v>0</v>
      </c>
      <c r="AX123" s="72">
        <f>COUNTIFS('Audit Form Data'!L$4:L$123, TRUE, 'Audit Form Data'!A$4:A$123, "&gt;=8/1", 'Audit Form Data'!A$4:A$123, "&lt;=8/31", 'Audit Form Data'!B$4:B$123, 'Dropdown Lists'!A$7)</f>
        <v>0</v>
      </c>
      <c r="AY123" s="72">
        <f>COUNTIFS('Audit Form Data'!L$4:L$123, TRUE, 'Audit Form Data'!A$4:A$123, "&gt;=9/1", 'Audit Form Data'!A$4:A$123, "&lt;=9/30", 'Audit Form Data'!B$4:B$123, 'Dropdown Lists'!A$7)</f>
        <v>0</v>
      </c>
      <c r="AZ123" s="72">
        <f>COUNTIFS('Audit Form Data'!L$4:L$123, TRUE, 'Audit Form Data'!A$4:A$123, "&gt;=10/1", 'Audit Form Data'!A$4:A$123, "&lt;=10/31", 'Audit Form Data'!B$4:B$123, 'Dropdown Lists'!A$7)</f>
        <v>0</v>
      </c>
      <c r="BA123" s="72">
        <f>COUNTIFS('Audit Form Data'!L$4:L$123, TRUE, 'Audit Form Data'!A$4:A$123, "&gt;=11/1", 'Audit Form Data'!A$4:A$123, "&lt;=11/30", 'Audit Form Data'!B$4:B$123, 'Dropdown Lists'!A$7)</f>
        <v>0</v>
      </c>
      <c r="BB123" s="72">
        <f>COUNTIFS('Audit Form Data'!L$4:L$123, TRUE, 'Audit Form Data'!A$4:A$123, "&gt;=12/1", 'Audit Form Data'!A$4:A$123, "&lt;=12/31", 'Audit Form Data'!B$4:B$123, 'Dropdown Lists'!A$7)</f>
        <v>0</v>
      </c>
    </row>
    <row r="124" spans="2:54" ht="24.6" x14ac:dyDescent="0.3">
      <c r="B124" s="154" t="s">
        <v>4</v>
      </c>
      <c r="C124" s="57" t="s">
        <v>5</v>
      </c>
      <c r="D124" s="71">
        <f>COUNTIFS('Audit Form Data'!K$4:K$123, TRUE, 'Audit Form Data'!A$4:A$123, "&gt;=1/1", 'Audit Form Data'!A$4:A$123, "&lt;=1/31", 'Audit Form Data'!B$4:B$123, 'Dropdown Lists'!A$7)</f>
        <v>0</v>
      </c>
      <c r="E124" s="72">
        <f>COUNTIFS('Audit Form Data'!L$4:L$123, TRUE, 'Audit Form Data'!A$4:A$123, "&gt;=1/1", 'Audit Form Data'!A$4:A$123, "&lt;=1/31", 'Audit Form Data'!B$4:B$123, 'Dropdown Lists'!A$7)</f>
        <v>0</v>
      </c>
      <c r="F124" s="97" t="str">
        <f>IFERROR(D124/(D124+E124),"")</f>
        <v/>
      </c>
      <c r="G124" s="71">
        <f>COUNTIFS('Audit Form Data'!K$4:K$123, TRUE, 'Audit Form Data'!A$4:A$123, "&gt;=2/1", 'Audit Form Data'!A$4:A$123, "&lt;3/1", 'Audit Form Data'!B$4:B$123, 'Dropdown Lists'!A$7)</f>
        <v>0</v>
      </c>
      <c r="H124" s="72">
        <f>COUNTIFS('Audit Form Data'!L$4:L$123, TRUE, 'Audit Form Data'!A$4:A$123, "&gt;=2/1", 'Audit Form Data'!A$4:A$123, "&lt;3/1", 'Audit Form Data'!B$4:B$123, 'Dropdown Lists'!A$7)</f>
        <v>0</v>
      </c>
      <c r="I124" s="97" t="str">
        <f>IFERROR(G124/(G124+H124),"")</f>
        <v/>
      </c>
      <c r="J124" s="71">
        <f>COUNTIFS('Audit Form Data'!K$4:K$123, TRUE, 'Audit Form Data'!A$4:A$123, "&gt;=3/1", 'Audit Form Data'!A$4:A$123, "&lt;=3/31", 'Audit Form Data'!B$4:B$123, 'Dropdown Lists'!A$7)</f>
        <v>0</v>
      </c>
      <c r="K124" s="72">
        <f>COUNTIFS('Audit Form Data'!L$4:L$123, TRUE, 'Audit Form Data'!A$4:A$123, "&gt;=3/1", 'Audit Form Data'!A$4:A$123, "&lt;=3/31", 'Audit Form Data'!B$4:B$123, 'Dropdown Lists'!A$7)</f>
        <v>0</v>
      </c>
      <c r="L124" s="97" t="str">
        <f>IFERROR(J124/(J124+K124),"")</f>
        <v/>
      </c>
      <c r="M124" s="71">
        <f>COUNTIFS('Audit Form Data'!K$4:K$123, TRUE, 'Audit Form Data'!A$4:A$123, "&gt;=4/1", 'Audit Form Data'!A$4:A$123, "&lt;=4/30", 'Audit Form Data'!B$4:B$123, 'Dropdown Lists'!A$7)</f>
        <v>0</v>
      </c>
      <c r="N124" s="72">
        <f>COUNTIFS('Audit Form Data'!L$4:L$123, TRUE, 'Audit Form Data'!A$4:A$123, "&gt;=4/1", 'Audit Form Data'!A$4:A$123, "&lt;=4/30", 'Audit Form Data'!B$4:B$123, 'Dropdown Lists'!A$7)</f>
        <v>0</v>
      </c>
      <c r="O124" s="97" t="str">
        <f>IFERROR(M124/(M124+N124),"")</f>
        <v/>
      </c>
      <c r="P124" s="71">
        <f>COUNTIFS('Audit Form Data'!K$4:K$123, TRUE, 'Audit Form Data'!A$4:A$123, "&gt;=5/1", 'Audit Form Data'!A$4:A$123, "&lt;=5/31", 'Audit Form Data'!B$4:B$123, 'Dropdown Lists'!A$7)</f>
        <v>0</v>
      </c>
      <c r="Q124" s="72">
        <f>COUNTIFS('Audit Form Data'!L$4:L$123, TRUE, 'Audit Form Data'!A$4:A$123, "&gt;=5/1", 'Audit Form Data'!A$4:A$123, "&lt;=5/31", 'Audit Form Data'!B$4:B$123, 'Dropdown Lists'!A$7)</f>
        <v>0</v>
      </c>
      <c r="R124" s="97" t="str">
        <f>IFERROR(P124/(P124+Q124),"")</f>
        <v/>
      </c>
      <c r="S124" s="71">
        <f>COUNTIFS('Audit Form Data'!K$4:K$123, TRUE, 'Audit Form Data'!A$4:A$123, "&gt;=6/1", 'Audit Form Data'!A$4:A$123, "&lt;=6/30", 'Audit Form Data'!B$4:B$123, 'Dropdown Lists'!A$7)</f>
        <v>0</v>
      </c>
      <c r="T124" s="72">
        <f>COUNTIFS('Audit Form Data'!L$4:L$123, TRUE, 'Audit Form Data'!A$4:A$123, "&gt;=6/1", 'Audit Form Data'!A$4:A$123, "&lt;=6/30", 'Audit Form Data'!B$4:B$123, 'Dropdown Lists'!A$7)</f>
        <v>0</v>
      </c>
      <c r="U124" s="97" t="str">
        <f>IFERROR(S124/(S124+T124),"")</f>
        <v/>
      </c>
      <c r="V124" s="71">
        <f>COUNTIFS('Audit Form Data'!K$4:K$123, TRUE, 'Audit Form Data'!A$4:A$123, "&gt;=7/1", 'Audit Form Data'!A$4:A$123, "&lt;=7/31", 'Audit Form Data'!B$4:B$123, 'Dropdown Lists'!A$7)</f>
        <v>0</v>
      </c>
      <c r="W124" s="72">
        <f>COUNTIFS('Audit Form Data'!L$4:L$123, TRUE, 'Audit Form Data'!A$4:A$123, "&gt;=7/1", 'Audit Form Data'!A$4:A$123, "&lt;=7/31", 'Audit Form Data'!B$4:B$123, 'Dropdown Lists'!A$7)</f>
        <v>0</v>
      </c>
      <c r="X124" s="97" t="str">
        <f>IFERROR(V124/(V124+W124),"")</f>
        <v/>
      </c>
      <c r="Y124" s="71">
        <f>COUNTIFS('Audit Form Data'!K$4:K$123, TRUE, 'Audit Form Data'!A$4:A$123, "&gt;=8/1", 'Audit Form Data'!A$4:A$123, "&lt;=8/31", 'Audit Form Data'!B$4:B$123, 'Dropdown Lists'!A$7)</f>
        <v>0</v>
      </c>
      <c r="Z124" s="72">
        <f>COUNTIFS('Audit Form Data'!L$4:L$123, TRUE, 'Audit Form Data'!A$4:A$123, "&gt;=8/1", 'Audit Form Data'!A$4:A$123, "&lt;=8/31", 'Audit Form Data'!B$4:B$123, 'Dropdown Lists'!A$7)</f>
        <v>0</v>
      </c>
      <c r="AA124" s="97" t="str">
        <f>IFERROR(Y124/(Y124+Z124),"")</f>
        <v/>
      </c>
      <c r="AB124" s="71">
        <f>COUNTIFS('Audit Form Data'!K$4:K$123, TRUE, 'Audit Form Data'!A$4:A$123, "&gt;=9/1", 'Audit Form Data'!A$4:A$123, "&lt;=9/30", 'Audit Form Data'!B$4:B$123, 'Dropdown Lists'!A$7)</f>
        <v>0</v>
      </c>
      <c r="AC124" s="72">
        <f>COUNTIFS('Audit Form Data'!L$4:L$123, TRUE, 'Audit Form Data'!A$4:A$123, "&gt;=9/1", 'Audit Form Data'!A$4:A$123, "&lt;=9/30", 'Audit Form Data'!B$4:B$123, 'Dropdown Lists'!A$7)</f>
        <v>0</v>
      </c>
      <c r="AD124" s="97" t="str">
        <f>IFERROR(AB124/(AB124+AC124),"")</f>
        <v/>
      </c>
      <c r="AE124" s="71">
        <f>COUNTIFS('Audit Form Data'!K$4:K$123, TRUE, 'Audit Form Data'!A$4:A$123, "&gt;=10/1", 'Audit Form Data'!A$4:A$123, "&lt;=10/31", 'Audit Form Data'!B$4:B$123, 'Dropdown Lists'!A$7)</f>
        <v>0</v>
      </c>
      <c r="AF124" s="72">
        <f>COUNTIFS('Audit Form Data'!L$4:L$123, TRUE, 'Audit Form Data'!A$4:A$123, "&gt;=10/1", 'Audit Form Data'!A$4:A$123, "&lt;=10/31", 'Audit Form Data'!B$4:B$123, 'Dropdown Lists'!A$7)</f>
        <v>0</v>
      </c>
      <c r="AG124" s="97" t="str">
        <f>IFERROR(AE124/(AE124+AF124),"")</f>
        <v/>
      </c>
      <c r="AH124" s="71">
        <f>COUNTIFS('Audit Form Data'!K$4:K$123, TRUE, 'Audit Form Data'!A$4:A$123, "&gt;=11/1", 'Audit Form Data'!A$4:A$123, "&lt;=11/30", 'Audit Form Data'!B$4:B$123, 'Dropdown Lists'!A$7)</f>
        <v>0</v>
      </c>
      <c r="AI124" s="72">
        <f>COUNTIFS('Audit Form Data'!L$4:L$123, TRUE, 'Audit Form Data'!A$4:A$123, "&gt;=11/1", 'Audit Form Data'!A$4:A$123, "&lt;=11/30", 'Audit Form Data'!B$4:B$123, 'Dropdown Lists'!A$7)</f>
        <v>0</v>
      </c>
      <c r="AJ124" s="97" t="str">
        <f>IFERROR(AH124/(AH124+AI124),"")</f>
        <v/>
      </c>
      <c r="AK124" s="71">
        <f>COUNTIFS('Audit Form Data'!K$4:K$123, TRUE, 'Audit Form Data'!A$4:A$123, "&gt;=12/1", 'Audit Form Data'!A$4:A$123, "&lt;=12/31", 'Audit Form Data'!B$4:B$123, 'Dropdown Lists'!A$7)</f>
        <v>0</v>
      </c>
      <c r="AL124" s="72">
        <f>COUNTIFS('Audit Form Data'!L$4:L$123, TRUE, 'Audit Form Data'!A$4:A$123, "&gt;=12/1", 'Audit Form Data'!A$4:A$123, "&lt;=12/31", 'Audit Form Data'!B$4:B$123, 'Dropdown Lists'!A$7)</f>
        <v>0</v>
      </c>
      <c r="AM124" s="97" t="str">
        <f>IFERROR(AK124/(AK124+AL124),"")</f>
        <v/>
      </c>
      <c r="AO124" s="155"/>
      <c r="AP124" s="47" t="s">
        <v>6</v>
      </c>
      <c r="AQ124" s="72">
        <f>COUNTIFS('Audit Form Data'!U$4:U$123, TRUE, 'Audit Form Data'!A$4:A$123, "&gt;=1/1", 'Audit Form Data'!A$4:A$123, "&lt;=1/31", 'Audit Form Data'!B$4:B$123, 'Dropdown Lists'!A$7)</f>
        <v>0</v>
      </c>
      <c r="AR124" s="72">
        <f>COUNTIFS('Audit Form Data'!U$4:U$123, TRUE, 'Audit Form Data'!A$4:A$123, "&gt;=2/1", 'Audit Form Data'!A$4:A$123, "&lt;3/1", 'Audit Form Data'!B$4:B$123, 'Dropdown Lists'!A$7)</f>
        <v>0</v>
      </c>
      <c r="AS124" s="72">
        <f>COUNTIFS('Audit Form Data'!U$4:U$123, TRUE, 'Audit Form Data'!A$4:A$123, "&gt;=3/1", 'Audit Form Data'!A$4:A$123, "&lt;=3/31", 'Audit Form Data'!B$4:B$123, 'Dropdown Lists'!A$7)</f>
        <v>0</v>
      </c>
      <c r="AT124" s="72">
        <f>COUNTIFS('Audit Form Data'!U$4:U$123, TRUE, 'Audit Form Data'!A$4:A$123, "&gt;=4/1", 'Audit Form Data'!A$4:A$123, "&lt;=4/30", 'Audit Form Data'!B$4:B$123, 'Dropdown Lists'!A$7)</f>
        <v>0</v>
      </c>
      <c r="AU124" s="72">
        <f>COUNTIFS('Audit Form Data'!U$4:U$123, TRUE, 'Audit Form Data'!A$4:A$123, "&gt;=5/1", 'Audit Form Data'!A$4:A$123, "&lt;=5/31", 'Audit Form Data'!B$4:B$123, 'Dropdown Lists'!A$7)</f>
        <v>0</v>
      </c>
      <c r="AV124" s="72">
        <f>COUNTIFS('Audit Form Data'!U$4:U$123, TRUE, 'Audit Form Data'!A$4:A$123, "&gt;=6/1", 'Audit Form Data'!A$4:A$123, "&lt;=6/30", 'Audit Form Data'!B$4:B$123, 'Dropdown Lists'!A$7)</f>
        <v>0</v>
      </c>
      <c r="AW124" s="72">
        <f>COUNTIFS('Audit Form Data'!U$4:U$123, TRUE, 'Audit Form Data'!A$4:A$123, "&gt;=7/1", 'Audit Form Data'!A$4:A$123, "&lt;=7/31", 'Audit Form Data'!B$4:B$123, 'Dropdown Lists'!A$7)</f>
        <v>0</v>
      </c>
      <c r="AX124" s="72">
        <f>COUNTIFS('Audit Form Data'!U$4:U$123, TRUE, 'Audit Form Data'!A$4:A$123, "&gt;=8/1", 'Audit Form Data'!A$4:A$123, "&lt;=8/31", 'Audit Form Data'!B$4:B$123, 'Dropdown Lists'!A$7)</f>
        <v>0</v>
      </c>
      <c r="AY124" s="72">
        <f>COUNTIFS('Audit Form Data'!U$4:U$123, TRUE, 'Audit Form Data'!A$4:A$123, "&gt;=9/1", 'Audit Form Data'!A$4:A$123, "&lt;=9/30", 'Audit Form Data'!B$4:B$123, 'Dropdown Lists'!A$7)</f>
        <v>0</v>
      </c>
      <c r="AZ124" s="72">
        <f>COUNTIFS('Audit Form Data'!U$4:U$123, TRUE, 'Audit Form Data'!A$4:A$123, "&gt;=10/1", 'Audit Form Data'!A$4:A$123, "&lt;=10/31", 'Audit Form Data'!B$4:B$123, 'Dropdown Lists'!A$7)</f>
        <v>0</v>
      </c>
      <c r="BA124" s="72">
        <f>COUNTIFS('Audit Form Data'!U$4:U$123, TRUE, 'Audit Form Data'!A$4:A$123, "&gt;=11/1", 'Audit Form Data'!A$4:A$123, "&lt;=11/30", 'Audit Form Data'!B$4:B$123, 'Dropdown Lists'!A$7)</f>
        <v>0</v>
      </c>
      <c r="BB124" s="72">
        <f>COUNTIFS('Audit Form Data'!U$4:U$123, TRUE, 'Audit Form Data'!A$4:A$123, "&gt;=12/1", 'Audit Form Data'!A$4:A$123, "&lt;=12/31", 'Audit Form Data'!B$4:B$123, 'Dropdown Lists'!A$7)</f>
        <v>0</v>
      </c>
    </row>
    <row r="125" spans="2:54" ht="24.6" x14ac:dyDescent="0.3">
      <c r="B125" s="155"/>
      <c r="C125" s="57" t="s">
        <v>6</v>
      </c>
      <c r="D125" s="71">
        <f>COUNTIFS('Audit Form Data'!T$4:T$123, TRUE, 'Audit Form Data'!A$4:A$123, "&gt;=1/1", 'Audit Form Data'!A$4:A$123, "&lt;=1/31", 'Audit Form Data'!B$4:B$123, 'Dropdown Lists'!A$7)</f>
        <v>0</v>
      </c>
      <c r="E125" s="72">
        <f>COUNTIFS('Audit Form Data'!U$4:U$123, TRUE, 'Audit Form Data'!A$4:A$123, "&gt;=1/1", 'Audit Form Data'!A$4:A$123, "&lt;=1/31", 'Audit Form Data'!B$4:B$123, 'Dropdown Lists'!A$7)</f>
        <v>0</v>
      </c>
      <c r="F125" s="97" t="str">
        <f>IFERROR(D125/(D125+E125),"")</f>
        <v/>
      </c>
      <c r="G125" s="71">
        <f>COUNTIFS('Audit Form Data'!T$4:T$123, TRUE, 'Audit Form Data'!A$4:A$123, "&gt;=2/1", 'Audit Form Data'!A$4:A$123, "&lt;3/1", 'Audit Form Data'!B$4:B$123, 'Dropdown Lists'!A$7)</f>
        <v>0</v>
      </c>
      <c r="H125" s="72">
        <f>COUNTIFS('Audit Form Data'!U$4:U$123, TRUE, 'Audit Form Data'!A$4:A$123, "&gt;=2/1", 'Audit Form Data'!A$4:A$123, "&lt;3/1", 'Audit Form Data'!B$4:B$123, 'Dropdown Lists'!A$7)</f>
        <v>0</v>
      </c>
      <c r="I125" s="97" t="str">
        <f>IFERROR(G125/(G125+H125),"")</f>
        <v/>
      </c>
      <c r="J125" s="71">
        <f>COUNTIFS('Audit Form Data'!T$4:T$123, TRUE, 'Audit Form Data'!A$4:A$123, "&gt;=3/1", 'Audit Form Data'!A$4:A$123, "&lt;=3/31", 'Audit Form Data'!B$4:B$123, 'Dropdown Lists'!A$7)</f>
        <v>0</v>
      </c>
      <c r="K125" s="72">
        <f>COUNTIFS('Audit Form Data'!U$4:U$123, TRUE, 'Audit Form Data'!A$4:A$123, "&gt;=3/1", 'Audit Form Data'!A$4:A$123, "&lt;=3/31", 'Audit Form Data'!B$4:B$123, 'Dropdown Lists'!A$7)</f>
        <v>0</v>
      </c>
      <c r="L125" s="97" t="str">
        <f>IFERROR(J125/(J125+K125),"")</f>
        <v/>
      </c>
      <c r="M125" s="71">
        <f>COUNTIFS('Audit Form Data'!T$4:T$123, TRUE, 'Audit Form Data'!A$4:A$123, "&gt;=4/1", 'Audit Form Data'!A$4:A$123, "&lt;=4/30", 'Audit Form Data'!B$4:B$123, 'Dropdown Lists'!A$7)</f>
        <v>0</v>
      </c>
      <c r="N125" s="72">
        <f>COUNTIFS('Audit Form Data'!U$4:U$123, TRUE, 'Audit Form Data'!A$4:A$123, "&gt;=4/1", 'Audit Form Data'!A$4:A$123, "&lt;=4/30", 'Audit Form Data'!B$4:B$123, 'Dropdown Lists'!A$7)</f>
        <v>0</v>
      </c>
      <c r="O125" s="97" t="str">
        <f>IFERROR(M125/(M125+N125),"")</f>
        <v/>
      </c>
      <c r="P125" s="71">
        <f>COUNTIFS('Audit Form Data'!T$4:T$123, TRUE, 'Audit Form Data'!A$4:A$123, "&gt;=5/1", 'Audit Form Data'!A$4:A$123, "&lt;=5/31", 'Audit Form Data'!B$4:B$123, 'Dropdown Lists'!A$7)</f>
        <v>0</v>
      </c>
      <c r="Q125" s="72">
        <f>COUNTIFS('Audit Form Data'!U$4:U$123, TRUE, 'Audit Form Data'!A$4:A$123, "&gt;=5/1", 'Audit Form Data'!A$4:A$123, "&lt;=5/31", 'Audit Form Data'!B$4:B$123, 'Dropdown Lists'!A$7)</f>
        <v>0</v>
      </c>
      <c r="R125" s="97" t="str">
        <f>IFERROR(P125/(P125+Q125),"")</f>
        <v/>
      </c>
      <c r="S125" s="71">
        <f>COUNTIFS('Audit Form Data'!T$4:T$123, TRUE, 'Audit Form Data'!A$4:A$123, "&gt;=6/1", 'Audit Form Data'!A$4:A$123, "&lt;=6/30", 'Audit Form Data'!B$4:B$123, 'Dropdown Lists'!A$7)</f>
        <v>0</v>
      </c>
      <c r="T125" s="72">
        <f>COUNTIFS('Audit Form Data'!U$4:U$123, TRUE, 'Audit Form Data'!A$4:A$123, "&gt;=6/1", 'Audit Form Data'!A$4:A$123, "&lt;=6/30", 'Audit Form Data'!B$4:B$123, 'Dropdown Lists'!A$7)</f>
        <v>0</v>
      </c>
      <c r="U125" s="97" t="str">
        <f>IFERROR(S125/(S125+T125),"")</f>
        <v/>
      </c>
      <c r="V125" s="71">
        <f>COUNTIFS('Audit Form Data'!T$4:T$123, TRUE, 'Audit Form Data'!A$4:A$123, "&gt;=7/1", 'Audit Form Data'!A$4:A$123, "&lt;=7/31", 'Audit Form Data'!B$4:B$123, 'Dropdown Lists'!A$7)</f>
        <v>0</v>
      </c>
      <c r="W125" s="72">
        <f>COUNTIFS('Audit Form Data'!U$4:U$123, TRUE, 'Audit Form Data'!A$4:A$123, "&gt;=7/1", 'Audit Form Data'!A$4:A$123, "&lt;=7/31", 'Audit Form Data'!B$4:B$123, 'Dropdown Lists'!A$7)</f>
        <v>0</v>
      </c>
      <c r="X125" s="97" t="str">
        <f>IFERROR(V125/(V125+W125),"")</f>
        <v/>
      </c>
      <c r="Y125" s="71">
        <f>COUNTIFS('Audit Form Data'!T$4:T$123, TRUE, 'Audit Form Data'!A$4:A$123, "&gt;=8/1", 'Audit Form Data'!A$4:A$123, "&lt;=8/31", 'Audit Form Data'!B$4:B$123, 'Dropdown Lists'!A$7)</f>
        <v>0</v>
      </c>
      <c r="Z125" s="72">
        <f>COUNTIFS('Audit Form Data'!U$4:U$123, TRUE, 'Audit Form Data'!A$4:A$123, "&gt;=8/1", 'Audit Form Data'!A$4:A$123, "&lt;=8/31", 'Audit Form Data'!B$4:B$123, 'Dropdown Lists'!A$7)</f>
        <v>0</v>
      </c>
      <c r="AA125" s="97" t="str">
        <f>IFERROR(Y125/(Y125+Z125),"")</f>
        <v/>
      </c>
      <c r="AB125" s="71">
        <f>COUNTIFS('Audit Form Data'!T$4:T$123, TRUE, 'Audit Form Data'!A$4:A$123, "&gt;=9/1", 'Audit Form Data'!A$4:A$123, "&lt;=9/30", 'Audit Form Data'!B$4:B$123, 'Dropdown Lists'!A$7)</f>
        <v>0</v>
      </c>
      <c r="AC125" s="72">
        <f>COUNTIFS('Audit Form Data'!U$4:U$123, TRUE, 'Audit Form Data'!A$4:A$123, "&gt;=9/1", 'Audit Form Data'!A$4:A$123, "&lt;=9/30", 'Audit Form Data'!B$4:B$123, 'Dropdown Lists'!A$7)</f>
        <v>0</v>
      </c>
      <c r="AD125" s="97" t="str">
        <f>IFERROR(AB125/(AB125+AC125),"")</f>
        <v/>
      </c>
      <c r="AE125" s="71">
        <f>COUNTIFS('Audit Form Data'!T$4:T$123, TRUE, 'Audit Form Data'!A$4:A$123, "&gt;=10/1", 'Audit Form Data'!A$4:A$123, "&lt;=10/31", 'Audit Form Data'!B$4:B$123, 'Dropdown Lists'!A$7)</f>
        <v>0</v>
      </c>
      <c r="AF125" s="72">
        <f>COUNTIFS('Audit Form Data'!U$4:U$123, TRUE, 'Audit Form Data'!A$4:A$123, "&gt;=10/1", 'Audit Form Data'!A$4:A$123, "&lt;=10/31", 'Audit Form Data'!B$4:B$123, 'Dropdown Lists'!A$7)</f>
        <v>0</v>
      </c>
      <c r="AG125" s="97" t="str">
        <f>IFERROR(AE125/(AE125+AF125),"")</f>
        <v/>
      </c>
      <c r="AH125" s="71">
        <f>COUNTIFS('Audit Form Data'!T$4:T$123, TRUE, 'Audit Form Data'!A$4:A$123, "&gt;=11/1", 'Audit Form Data'!A$4:A$123, "&lt;=11/30", 'Audit Form Data'!B$4:B$123, 'Dropdown Lists'!A$7)</f>
        <v>0</v>
      </c>
      <c r="AI125" s="72">
        <f>COUNTIFS('Audit Form Data'!U$4:U$123, TRUE, 'Audit Form Data'!A$4:A$123, "&gt;=11/1", 'Audit Form Data'!A$4:A$123, "&lt;=11/30", 'Audit Form Data'!B$4:B$123, 'Dropdown Lists'!A$7)</f>
        <v>0</v>
      </c>
      <c r="AJ125" s="97" t="str">
        <f>IFERROR(AH125/(AH125+AI125),"")</f>
        <v/>
      </c>
      <c r="AK125" s="71">
        <f>COUNTIFS('Audit Form Data'!T$4:T$123, TRUE, 'Audit Form Data'!A$4:A$123, "&gt;=12/1", 'Audit Form Data'!A$4:A$123, "&lt;=12/31", 'Audit Form Data'!B$4:B$123, 'Dropdown Lists'!A$7)</f>
        <v>0</v>
      </c>
      <c r="AL125" s="72">
        <f>COUNTIFS('Audit Form Data'!U$4:U$123, TRUE, 'Audit Form Data'!A$4:A$123, "&gt;=12/1", 'Audit Form Data'!A$4:A$123, "&lt;=12/31", 'Audit Form Data'!B$4:B$123, 'Dropdown Lists'!A$7)</f>
        <v>0</v>
      </c>
      <c r="AM125" s="97" t="str">
        <f>IFERROR(AK125/(AK125+AL125),"")</f>
        <v/>
      </c>
      <c r="AO125" s="156"/>
      <c r="AP125" s="47" t="s">
        <v>7</v>
      </c>
      <c r="AQ125" s="72">
        <f>COUNTIFS('Audit Form Data'!X$4:X$123, TRUE, 'Audit Form Data'!A$4:A$123, "&gt;=1/1", 'Audit Form Data'!A$4:A$123, "&lt;=1/31", 'Audit Form Data'!B$4:B$123, 'Dropdown Lists'!A$7)</f>
        <v>0</v>
      </c>
      <c r="AR125" s="72">
        <f>COUNTIFS('Audit Form Data'!X$4:X$123, TRUE, 'Audit Form Data'!A$4:A$123, "&gt;=2/1", 'Audit Form Data'!A$4:A$123, "&lt;3/1", 'Audit Form Data'!B$4:B$123, 'Dropdown Lists'!A$7)</f>
        <v>0</v>
      </c>
      <c r="AS125" s="72">
        <f>COUNTIFS('Audit Form Data'!X$4:X$123, TRUE, 'Audit Form Data'!A$4:A$123, "&gt;=3/1", 'Audit Form Data'!A$4:A$123, "&lt;=3/31", 'Audit Form Data'!B$4:B$123, 'Dropdown Lists'!A$7)</f>
        <v>0</v>
      </c>
      <c r="AT125" s="72">
        <f>COUNTIFS('Audit Form Data'!X$4:X$123, TRUE, 'Audit Form Data'!A$4:A$123, "&gt;=4/1", 'Audit Form Data'!A$4:A$123, "&lt;=4/30", 'Audit Form Data'!B$4:B$123, 'Dropdown Lists'!A$7)</f>
        <v>0</v>
      </c>
      <c r="AU125" s="72">
        <f>COUNTIFS('Audit Form Data'!X$4:X$123, TRUE, 'Audit Form Data'!A$4:A$123, "&gt;=5/1", 'Audit Form Data'!A$4:A$123, "&lt;=5/31", 'Audit Form Data'!B$4:B$123, 'Dropdown Lists'!A$7)</f>
        <v>0</v>
      </c>
      <c r="AV125" s="72">
        <f>COUNTIFS('Audit Form Data'!X$4:X$123, TRUE, 'Audit Form Data'!A$4:A$123, "&gt;=6/1", 'Audit Form Data'!A$4:A$123, "&lt;=6/30", 'Audit Form Data'!B$4:B$123, 'Dropdown Lists'!A$7)</f>
        <v>0</v>
      </c>
      <c r="AW125" s="72">
        <f>COUNTIFS('Audit Form Data'!X$4:X$123, TRUE, 'Audit Form Data'!A$4:A$123, "&gt;=7/1", 'Audit Form Data'!A$4:A$123, "&lt;=7/31", 'Audit Form Data'!B$4:B$123, 'Dropdown Lists'!A$7)</f>
        <v>0</v>
      </c>
      <c r="AX125" s="72">
        <f>COUNTIFS('Audit Form Data'!X$4:X$123, TRUE, 'Audit Form Data'!A$4:A$123, "&gt;=8/1", 'Audit Form Data'!A$4:A$123, "&lt;=8/31", 'Audit Form Data'!B$4:B$123, 'Dropdown Lists'!A$7)</f>
        <v>0</v>
      </c>
      <c r="AY125" s="72">
        <f>COUNTIFS('Audit Form Data'!X$4:X$123, TRUE, 'Audit Form Data'!A$4:A$123, "&gt;=9/1", 'Audit Form Data'!A$4:A$123, "&lt;=9/30", 'Audit Form Data'!B$4:B$123, 'Dropdown Lists'!A$7)</f>
        <v>0</v>
      </c>
      <c r="AZ125" s="72">
        <f>COUNTIFS('Audit Form Data'!X$4:X$123, TRUE, 'Audit Form Data'!A$4:A$123, "&gt;=10/1", 'Audit Form Data'!A$4:A$123, "&lt;=10/31", 'Audit Form Data'!B$4:B$123, 'Dropdown Lists'!A$7)</f>
        <v>0</v>
      </c>
      <c r="BA125" s="72">
        <f>COUNTIFS('Audit Form Data'!X$4:X$123, TRUE, 'Audit Form Data'!A$4:A$123, "&gt;=11/1", 'Audit Form Data'!A$4:A$123, "&lt;=11/30", 'Audit Form Data'!B$4:B$123, 'Dropdown Lists'!A$7)</f>
        <v>0</v>
      </c>
      <c r="BB125" s="72">
        <f>COUNTIFS('Audit Form Data'!X$4:X$123, TRUE, 'Audit Form Data'!A$4:A$123, "&gt;=12/1", 'Audit Form Data'!A$4:A$123, "&lt;=12/31", 'Audit Form Data'!B$4:B$123, 'Dropdown Lists'!A$7)</f>
        <v>0</v>
      </c>
    </row>
    <row r="126" spans="2:54" ht="24.6" x14ac:dyDescent="0.3">
      <c r="B126" s="155"/>
      <c r="C126" s="57" t="s">
        <v>7</v>
      </c>
      <c r="D126" s="71">
        <f>COUNTIFS('Audit Form Data'!W$4:W$123, TRUE, 'Audit Form Data'!A$4:A$123, "&gt;=1/1", 'Audit Form Data'!A$4:A$123, "&lt;=1/31", 'Audit Form Data'!B$4:B$123, 'Dropdown Lists'!A$7)</f>
        <v>0</v>
      </c>
      <c r="E126" s="72">
        <f>COUNTIFS('Audit Form Data'!X$4:X$123, TRUE, 'Audit Form Data'!A$4:A$123, "&gt;=1/1", 'Audit Form Data'!A$4:A$123, "&lt;=1/31", 'Audit Form Data'!B$4:B$123, 'Dropdown Lists'!A$7)</f>
        <v>0</v>
      </c>
      <c r="F126" s="97" t="str">
        <f>IFERROR(D126/(D126+E126),"")</f>
        <v/>
      </c>
      <c r="G126" s="71">
        <f>COUNTIFS('Audit Form Data'!W$4:W$123, TRUE, 'Audit Form Data'!A$4:A$123, "&gt;=2/1", 'Audit Form Data'!A$4:A$123, "&lt;3/1", 'Audit Form Data'!B$4:B$123, 'Dropdown Lists'!A$7)</f>
        <v>0</v>
      </c>
      <c r="H126" s="72">
        <f>COUNTIFS('Audit Form Data'!X$4:X$123, TRUE, 'Audit Form Data'!A$4:A$123, "&gt;=2/1", 'Audit Form Data'!A$4:A$123, "&lt;3/1", 'Audit Form Data'!B$4:B$123, 'Dropdown Lists'!A$7)</f>
        <v>0</v>
      </c>
      <c r="I126" s="97" t="str">
        <f>IFERROR(G126/(G126+H126),"")</f>
        <v/>
      </c>
      <c r="J126" s="71">
        <f>COUNTIFS('Audit Form Data'!W$4:W$123, TRUE, 'Audit Form Data'!A$4:A$123, "&gt;=3/1", 'Audit Form Data'!A$4:A$123, "&lt;=3/31", 'Audit Form Data'!B$4:B$123, 'Dropdown Lists'!A$7)</f>
        <v>0</v>
      </c>
      <c r="K126" s="72">
        <f>COUNTIFS('Audit Form Data'!X$4:X$123, TRUE, 'Audit Form Data'!A$4:A$123, "&gt;=3/1", 'Audit Form Data'!A$4:A$123, "&lt;=3/31", 'Audit Form Data'!B$4:B$123, 'Dropdown Lists'!A$7)</f>
        <v>0</v>
      </c>
      <c r="L126" s="97" t="str">
        <f>IFERROR(J126/(J126+K126),"")</f>
        <v/>
      </c>
      <c r="M126" s="71">
        <f>COUNTIFS('Audit Form Data'!W$4:W$123, TRUE, 'Audit Form Data'!A$4:A$123, "&gt;=4/1", 'Audit Form Data'!A$4:A$123, "&lt;=4/30", 'Audit Form Data'!B$4:B$123, 'Dropdown Lists'!A$7)</f>
        <v>0</v>
      </c>
      <c r="N126" s="72">
        <f>COUNTIFS('Audit Form Data'!X$4:X$123, TRUE, 'Audit Form Data'!A$4:A$123, "&gt;=4/1", 'Audit Form Data'!A$4:A$123, "&lt;=4/30", 'Audit Form Data'!B$4:B$123, 'Dropdown Lists'!A$7)</f>
        <v>0</v>
      </c>
      <c r="O126" s="97" t="str">
        <f>IFERROR(M126/(M126+N126),"")</f>
        <v/>
      </c>
      <c r="P126" s="71">
        <f>COUNTIFS('Audit Form Data'!W$4:W$123, TRUE, 'Audit Form Data'!A$4:A$123, "&gt;=5/1", 'Audit Form Data'!A$4:A$123, "&lt;=5/31", 'Audit Form Data'!B$4:B$123, 'Dropdown Lists'!A$7)</f>
        <v>0</v>
      </c>
      <c r="Q126" s="72">
        <f>COUNTIFS('Audit Form Data'!X$4:X$123, TRUE, 'Audit Form Data'!A$4:A$123, "&gt;=5/1", 'Audit Form Data'!A$4:A$123, "&lt;=5/31")</f>
        <v>0</v>
      </c>
      <c r="R126" s="97" t="str">
        <f>IFERROR(P126/(P126+Q126),"")</f>
        <v/>
      </c>
      <c r="S126" s="71">
        <f>COUNTIFS('Audit Form Data'!W$4:W$123, TRUE, 'Audit Form Data'!A$4:A$123, "&gt;=6/1", 'Audit Form Data'!A$4:A$123, "&lt;=6/30", 'Audit Form Data'!B$4:B$123, 'Dropdown Lists'!A$7)</f>
        <v>0</v>
      </c>
      <c r="T126" s="72">
        <f>COUNTIFS('Audit Form Data'!X$4:X$123, TRUE, 'Audit Form Data'!A$4:A$123, "&gt;=6/1", 'Audit Form Data'!A$4:A$123, "&lt;=6/30", 'Audit Form Data'!B$4:B$123, 'Dropdown Lists'!A$7)</f>
        <v>0</v>
      </c>
      <c r="U126" s="97" t="str">
        <f>IFERROR(S126/(S126+T126),"")</f>
        <v/>
      </c>
      <c r="V126" s="71">
        <f>COUNTIFS('Audit Form Data'!W$4:W$123, TRUE, 'Audit Form Data'!A$4:A$123, "&gt;=7/1", 'Audit Form Data'!A$4:A$123, "&lt;=7/31", 'Audit Form Data'!B$4:B$123, 'Dropdown Lists'!A$7)</f>
        <v>0</v>
      </c>
      <c r="W126" s="72">
        <f>COUNTIFS('Audit Form Data'!X$4:X$123, TRUE, 'Audit Form Data'!A$4:A$123, "&gt;=7/1", 'Audit Form Data'!A$4:A$123, "&lt;=7/31", 'Audit Form Data'!B$4:B$123, 'Dropdown Lists'!A$7)</f>
        <v>0</v>
      </c>
      <c r="X126" s="97" t="str">
        <f>IFERROR(V126/(V126+W126),"")</f>
        <v/>
      </c>
      <c r="Y126" s="71">
        <f>COUNTIFS('Audit Form Data'!W$4:W$123, TRUE, 'Audit Form Data'!A$4:A$123, "&gt;=8/1", 'Audit Form Data'!A$4:A$123, "&lt;=8/31", 'Audit Form Data'!B$4:B$123, 'Dropdown Lists'!A$7)</f>
        <v>0</v>
      </c>
      <c r="Z126" s="72">
        <f>COUNTIFS('Audit Form Data'!X$4:X$123, TRUE, 'Audit Form Data'!A$4:A$123, "&gt;=8/1", 'Audit Form Data'!A$4:A$123, "&lt;=8/31", 'Audit Form Data'!B$4:B$123, 'Dropdown Lists'!A$7)</f>
        <v>0</v>
      </c>
      <c r="AA126" s="97" t="str">
        <f>IFERROR(Y126/(Y126+Z126),"")</f>
        <v/>
      </c>
      <c r="AB126" s="71">
        <f>COUNTIFS('Audit Form Data'!W$4:W$123, TRUE, 'Audit Form Data'!A$4:A$123, "&gt;=9/1", 'Audit Form Data'!A$4:A$123, "&lt;=9/30", 'Audit Form Data'!B$4:B$123, 'Dropdown Lists'!A$7)</f>
        <v>0</v>
      </c>
      <c r="AC126" s="72">
        <f>COUNTIFS('Audit Form Data'!X$4:X$123, TRUE, 'Audit Form Data'!A$4:A$123, "&gt;=9/1", 'Audit Form Data'!A$4:A$123, "&lt;=9/30", 'Audit Form Data'!B$4:B$123, 'Dropdown Lists'!A$7)</f>
        <v>0</v>
      </c>
      <c r="AD126" s="97" t="str">
        <f>IFERROR(AB126/(AB126+AC126),"")</f>
        <v/>
      </c>
      <c r="AE126" s="71">
        <f>COUNTIFS('Audit Form Data'!W$4:W$123, TRUE, 'Audit Form Data'!A$4:A$123, "&gt;=10/1", 'Audit Form Data'!A$4:A$123, "&lt;=10/31", 'Audit Form Data'!B$4:B$123, 'Dropdown Lists'!A$7)</f>
        <v>0</v>
      </c>
      <c r="AF126" s="72">
        <f>COUNTIFS('Audit Form Data'!X$4:X$123, TRUE, 'Audit Form Data'!A$4:A$123, "&gt;=10/1", 'Audit Form Data'!A$4:A$123, "&lt;=10/31", 'Audit Form Data'!B$4:B$123, 'Dropdown Lists'!A$7)</f>
        <v>0</v>
      </c>
      <c r="AG126" s="97" t="str">
        <f>IFERROR(AE126/(AE126+AF126),"")</f>
        <v/>
      </c>
      <c r="AH126" s="71">
        <f>COUNTIFS('Audit Form Data'!W$4:W$123, TRUE, 'Audit Form Data'!A$4:A$123, "&gt;=11/1", 'Audit Form Data'!A$4:A$123, "&lt;=11/30", 'Audit Form Data'!B$4:B$123, 'Dropdown Lists'!A$7)</f>
        <v>0</v>
      </c>
      <c r="AI126" s="72">
        <f>COUNTIFS('Audit Form Data'!X$4:X$123, TRUE, 'Audit Form Data'!A$4:A$123, "&gt;=11/1", 'Audit Form Data'!A$4:A$123, "&lt;=11/30", 'Audit Form Data'!B$4:B$123, 'Dropdown Lists'!A$7)</f>
        <v>0</v>
      </c>
      <c r="AJ126" s="97" t="str">
        <f>IFERROR(AH126/(AH126+AI126),"")</f>
        <v/>
      </c>
      <c r="AK126" s="71">
        <f>COUNTIFS('Audit Form Data'!W$4:W$123, TRUE, 'Audit Form Data'!A$4:A$123, "&gt;=12/1", 'Audit Form Data'!A$4:A$123, "&lt;=12/31", 'Audit Form Data'!B$4:B$123, 'Dropdown Lists'!A$7)</f>
        <v>0</v>
      </c>
      <c r="AL126" s="72">
        <f>COUNTIFS('Audit Form Data'!X$4:X$123, TRUE, 'Audit Form Data'!A$4:A$123, "&gt;=12/1", 'Audit Form Data'!A$4:A$123, "&lt;=12/31", 'Audit Form Data'!B$4:B$123, 'Dropdown Lists'!A$7)</f>
        <v>0</v>
      </c>
      <c r="AM126" s="97" t="str">
        <f>IFERROR(AK126/(AK126+AL126),"")</f>
        <v/>
      </c>
      <c r="AO126" s="117" t="s">
        <v>8</v>
      </c>
      <c r="AP126" s="48" t="s">
        <v>9</v>
      </c>
      <c r="AQ126" s="74">
        <f>COUNTIFS('Audit Form Data'!I$4:I$123, TRUE, 'Audit Form Data'!A$4:A$123, "&gt;=1/1", 'Audit Form Data'!A$4:A$123, "&lt;=1/31", 'Audit Form Data'!B$4:B$123, 'Dropdown Lists'!A$7)</f>
        <v>0</v>
      </c>
      <c r="AR126" s="74">
        <f>COUNTIFS('Audit Form Data'!I$4:I$123, TRUE, 'Audit Form Data'!A$4:A$123, "&gt;=2/1", 'Audit Form Data'!A$4:A$123, "&lt;3/1", 'Audit Form Data'!B$4:B$123, 'Dropdown Lists'!A$7)</f>
        <v>0</v>
      </c>
      <c r="AS126" s="74">
        <f>COUNTIFS('Audit Form Data'!I$4:I$123, TRUE, 'Audit Form Data'!A$4:A$123, "&gt;=3/1", 'Audit Form Data'!A$4:A$123, "&lt;=3/31", 'Audit Form Data'!B$4:B$123, 'Dropdown Lists'!A$7)</f>
        <v>0</v>
      </c>
      <c r="AT126" s="74">
        <f>COUNTIFS('Audit Form Data'!I$4:I$123, TRUE, 'Audit Form Data'!A$4:A$123, "&gt;=4/1", 'Audit Form Data'!A$4:A$123, "&lt;=4/30", 'Audit Form Data'!B$4:B$123, 'Dropdown Lists'!A$7)</f>
        <v>0</v>
      </c>
      <c r="AU126" s="74">
        <f>COUNTIFS('Audit Form Data'!I$4:I$123, TRUE, 'Audit Form Data'!A$4:A$123, "&gt;=5/1", 'Audit Form Data'!A$4:A$123, "&lt;=5/31", 'Audit Form Data'!B$4:B$123, 'Dropdown Lists'!A$7)</f>
        <v>0</v>
      </c>
      <c r="AV126" s="74">
        <f>COUNTIFS('Audit Form Data'!I$4:I$123, TRUE, 'Audit Form Data'!A$4:A$123, "&gt;=6/1", 'Audit Form Data'!A$4:A$123, "&lt;=6/30", 'Audit Form Data'!B$4:B$123, 'Dropdown Lists'!A$7)</f>
        <v>0</v>
      </c>
      <c r="AW126" s="74">
        <f>COUNTIFS('Audit Form Data'!I$4:I$123, TRUE, 'Audit Form Data'!A$4:A$123, "&gt;=7/1", 'Audit Form Data'!A$4:A$123, "&lt;=7/31", 'Audit Form Data'!B$4:B$123, 'Dropdown Lists'!A$7)</f>
        <v>0</v>
      </c>
      <c r="AX126" s="74">
        <f>COUNTIFS('Audit Form Data'!I$4:I$123, TRUE, 'Audit Form Data'!A$4:A$123, "&gt;=8/1", 'Audit Form Data'!A$4:A$123, "&lt;=8/31", 'Audit Form Data'!B$4:B$123, 'Dropdown Lists'!A$7)</f>
        <v>0</v>
      </c>
      <c r="AY126" s="74">
        <f>COUNTIFS('Audit Form Data'!I$4:I$123, TRUE, 'Audit Form Data'!A$4:A$123, "&gt;=9/1", 'Audit Form Data'!A$4:A$123, "&lt;=9/30", 'Audit Form Data'!B$4:B$123, 'Dropdown Lists'!A$7)</f>
        <v>0</v>
      </c>
      <c r="AZ126" s="74">
        <f>COUNTIFS('Audit Form Data'!I$4:I$123, TRUE, 'Audit Form Data'!A$4:A$123, "&gt;=10/1", 'Audit Form Data'!A$4:A$123, "&lt;=10/31", 'Audit Form Data'!B$4:B$123, 'Dropdown Lists'!A$7)</f>
        <v>0</v>
      </c>
      <c r="BA126" s="74">
        <f>COUNTIFS('Audit Form Data'!I$4:I$123, TRUE, 'Audit Form Data'!A$4:A$123, "&gt;=11/1", 'Audit Form Data'!A$4:A$123, "&lt;=11/30", 'Audit Form Data'!B$4:B$123, 'Dropdown Lists'!A$7)</f>
        <v>0</v>
      </c>
      <c r="BB126" s="74">
        <f>COUNTIFS('Audit Form Data'!I$4:I$123, TRUE, 'Audit Form Data'!A$4:A$123, "&gt;=12/1", 'Audit Form Data'!A$4:A$123, "&lt;=12/31", 'Audit Form Data'!B$4:B$123, 'Dropdown Lists'!A$7)</f>
        <v>0</v>
      </c>
    </row>
    <row r="127" spans="2:54" x14ac:dyDescent="0.3">
      <c r="B127" s="156"/>
      <c r="C127" s="87" t="s">
        <v>118</v>
      </c>
      <c r="D127" s="88">
        <f>SUM(D124:D126)</f>
        <v>0</v>
      </c>
      <c r="E127" s="88">
        <f>SUM(E124:E126)</f>
        <v>0</v>
      </c>
      <c r="F127" s="98" t="e">
        <f>IFERROR(D127/(D127+E127), NA())</f>
        <v>#N/A</v>
      </c>
      <c r="G127" s="88">
        <f>SUM(G124:G126)</f>
        <v>0</v>
      </c>
      <c r="H127" s="88">
        <f>SUM(H124:H126)</f>
        <v>0</v>
      </c>
      <c r="I127" s="98" t="e">
        <f>IFERROR(G127/(G127+H127), NA())</f>
        <v>#N/A</v>
      </c>
      <c r="J127" s="88">
        <f>SUM(J124:J126)</f>
        <v>0</v>
      </c>
      <c r="K127" s="88">
        <f>SUM(K124:K126)</f>
        <v>0</v>
      </c>
      <c r="L127" s="98" t="e">
        <f>IFERROR(J127/(J127+K127), NA())</f>
        <v>#N/A</v>
      </c>
      <c r="M127" s="88">
        <f>SUM(M124:M126)</f>
        <v>0</v>
      </c>
      <c r="N127" s="88">
        <f>SUM(N124:N126)</f>
        <v>0</v>
      </c>
      <c r="O127" s="98" t="e">
        <f>IFERROR(M127/(M127+N127), NA())</f>
        <v>#N/A</v>
      </c>
      <c r="P127" s="88">
        <f>SUM(P124:P126)</f>
        <v>0</v>
      </c>
      <c r="Q127" s="88">
        <f>SUM(Q124:Q126)</f>
        <v>0</v>
      </c>
      <c r="R127" s="98" t="e">
        <f>IFERROR(P127/(P127+Q127), NA())</f>
        <v>#N/A</v>
      </c>
      <c r="S127" s="88">
        <f>SUM(S124:S126)</f>
        <v>0</v>
      </c>
      <c r="T127" s="88">
        <f>SUM(T124:T126)</f>
        <v>0</v>
      </c>
      <c r="U127" s="98" t="e">
        <f>IFERROR(S127/(S127+T127), NA())</f>
        <v>#N/A</v>
      </c>
      <c r="V127" s="88">
        <f>SUM(V124:V126)</f>
        <v>0</v>
      </c>
      <c r="W127" s="88">
        <f>SUM(W124:W126)</f>
        <v>0</v>
      </c>
      <c r="X127" s="98" t="e">
        <f>IFERROR(V127/(V127+W127), NA())</f>
        <v>#N/A</v>
      </c>
      <c r="Y127" s="88">
        <f>SUM(Y124:Y126)</f>
        <v>0</v>
      </c>
      <c r="Z127" s="88">
        <f>SUM(Z124:Z126)</f>
        <v>0</v>
      </c>
      <c r="AA127" s="98" t="e">
        <f>IFERROR(Y127/(Y127+Z127), NA())</f>
        <v>#N/A</v>
      </c>
      <c r="AB127" s="88">
        <f>SUM(AB124:AB126)</f>
        <v>0</v>
      </c>
      <c r="AC127" s="88">
        <f>SUM(AC124:AC126)</f>
        <v>0</v>
      </c>
      <c r="AD127" s="98" t="e">
        <f>IFERROR(AB127/(AB127+AC127), NA())</f>
        <v>#N/A</v>
      </c>
      <c r="AE127" s="88">
        <f>SUM(AE124:AE126)</f>
        <v>0</v>
      </c>
      <c r="AF127" s="88">
        <f>SUM(AF124:AF126)</f>
        <v>0</v>
      </c>
      <c r="AG127" s="98" t="e">
        <f>IFERROR(AE127/(AE127+AF127), NA())</f>
        <v>#N/A</v>
      </c>
      <c r="AH127" s="88">
        <f>SUM(AH124:AH126)</f>
        <v>0</v>
      </c>
      <c r="AI127" s="88">
        <f>SUM(AI124:AI126)</f>
        <v>0</v>
      </c>
      <c r="AJ127" s="98" t="e">
        <f>IFERROR(AH127/(AH127+AI127), NA())</f>
        <v>#N/A</v>
      </c>
      <c r="AK127" s="88">
        <f>SUM(AK124:AK126)</f>
        <v>0</v>
      </c>
      <c r="AL127" s="88">
        <f>SUM(AL124:AL126)</f>
        <v>0</v>
      </c>
      <c r="AM127" s="98" t="e">
        <f>IFERROR(AK127/(AK127+AL127), NA())</f>
        <v>#N/A</v>
      </c>
      <c r="AO127" s="146" t="s">
        <v>10</v>
      </c>
      <c r="AP127" s="50" t="s">
        <v>11</v>
      </c>
      <c r="AQ127" s="76">
        <f>COUNTIFS('Audit Form Data'!AG$4:AG$123, TRUE, 'Audit Form Data'!A$4:A$123, "&gt;=1/1", 'Audit Form Data'!A$4:A$123, "&lt;=1/31", 'Audit Form Data'!B$4:B$123, 'Dropdown Lists'!A$7)</f>
        <v>0</v>
      </c>
      <c r="AR127" s="76">
        <f>COUNTIFS('Audit Form Data'!AG$4:AG$123, TRUE, 'Audit Form Data'!A$4:A$123, "&gt;=2/1", 'Audit Form Data'!A$4:A$123, "&lt;3/1", 'Audit Form Data'!B$4:B$123, 'Dropdown Lists'!A$7)</f>
        <v>0</v>
      </c>
      <c r="AS127" s="76">
        <f>COUNTIFS('Audit Form Data'!AG$4:AG$123, TRUE, 'Audit Form Data'!A$4:A$123, "&gt;=3/1", 'Audit Form Data'!A$4:A$123, "&lt;=3/31", 'Audit Form Data'!B$4:B$123, 'Dropdown Lists'!A$7)</f>
        <v>0</v>
      </c>
      <c r="AT127" s="76">
        <f>COUNTIFS('Audit Form Data'!AG$4:AG$123, TRUE, 'Audit Form Data'!A$4:A$123, "&gt;=4/1", 'Audit Form Data'!A$4:A$123, "&lt;=4/30", 'Audit Form Data'!B$4:B$123, 'Dropdown Lists'!A$7)</f>
        <v>0</v>
      </c>
      <c r="AU127" s="76">
        <f>COUNTIFS('Audit Form Data'!AG$4:AG$123, TRUE, 'Audit Form Data'!A$4:A$123, "&gt;=5/1", 'Audit Form Data'!A$4:A$123, "&lt;=5/31", 'Audit Form Data'!B$4:B$123, 'Dropdown Lists'!A$7)</f>
        <v>0</v>
      </c>
      <c r="AV127" s="76">
        <f>COUNTIFS('Audit Form Data'!AG$4:AG$123, TRUE, 'Audit Form Data'!A$4:A$123, "&gt;=6/1", 'Audit Form Data'!A$4:A$123, "&lt;=6/30", 'Audit Form Data'!B$4:B$123, 'Dropdown Lists'!A$7)</f>
        <v>0</v>
      </c>
      <c r="AW127" s="76">
        <f>COUNTIFS('Audit Form Data'!AG$4:AG$123, TRUE, 'Audit Form Data'!A$4:A$123, "&gt;=7/1", 'Audit Form Data'!A$4:A$123, "&lt;=7/31", 'Audit Form Data'!B$4:B$123, 'Dropdown Lists'!A$7)</f>
        <v>0</v>
      </c>
      <c r="AX127" s="76">
        <f>COUNTIFS('Audit Form Data'!AG$4:AG$123, TRUE, 'Audit Form Data'!A$4:A$123, "&gt;=8/1", 'Audit Form Data'!A$4:A$123, "&lt;=8/31", 'Audit Form Data'!B$4:B$123, 'Dropdown Lists'!A$7)</f>
        <v>0</v>
      </c>
      <c r="AY127" s="76">
        <f>COUNTIFS('Audit Form Data'!AG$4:AG$123, TRUE, 'Audit Form Data'!A$4:A$123, "&gt;=9/1", 'Audit Form Data'!A$4:A$123, "&lt;=9/30", 'Audit Form Data'!B$4:B$123, 'Dropdown Lists'!A$7)</f>
        <v>0</v>
      </c>
      <c r="AZ127" s="76">
        <f>COUNTIFS('Audit Form Data'!AG$4:AG$123, TRUE, 'Audit Form Data'!A$4:A$123, "&gt;=10/1", 'Audit Form Data'!A$4:A$123, "&lt;=10/31", 'Audit Form Data'!B$4:B$123, 'Dropdown Lists'!A$7)</f>
        <v>0</v>
      </c>
      <c r="BA127" s="76">
        <f>COUNTIFS('Audit Form Data'!AG$4:AG$123, TRUE, 'Audit Form Data'!A$4:A$123, "&gt;=11/1", 'Audit Form Data'!A$4:A$123, "&lt;=11/30", 'Audit Form Data'!B$4:B$123, 'Dropdown Lists'!A$7)</f>
        <v>0</v>
      </c>
      <c r="BB127" s="76">
        <f>COUNTIFS('Audit Form Data'!AG$4:AG$123, TRUE, 'Audit Form Data'!A$4:A$123, "&gt;=12/1", 'Audit Form Data'!A$4:A$123, "&lt;=12/31", 'Audit Form Data'!B$4:B$123, 'Dropdown Lists'!A$7)</f>
        <v>0</v>
      </c>
    </row>
    <row r="128" spans="2:54" ht="36.6" x14ac:dyDescent="0.3">
      <c r="B128" s="161" t="s">
        <v>8</v>
      </c>
      <c r="C128" s="58" t="s">
        <v>9</v>
      </c>
      <c r="D128" s="73">
        <f>COUNTIFS('Audit Form Data'!H$4:H$123, TRUE, 'Audit Form Data'!A$4:A$123, "&gt;=1/1", 'Audit Form Data'!A$4:A$123, "&lt;=1/31", 'Audit Form Data'!B$4:B$123, 'Dropdown Lists'!A$7)</f>
        <v>0</v>
      </c>
      <c r="E128" s="74">
        <f>COUNTIFS('Audit Form Data'!I$4:I$123, TRUE, 'Audit Form Data'!A$4:A$123, "&gt;=1/1", 'Audit Form Data'!A$4:A$123, "&lt;=1/31", 'Audit Form Data'!B$4:B$123, 'Dropdown Lists'!A$7)</f>
        <v>0</v>
      </c>
      <c r="F128" s="99" t="str">
        <f>IFERROR(D128/(D128+E128),"")</f>
        <v/>
      </c>
      <c r="G128" s="73">
        <f>COUNTIFS('Audit Form Data'!H$4:H$123, TRUE, 'Audit Form Data'!A$4:A$123, "&gt;=2/1", 'Audit Form Data'!A$4:A$123, "&lt;3/1", 'Audit Form Data'!B$4:B$123, 'Dropdown Lists'!A$7)</f>
        <v>0</v>
      </c>
      <c r="H128" s="74">
        <f>COUNTIFS('Audit Form Data'!I$4:I$123, TRUE, 'Audit Form Data'!A$4:A$123, "&gt;=2/1", 'Audit Form Data'!A$4:A$123, "&lt;3/1", 'Audit Form Data'!B$4:B$123, 'Dropdown Lists'!A$7)</f>
        <v>0</v>
      </c>
      <c r="I128" s="99" t="str">
        <f>IFERROR(G128/(G128+H128),"")</f>
        <v/>
      </c>
      <c r="J128" s="73">
        <f>COUNTIFS('Audit Form Data'!H$4:H$123, TRUE, 'Audit Form Data'!A$4:A$123, "&gt;=3/1", 'Audit Form Data'!A$4:A$123, "&lt;=3/31", 'Audit Form Data'!B$4:B$123, 'Dropdown Lists'!A$7)</f>
        <v>0</v>
      </c>
      <c r="K128" s="74">
        <f>COUNTIFS('Audit Form Data'!I$4:I$123, TRUE, 'Audit Form Data'!A$4:A$123, "&gt;=3/1", 'Audit Form Data'!A$4:A$123, "&lt;=3/31", 'Audit Form Data'!B$4:B$123, 'Dropdown Lists'!A$7)</f>
        <v>0</v>
      </c>
      <c r="L128" s="99" t="str">
        <f>IFERROR(J128/(J128+K128),"")</f>
        <v/>
      </c>
      <c r="M128" s="73">
        <f>COUNTIFS('Audit Form Data'!H$4:H$123, TRUE, 'Audit Form Data'!A$4:A$123, "&gt;=4/1", 'Audit Form Data'!A$4:A$123, "&lt;=4/30", 'Audit Form Data'!B$4:B$123, 'Dropdown Lists'!A$7)</f>
        <v>0</v>
      </c>
      <c r="N128" s="74">
        <f>COUNTIFS('Audit Form Data'!I$4:I$123, TRUE, 'Audit Form Data'!A$4:A$123, "&gt;=4/1", 'Audit Form Data'!A$4:A$123, "&lt;=4/30", 'Audit Form Data'!B$4:B$123, 'Dropdown Lists'!A$7)</f>
        <v>0</v>
      </c>
      <c r="O128" s="99" t="str">
        <f>IFERROR(M128/(M128+N128),"")</f>
        <v/>
      </c>
      <c r="P128" s="73">
        <f>COUNTIFS('Audit Form Data'!H$4:H$123, TRUE, 'Audit Form Data'!A$4:A$123, "&gt;=5/1", 'Audit Form Data'!A$4:A$123, "&lt;=5/31", 'Audit Form Data'!B$4:B$123, 'Dropdown Lists'!A$7)</f>
        <v>0</v>
      </c>
      <c r="Q128" s="74">
        <f>COUNTIFS('Audit Form Data'!I$4:I$123, TRUE, 'Audit Form Data'!A$4:A$123, "&gt;=5/1", 'Audit Form Data'!A$4:A$123, "&lt;=5/31", 'Audit Form Data'!B$4:B$123, 'Dropdown Lists'!A$7)</f>
        <v>0</v>
      </c>
      <c r="R128" s="99" t="str">
        <f>IFERROR(P128/(P128+Q128)," ")</f>
        <v xml:space="preserve"> </v>
      </c>
      <c r="S128" s="73">
        <f>COUNTIFS('Audit Form Data'!H$4:H$123, TRUE, 'Audit Form Data'!A$4:A$123, "&gt;=6/1", 'Audit Form Data'!A$4:A$123, "&lt;=6/30", 'Audit Form Data'!B$4:B$123, 'Dropdown Lists'!A$7)</f>
        <v>0</v>
      </c>
      <c r="T128" s="74">
        <f>COUNTIFS('Audit Form Data'!I$4:I$123, TRUE, 'Audit Form Data'!A$4:A$123, "&gt;=6/1", 'Audit Form Data'!A$4:A$123, "&lt;=6/30", 'Audit Form Data'!B$4:B$123, 'Dropdown Lists'!A$7)</f>
        <v>0</v>
      </c>
      <c r="U128" s="99" t="str">
        <f>IFERROR(S128/(S128+T128),"")</f>
        <v/>
      </c>
      <c r="V128" s="73">
        <f>COUNTIFS('Audit Form Data'!H$4:H$123, TRUE, 'Audit Form Data'!A$4:A$123, "&gt;=7/1", 'Audit Form Data'!A$4:A$123, "&lt;=7/31", 'Audit Form Data'!B$4:B$123, 'Dropdown Lists'!A$7)</f>
        <v>0</v>
      </c>
      <c r="W128" s="74">
        <f>COUNTIFS('Audit Form Data'!I$4:I$123, TRUE, 'Audit Form Data'!A$4:A$123, "&gt;=7/1", 'Audit Form Data'!A$4:A$123, "&lt;=7/31", 'Audit Form Data'!B$4:B$123, 'Dropdown Lists'!A$7)</f>
        <v>0</v>
      </c>
      <c r="X128" s="99" t="str">
        <f>IFERROR(V128/(V128+W128),"")</f>
        <v/>
      </c>
      <c r="Y128" s="73">
        <f>COUNTIFS('Audit Form Data'!H$4:H$123, TRUE, 'Audit Form Data'!A$4:A$123, "&gt;=8/1", 'Audit Form Data'!A$4:A$123, "&lt;=8/31", 'Audit Form Data'!B$4:B$123, 'Dropdown Lists'!A$7)</f>
        <v>0</v>
      </c>
      <c r="Z128" s="74">
        <f>COUNTIFS('Audit Form Data'!I$4:I$123, TRUE, 'Audit Form Data'!A$4:A$123, "&gt;=8/1", 'Audit Form Data'!A$4:A$123, "&lt;=8/31", 'Audit Form Data'!B$4:B$123, 'Dropdown Lists'!A$7)</f>
        <v>0</v>
      </c>
      <c r="AA128" s="99" t="str">
        <f>IFERROR(Y128/(Y128+Z128),"")</f>
        <v/>
      </c>
      <c r="AB128" s="73">
        <f>COUNTIFS('Audit Form Data'!H$4:H$123, TRUE, 'Audit Form Data'!A$4:A$123, "&gt;=9/1", 'Audit Form Data'!A$4:A$123, "&lt;=9/30", 'Audit Form Data'!B$4:B$123, 'Dropdown Lists'!A$7)</f>
        <v>0</v>
      </c>
      <c r="AC128" s="74">
        <f>COUNTIFS('Audit Form Data'!I$4:I$123, TRUE, 'Audit Form Data'!A$4:A$123, "&gt;=9/1", 'Audit Form Data'!A$4:A$123, "&lt;=9/30", 'Audit Form Data'!B$4:B$123, 'Dropdown Lists'!A$7)</f>
        <v>0</v>
      </c>
      <c r="AD128" s="99" t="str">
        <f>IFERROR(AB128/(AB128+AC128),"")</f>
        <v/>
      </c>
      <c r="AE128" s="73">
        <f>COUNTIFS('Audit Form Data'!H$4:H$123, TRUE, 'Audit Form Data'!A$4:A$123, "&gt;=10/1", 'Audit Form Data'!A$4:A$123, "&lt;=10/31", 'Audit Form Data'!B$4:B$123, 'Dropdown Lists'!A$7)</f>
        <v>0</v>
      </c>
      <c r="AF128" s="74">
        <f>COUNTIFS('Audit Form Data'!I$4:I$123, TRUE, 'Audit Form Data'!A$4:A$123, "&gt;=10/1", 'Audit Form Data'!A$4:A$123, "&lt;=10/31", 'Audit Form Data'!B$4:B$123, 'Dropdown Lists'!A$7)</f>
        <v>0</v>
      </c>
      <c r="AG128" s="99" t="str">
        <f>IFERROR(AE128/(AE128+AF128),"")</f>
        <v/>
      </c>
      <c r="AH128" s="73">
        <f>COUNTIFS('Audit Form Data'!H$4:H$123, TRUE, 'Audit Form Data'!A$4:A$123, "&gt;=11/1", 'Audit Form Data'!A$4:A$123, "&lt;=11/30", 'Audit Form Data'!B$4:B$123, 'Dropdown Lists'!A$7)</f>
        <v>0</v>
      </c>
      <c r="AI128" s="74">
        <f>COUNTIFS('Audit Form Data'!I$4:I$123, TRUE, 'Audit Form Data'!A$4:A$123, "&gt;=11/1", 'Audit Form Data'!A$4:A$123, "&lt;=11/30", 'Audit Form Data'!B$4:B$123, 'Dropdown Lists'!A$7)</f>
        <v>0</v>
      </c>
      <c r="AJ128" s="99" t="str">
        <f>IFERROR(AH128/(AH128+AI128),"")</f>
        <v/>
      </c>
      <c r="AK128" s="73">
        <f>COUNTIFS('Audit Form Data'!H$4:H$123, TRUE, 'Audit Form Data'!A$4:A$123, "&gt;=12/1", 'Audit Form Data'!A$4:A$123, "&lt;=12/31", 'Audit Form Data'!B$4:B$123, 'Dropdown Lists'!A$7)</f>
        <v>0</v>
      </c>
      <c r="AL128" s="74">
        <f>COUNTIFS('Audit Form Data'!I$4:I$123, TRUE, 'Audit Form Data'!A$4:A$123, "&gt;=12/1", 'Audit Form Data'!A$4:A$123, "&lt;=12/31", 'Audit Form Data'!B$4:B$123, 'Dropdown Lists'!A$7)</f>
        <v>0</v>
      </c>
      <c r="AM128" s="99" t="str">
        <f>IFERROR(AK128/(AK128+AL128),"")</f>
        <v/>
      </c>
      <c r="AO128" s="147"/>
      <c r="AP128" s="49" t="s">
        <v>12</v>
      </c>
      <c r="AQ128" s="76">
        <f>COUNTIFS('Audit Form Data'!AJ$4:AJ$123, TRUE, 'Audit Form Data'!A$4:A$123, "&gt;=1/1", 'Audit Form Data'!A$4:A$123, "&lt;=1/31", 'Audit Form Data'!B$4:B$123, 'Dropdown Lists'!A$7)</f>
        <v>0</v>
      </c>
      <c r="AR128" s="76">
        <f>COUNTIFS('Audit Form Data'!AJ$4:AJ$123, TRUE, 'Audit Form Data'!A$4:A$123, "&gt;=2/1", 'Audit Form Data'!A$4:A$123, "&lt;3/1", 'Audit Form Data'!B$4:B$123, 'Dropdown Lists'!A$7)</f>
        <v>0</v>
      </c>
      <c r="AS128" s="76">
        <f>COUNTIFS('Audit Form Data'!AJ$4:AJ$123, TRUE, 'Audit Form Data'!A$4:A$123, "&gt;=3/1", 'Audit Form Data'!A$4:A$123, "&lt;=3/31", 'Audit Form Data'!B$4:B$123, 'Dropdown Lists'!A$7)</f>
        <v>0</v>
      </c>
      <c r="AT128" s="76">
        <f>COUNTIFS('Audit Form Data'!AJ$4:AJ$123, TRUE, 'Audit Form Data'!A$4:A$123, "&gt;=4/1", 'Audit Form Data'!A$4:A$123, "&lt;=4/30", 'Audit Form Data'!B$4:B$123, 'Dropdown Lists'!A$7)</f>
        <v>0</v>
      </c>
      <c r="AU128" s="76">
        <f>COUNTIFS('Audit Form Data'!AJ$4:AJ$123, TRUE, 'Audit Form Data'!A$4:A$123, "&gt;=5/1", 'Audit Form Data'!A$4:A$123, "&lt;=5/31", 'Audit Form Data'!B$4:B$123, 'Dropdown Lists'!A$7)</f>
        <v>0</v>
      </c>
      <c r="AV128" s="76">
        <f>COUNTIFS('Audit Form Data'!AJ$4:AJ$123, TRUE, 'Audit Form Data'!A$4:A$123, "&gt;=6/1", 'Audit Form Data'!A$4:A$123, "&lt;=6/30", 'Audit Form Data'!B$4:B$123, 'Dropdown Lists'!A$7)</f>
        <v>0</v>
      </c>
      <c r="AW128" s="76">
        <f>COUNTIFS('Audit Form Data'!AJ$4:AJ$123, TRUE, 'Audit Form Data'!A$4:A$123, "&gt;=7/1", 'Audit Form Data'!A$4:A$123, "&lt;=7/31", 'Audit Form Data'!B$4:B$123, 'Dropdown Lists'!A$7)</f>
        <v>0</v>
      </c>
      <c r="AX128" s="76">
        <f>COUNTIFS('Audit Form Data'!AJ$4:AJ$123, TRUE, 'Audit Form Data'!A$4:A$123, "&gt;=8/1", 'Audit Form Data'!A$4:A$123, "&lt;=8/31", 'Audit Form Data'!B$4:B$123, 'Dropdown Lists'!A$7)</f>
        <v>0</v>
      </c>
      <c r="AY128" s="76">
        <f>COUNTIFS('Audit Form Data'!AJ$4:AJ$123, TRUE, 'Audit Form Data'!A$4:A$123, "&gt;=9/1", 'Audit Form Data'!A$4:A$123, "&lt;=9/30", 'Audit Form Data'!B$4:B$123, 'Dropdown Lists'!A$7)</f>
        <v>0</v>
      </c>
      <c r="AZ128" s="76">
        <f>COUNTIFS('Audit Form Data'!AJ$4:AJ$123, TRUE, 'Audit Form Data'!A$4:A$123, "&gt;=10/1", 'Audit Form Data'!A$4:A$123, "&lt;=10/31", 'Audit Form Data'!B$4:B$123, 'Dropdown Lists'!A$7)</f>
        <v>0</v>
      </c>
      <c r="BA128" s="76">
        <f>COUNTIFS('Audit Form Data'!AJ$4:AJ$123, TRUE, 'Audit Form Data'!A$4:A$123, "&gt;=11/1", 'Audit Form Data'!A$4:A$123, "&lt;=11/30", 'Audit Form Data'!B$4:B$123, 'Dropdown Lists'!A$7)</f>
        <v>0</v>
      </c>
      <c r="BB128" s="76">
        <f>COUNTIFS('Audit Form Data'!AJ$4:AJ$123, TRUE, 'Audit Form Data'!A$4:A$123, "&gt;=12/1", 'Audit Form Data'!A$4:A$123, "&lt;=12/31", 'Audit Form Data'!B$4:B$123, 'Dropdown Lists'!A$7)</f>
        <v>0</v>
      </c>
    </row>
    <row r="129" spans="2:54" ht="24.6" x14ac:dyDescent="0.3">
      <c r="B129" s="162"/>
      <c r="C129" s="89" t="s">
        <v>118</v>
      </c>
      <c r="D129" s="90">
        <f>D128</f>
        <v>0</v>
      </c>
      <c r="E129" s="90">
        <f>E128</f>
        <v>0</v>
      </c>
      <c r="F129" s="100" t="e">
        <f>IFERROR(D129/(D129+E129), NA())</f>
        <v>#N/A</v>
      </c>
      <c r="G129" s="90">
        <f>G128</f>
        <v>0</v>
      </c>
      <c r="H129" s="90">
        <f>H128</f>
        <v>0</v>
      </c>
      <c r="I129" s="100" t="e">
        <f>IFERROR(G129/(G129+H129), NA())</f>
        <v>#N/A</v>
      </c>
      <c r="J129" s="90">
        <f>J128</f>
        <v>0</v>
      </c>
      <c r="K129" s="90">
        <f>K128</f>
        <v>0</v>
      </c>
      <c r="L129" s="100" t="e">
        <f>IFERROR(J129/(J129+K129), NA())</f>
        <v>#N/A</v>
      </c>
      <c r="M129" s="90">
        <f>M128</f>
        <v>0</v>
      </c>
      <c r="N129" s="90">
        <f>N128</f>
        <v>0</v>
      </c>
      <c r="O129" s="100" t="e">
        <f>IFERROR(M129/(M129+N129), NA())</f>
        <v>#N/A</v>
      </c>
      <c r="P129" s="90">
        <f>P128</f>
        <v>0</v>
      </c>
      <c r="Q129" s="90">
        <f>Q128</f>
        <v>0</v>
      </c>
      <c r="R129" s="100" t="e">
        <f>IFERROR(P129/(P129+Q129), NA())</f>
        <v>#N/A</v>
      </c>
      <c r="S129" s="90">
        <f>S128</f>
        <v>0</v>
      </c>
      <c r="T129" s="90">
        <f>T128</f>
        <v>0</v>
      </c>
      <c r="U129" s="100" t="e">
        <f>IFERROR(S129/(S129+T129), NA())</f>
        <v>#N/A</v>
      </c>
      <c r="V129" s="90">
        <f>V128</f>
        <v>0</v>
      </c>
      <c r="W129" s="90">
        <f>W128</f>
        <v>0</v>
      </c>
      <c r="X129" s="100" t="e">
        <f>IFERROR(V129/(V129+W129), NA())</f>
        <v>#N/A</v>
      </c>
      <c r="Y129" s="90">
        <f>Y128</f>
        <v>0</v>
      </c>
      <c r="Z129" s="90">
        <f>Z128</f>
        <v>0</v>
      </c>
      <c r="AA129" s="100" t="e">
        <f>IFERROR(Y129/(Y129+Z129), NA())</f>
        <v>#N/A</v>
      </c>
      <c r="AB129" s="90">
        <f>AB128</f>
        <v>0</v>
      </c>
      <c r="AC129" s="90">
        <f>AC128</f>
        <v>0</v>
      </c>
      <c r="AD129" s="100" t="e">
        <f>IFERROR(AB129/(AB129+AC129), NA())</f>
        <v>#N/A</v>
      </c>
      <c r="AE129" s="90">
        <f>AE128</f>
        <v>0</v>
      </c>
      <c r="AF129" s="90">
        <f>AF128</f>
        <v>0</v>
      </c>
      <c r="AG129" s="100" t="e">
        <f>IFERROR(AE129/(AE129+AF129), NA())</f>
        <v>#N/A</v>
      </c>
      <c r="AH129" s="90">
        <f>AH128</f>
        <v>0</v>
      </c>
      <c r="AI129" s="90">
        <f>AI128</f>
        <v>0</v>
      </c>
      <c r="AJ129" s="100" t="e">
        <f>IFERROR(AH129/(AH129+AI129), NA())</f>
        <v>#N/A</v>
      </c>
      <c r="AK129" s="90">
        <f>AK128</f>
        <v>0</v>
      </c>
      <c r="AL129" s="90">
        <f>AL128</f>
        <v>0</v>
      </c>
      <c r="AM129" s="100" t="e">
        <f>IFERROR(AK129/(AK129+AL129), NA())</f>
        <v>#N/A</v>
      </c>
      <c r="AO129" s="147"/>
      <c r="AP129" s="50" t="s">
        <v>13</v>
      </c>
      <c r="AQ129" s="76">
        <f>COUNTIFS('Audit Form Data'!AM$4:AM$123, TRUE, 'Audit Form Data'!A$4:A$123, "&gt;=1/1", 'Audit Form Data'!A$4:A$123, "&lt;=1/31", 'Audit Form Data'!B$4:B$123, 'Dropdown Lists'!A$7)</f>
        <v>0</v>
      </c>
      <c r="AR129" s="76">
        <f>COUNTIFS('Audit Form Data'!AM$4:AM$123, TRUE, 'Audit Form Data'!A$4:A$123, "&gt;=2/1", 'Audit Form Data'!A$4:A$123, "&lt;3/1", 'Audit Form Data'!B$4:B$123, 'Dropdown Lists'!A$7)</f>
        <v>0</v>
      </c>
      <c r="AS129" s="76">
        <f>COUNTIFS('Audit Form Data'!AM$4:AM$123, TRUE, 'Audit Form Data'!A$4:A$123, "&gt;=3/1", 'Audit Form Data'!A$4:A$123, "&lt;=3/31", 'Audit Form Data'!B$4:B$123, 'Dropdown Lists'!A$7)</f>
        <v>0</v>
      </c>
      <c r="AT129" s="76">
        <f>COUNTIFS('Audit Form Data'!AM$4:AM$123, TRUE, 'Audit Form Data'!A$4:A$123, "&gt;=4/1", 'Audit Form Data'!A$4:A$123, "&lt;=4/30", 'Audit Form Data'!B$4:B$123, 'Dropdown Lists'!A$7)</f>
        <v>0</v>
      </c>
      <c r="AU129" s="76">
        <f>COUNTIFS('Audit Form Data'!AM$4:AM$123, TRUE, 'Audit Form Data'!A$4:A$123, "&gt;=5/1", 'Audit Form Data'!A$4:A$123, "&lt;=5/31", 'Audit Form Data'!B$4:B$123, 'Dropdown Lists'!A$7)</f>
        <v>0</v>
      </c>
      <c r="AV129" s="76">
        <f>COUNTIFS('Audit Form Data'!AM$4:AM$123, TRUE, 'Audit Form Data'!A$4:A$123, "&gt;=6/1", 'Audit Form Data'!A$4:A$123, "&lt;=6/30", 'Audit Form Data'!B$4:B$123, 'Dropdown Lists'!A$7)</f>
        <v>0</v>
      </c>
      <c r="AW129" s="76">
        <f>COUNTIFS('Audit Form Data'!AM$4:AM$123, TRUE, 'Audit Form Data'!A$4:A$123, "&gt;=7/1", 'Audit Form Data'!A$4:A$123, "&lt;=7/31", 'Audit Form Data'!B$4:B$123, 'Dropdown Lists'!A$7)</f>
        <v>0</v>
      </c>
      <c r="AX129" s="76">
        <f>COUNTIFS('Audit Form Data'!AM$4:AM$123, TRUE, 'Audit Form Data'!A$4:A$123, "&gt;=8/1", 'Audit Form Data'!A$4:A$123, "&lt;=8/31", 'Audit Form Data'!B$4:B$123, 'Dropdown Lists'!A$7)</f>
        <v>0</v>
      </c>
      <c r="AY129" s="76">
        <f>COUNTIFS('Audit Form Data'!AM$4:AM$123, TRUE, 'Audit Form Data'!A$4:A$123, "&gt;=9/1", 'Audit Form Data'!A$4:A$123, "&lt;=9/30", 'Audit Form Data'!B$4:B$123, 'Dropdown Lists'!A$7)</f>
        <v>0</v>
      </c>
      <c r="AZ129" s="76">
        <f>COUNTIFS('Audit Form Data'!AM$4:AM$123, TRUE, 'Audit Form Data'!A$4:A$123, "&gt;=10/1", 'Audit Form Data'!A$4:A$123, "&lt;=10/31", 'Audit Form Data'!B$4:B$123, 'Dropdown Lists'!A$7)</f>
        <v>0</v>
      </c>
      <c r="BA129" s="76">
        <f>COUNTIFS('Audit Form Data'!AM$4:AM$123, TRUE, 'Audit Form Data'!A$4:A$123, "&gt;=11/1", 'Audit Form Data'!A$4:A$123, "&lt;=11/30", 'Audit Form Data'!B$4:B$123, 'Dropdown Lists'!A$7)</f>
        <v>0</v>
      </c>
      <c r="BB129" s="76">
        <f>COUNTIFS('Audit Form Data'!AM$4:AM$123, TRUE, 'Audit Form Data'!A$4:A$123, "&gt;=12/1", 'Audit Form Data'!A$4:A$123, "&lt;=12/31", 'Audit Form Data'!B$4:B$123, 'Dropdown Lists'!A$7)</f>
        <v>0</v>
      </c>
    </row>
    <row r="130" spans="2:54" ht="24.6" x14ac:dyDescent="0.3">
      <c r="B130" s="146" t="s">
        <v>10</v>
      </c>
      <c r="C130" s="59" t="s">
        <v>11</v>
      </c>
      <c r="D130" s="75">
        <f>COUNTIFS('Audit Form Data'!AF$4:AF$123, TRUE, 'Audit Form Data'!A$4:A$123, "&gt;=1/1", 'Audit Form Data'!A$4:A$123, "&lt;=1/31", 'Audit Form Data'!B$4:B$123, 'Dropdown Lists'!A$7)</f>
        <v>0</v>
      </c>
      <c r="E130" s="76">
        <f>COUNTIFS('Audit Form Data'!AG$4:AG$123, TRUE, 'Audit Form Data'!A$4:A$123, "&gt;=1/1", 'Audit Form Data'!A$4:A$123, "&lt;=1/31", 'Audit Form Data'!B$4:B$123, 'Dropdown Lists'!A$7)</f>
        <v>0</v>
      </c>
      <c r="F130" s="101" t="str">
        <f>IFERROR(D130/(D130+E130),"")</f>
        <v/>
      </c>
      <c r="G130" s="75">
        <f>COUNTIFS('Audit Form Data'!AF$4:AF$123, TRUE, 'Audit Form Data'!A$4:A$123, "&gt;=2/1", 'Audit Form Data'!A$4:A$123, "&lt;3/1", 'Audit Form Data'!B$4:B$123, 'Dropdown Lists'!A$7)</f>
        <v>0</v>
      </c>
      <c r="H130" s="76">
        <f>COUNTIFS('Audit Form Data'!AG$4:AG$123, TRUE, 'Audit Form Data'!A$4:A$123, "&gt;=2/1", 'Audit Form Data'!A$4:A$123, "&lt;3/1", 'Audit Form Data'!B$4:B$123, 'Dropdown Lists'!A$7)</f>
        <v>0</v>
      </c>
      <c r="I130" s="101" t="str">
        <f>IFERROR(G130/(G130+H130),"")</f>
        <v/>
      </c>
      <c r="J130" s="75">
        <f>COUNTIFS('Audit Form Data'!AF$4:AF$123, TRUE, 'Audit Form Data'!A$4:A$123, "&gt;=3/1", 'Audit Form Data'!A$4:A$123, "&lt;=3/31", 'Audit Form Data'!B$4:B$123, 'Dropdown Lists'!A$7)</f>
        <v>0</v>
      </c>
      <c r="K130" s="76">
        <f>COUNTIFS('Audit Form Data'!AG$4:AG$123, TRUE, 'Audit Form Data'!A$4:A$123, "&gt;=3/1", 'Audit Form Data'!A$4:A$123, "&lt;=3/31", 'Audit Form Data'!B$4:B$123, 'Dropdown Lists'!A$7)</f>
        <v>0</v>
      </c>
      <c r="L130" s="101" t="str">
        <f>IFERROR(J130/(J130+K130),"")</f>
        <v/>
      </c>
      <c r="M130" s="75">
        <f>COUNTIFS('Audit Form Data'!AF$4:AF$123, TRUE, 'Audit Form Data'!A$4:A$123, "&gt;=4/1", 'Audit Form Data'!A$4:A$123, "&lt;=4/30", 'Audit Form Data'!B$4:B$123, 'Dropdown Lists'!A$7)</f>
        <v>0</v>
      </c>
      <c r="N130" s="76">
        <f>COUNTIFS('Audit Form Data'!AG$4:AG$123, TRUE, 'Audit Form Data'!A$4:A$123, "&gt;=4/1", 'Audit Form Data'!A$4:A$123, "&lt;=4/30", 'Audit Form Data'!B$4:B$123, 'Dropdown Lists'!A$7)</f>
        <v>0</v>
      </c>
      <c r="O130" s="101" t="str">
        <f>IFERROR(M130/(M130+N130),"")</f>
        <v/>
      </c>
      <c r="P130" s="75">
        <f>COUNTIFS('Audit Form Data'!AF$4:AF$123, TRUE, 'Audit Form Data'!A$4:A$123, "&gt;=5/1", 'Audit Form Data'!A$4:A$123, "&lt;=5/31", 'Audit Form Data'!B$4:B$123, 'Dropdown Lists'!A$7)</f>
        <v>0</v>
      </c>
      <c r="Q130" s="76">
        <f>COUNTIFS('Audit Form Data'!AG$4:AG$123, TRUE, 'Audit Form Data'!A$4:A$123, "&gt;=5/1", 'Audit Form Data'!A$4:A$123, "&lt;=5/31", 'Audit Form Data'!B$4:B$123, 'Dropdown Lists'!A$7)</f>
        <v>0</v>
      </c>
      <c r="R130" s="101" t="str">
        <f>IFERROR(P130/(P130+Q130),"")</f>
        <v/>
      </c>
      <c r="S130" s="75">
        <f>COUNTIFS('Audit Form Data'!AF$4:AF$123, TRUE, 'Audit Form Data'!A$4:A$123, "&gt;=6/1", 'Audit Form Data'!A$4:A$123, "&lt;=6/30", 'Audit Form Data'!B$4:B$123, 'Dropdown Lists'!A$7)</f>
        <v>0</v>
      </c>
      <c r="T130" s="76">
        <f>COUNTIFS('Audit Form Data'!AG$4:AG$123, TRUE, 'Audit Form Data'!A$4:A$123, "&gt;=6/1", 'Audit Form Data'!A$4:A$123, "&lt;=6/30", 'Audit Form Data'!B$4:B$123, 'Dropdown Lists'!A$7)</f>
        <v>0</v>
      </c>
      <c r="U130" s="101" t="str">
        <f>IFERROR(S130/(S130+T130),"")</f>
        <v/>
      </c>
      <c r="V130" s="75">
        <f>COUNTIFS('Audit Form Data'!AF$4:AF$123, TRUE, 'Audit Form Data'!A$4:A$123, "&gt;=7/1", 'Audit Form Data'!A$4:A$123, "&lt;=7/31", 'Audit Form Data'!B$4:B$123, 'Dropdown Lists'!A$7)</f>
        <v>0</v>
      </c>
      <c r="W130" s="76">
        <f>COUNTIFS('Audit Form Data'!AG$4:AG$123, TRUE, 'Audit Form Data'!A$4:A$123, "&gt;=7/1", 'Audit Form Data'!A$4:A$123, "&lt;=7/31", 'Audit Form Data'!B$4:B$123, 'Dropdown Lists'!A$7)</f>
        <v>0</v>
      </c>
      <c r="X130" s="101" t="str">
        <f>IFERROR(V130/(V130+W130),"")</f>
        <v/>
      </c>
      <c r="Y130" s="75">
        <f>COUNTIFS('Audit Form Data'!AF$4:AF$123, TRUE, 'Audit Form Data'!A$4:A$123, "&gt;=8/1", 'Audit Form Data'!A$4:A$123, "&lt;=8/31", 'Audit Form Data'!B$4:B$123, 'Dropdown Lists'!A$7)</f>
        <v>0</v>
      </c>
      <c r="Z130" s="76">
        <f>COUNTIFS('Audit Form Data'!AG$4:AG$123, TRUE, 'Audit Form Data'!A$4:A$123, "&gt;=8/1", 'Audit Form Data'!A$4:A$123, "&lt;=8/31", 'Audit Form Data'!B$4:B$123, 'Dropdown Lists'!A$7)</f>
        <v>0</v>
      </c>
      <c r="AA130" s="101" t="str">
        <f>IFERROR(Y130/(Y130+Z130),"")</f>
        <v/>
      </c>
      <c r="AB130" s="75">
        <f>COUNTIFS('Audit Form Data'!AF$4:AF$123, TRUE, 'Audit Form Data'!A$4:A$123, "&gt;=9/1", 'Audit Form Data'!A$4:A$123, "&lt;=9/30", 'Audit Form Data'!B$4:B$123, 'Dropdown Lists'!A$7)</f>
        <v>0</v>
      </c>
      <c r="AC130" s="76">
        <f>COUNTIFS('Audit Form Data'!AG$4:AG$123, TRUE, 'Audit Form Data'!A$4:A$123, "&gt;=9/1", 'Audit Form Data'!A$4:A$123, "&lt;=9/30", 'Audit Form Data'!B$4:B$123, 'Dropdown Lists'!A$7)</f>
        <v>0</v>
      </c>
      <c r="AD130" s="101" t="str">
        <f>IFERROR(AB130/(AB130+AC130),"")</f>
        <v/>
      </c>
      <c r="AE130" s="75">
        <f>COUNTIFS('Audit Form Data'!AF$4:AF$123, TRUE, 'Audit Form Data'!A$4:A$123, "&gt;=10/1", 'Audit Form Data'!A$4:A$123, "&lt;=10/31", 'Audit Form Data'!B$4:B$123, 'Dropdown Lists'!A$7)</f>
        <v>0</v>
      </c>
      <c r="AF130" s="76">
        <f>COUNTIFS('Audit Form Data'!AG$4:AG$123, TRUE, 'Audit Form Data'!A$4:A$123, "&gt;=10/1", 'Audit Form Data'!A$4:A$123, "&lt;=10/31", 'Audit Form Data'!B$4:B$123, 'Dropdown Lists'!A$7)</f>
        <v>0</v>
      </c>
      <c r="AG130" s="101" t="str">
        <f>IFERROR(AE130/(AE130+AF130),"")</f>
        <v/>
      </c>
      <c r="AH130" s="75">
        <f>COUNTIFS('Audit Form Data'!AF$4:AF$123, TRUE, 'Audit Form Data'!A$4:A$123, "&gt;=11/1", 'Audit Form Data'!A$4:A$123, "&lt;=11/30", 'Audit Form Data'!B$4:B$123, 'Dropdown Lists'!A$7)</f>
        <v>0</v>
      </c>
      <c r="AI130" s="76">
        <f>COUNTIFS('Audit Form Data'!AG$4:AG$123, TRUE, 'Audit Form Data'!A$4:A$123, "&gt;=11/1", 'Audit Form Data'!A$4:A$123, "&lt;=11/30", 'Audit Form Data'!B$4:B$123, 'Dropdown Lists'!A$7)</f>
        <v>0</v>
      </c>
      <c r="AJ130" s="101" t="str">
        <f>IFERROR(AH130/(AH130+AI130),"")</f>
        <v/>
      </c>
      <c r="AK130" s="75">
        <f>COUNTIFS('Audit Form Data'!AF$4:AF$123, TRUE, 'Audit Form Data'!A$4:A$123, "&gt;=12/1", 'Audit Form Data'!A$4:A$123, "&lt;=12/31", 'Audit Form Data'!B$4:B$123, 'Dropdown Lists'!A$7)</f>
        <v>0</v>
      </c>
      <c r="AL130" s="76">
        <f>COUNTIFS('Audit Form Data'!AG$4:AG$123, TRUE, 'Audit Form Data'!A$4:A$123, "&gt;=12/1", 'Audit Form Data'!A$4:A$123, "&lt;=12/31", 'Audit Form Data'!B$4:B$123, 'Dropdown Lists'!A$7)</f>
        <v>0</v>
      </c>
      <c r="AM130" s="101" t="str">
        <f>IFERROR(AK130/(AK130+AL130),"")</f>
        <v/>
      </c>
      <c r="AO130" s="147"/>
      <c r="AP130" s="50" t="s">
        <v>14</v>
      </c>
      <c r="AQ130" s="76">
        <f>COUNTIFS('Audit Form Data'!AP$4:AP$123, TRUE, 'Audit Form Data'!A$4:A$123, "&gt;=1/1", 'Audit Form Data'!A$4:A$123, "&lt;=1/31", 'Audit Form Data'!B$4:B$123, 'Dropdown Lists'!A$7)</f>
        <v>0</v>
      </c>
      <c r="AR130" s="76">
        <f>COUNTIFS('Audit Form Data'!AP$4:AP$123, TRUE, 'Audit Form Data'!A$4:A$123, "&gt;=2/1", 'Audit Form Data'!A$4:A$123, "&lt;3/1", 'Audit Form Data'!B$4:B$123, 'Dropdown Lists'!A$7)</f>
        <v>0</v>
      </c>
      <c r="AS130" s="76">
        <f>COUNTIFS('Audit Form Data'!AP$4:AP$123, TRUE, 'Audit Form Data'!A$4:A$123, "&gt;=3/1", 'Audit Form Data'!A$4:A$123, "&lt;=3/31", 'Audit Form Data'!B$4:B$123, 'Dropdown Lists'!A$7)</f>
        <v>0</v>
      </c>
      <c r="AT130" s="76">
        <f>COUNTIFS('Audit Form Data'!AP$4:AP$123, TRUE, 'Audit Form Data'!A$4:A$123, "&gt;=4/1", 'Audit Form Data'!A$4:A$123, "&lt;=4/30", 'Audit Form Data'!B$4:B$123, 'Dropdown Lists'!A$7)</f>
        <v>0</v>
      </c>
      <c r="AU130" s="76">
        <f>COUNTIFS('Audit Form Data'!AP$4:AP$123, TRUE, 'Audit Form Data'!A$4:A$123, "&gt;=5/1", 'Audit Form Data'!A$4:A$123, "&lt;=5/31", 'Audit Form Data'!B$4:B$123, 'Dropdown Lists'!A$7)</f>
        <v>0</v>
      </c>
      <c r="AV130" s="76">
        <f>COUNTIFS('Audit Form Data'!AP$4:AP$123, TRUE, 'Audit Form Data'!A$4:A$123, "&gt;=6/1", 'Audit Form Data'!A$4:A$123, "&lt;=6/30", 'Audit Form Data'!B$4:B$123, 'Dropdown Lists'!A$7)</f>
        <v>0</v>
      </c>
      <c r="AW130" s="76">
        <f>COUNTIFS('Audit Form Data'!AP$4:AP$123, TRUE, 'Audit Form Data'!A$4:A$123, "&gt;=7/1", 'Audit Form Data'!A$4:A$123, "&lt;=7/31", 'Audit Form Data'!B$4:B$123, 'Dropdown Lists'!A$7)</f>
        <v>0</v>
      </c>
      <c r="AX130" s="76">
        <f>COUNTIFS('Audit Form Data'!AP$4:AP$123, TRUE, 'Audit Form Data'!A$4:A$123, "&gt;=8/1", 'Audit Form Data'!A$4:A$123, "&lt;=8/31", 'Audit Form Data'!B$4:B$123, 'Dropdown Lists'!A$7)</f>
        <v>0</v>
      </c>
      <c r="AY130" s="76">
        <f>COUNTIFS('Audit Form Data'!AP$4:AP$123, TRUE, 'Audit Form Data'!A$4:A$123, "&gt;=9/1", 'Audit Form Data'!A$4:A$123, "&lt;=9/30", 'Audit Form Data'!B$4:B$123, 'Dropdown Lists'!A$7)</f>
        <v>0</v>
      </c>
      <c r="AZ130" s="76">
        <f>COUNTIFS('Audit Form Data'!AP$4:AP$123, TRUE, 'Audit Form Data'!A$4:A$123, "&gt;=10/1", 'Audit Form Data'!A$4:A$123, "&lt;=10/31", 'Audit Form Data'!B$4:B$123, 'Dropdown Lists'!A$7)</f>
        <v>0</v>
      </c>
      <c r="BA130" s="76">
        <f>COUNTIFS('Audit Form Data'!AP$4:AP$123, TRUE, 'Audit Form Data'!A$4:A$123, "&gt;=11/1", 'Audit Form Data'!A$4:A$123, "&lt;=11/30", 'Audit Form Data'!B$4:B$123, 'Dropdown Lists'!A$7)</f>
        <v>0</v>
      </c>
      <c r="BB130" s="76">
        <f>COUNTIFS('Audit Form Data'!AP$4:AP$123, TRUE, 'Audit Form Data'!A$4:A$123, "&gt;=12/1", 'Audit Form Data'!A$4:A$123, "&lt;=12/31", 'Audit Form Data'!B$4:B$123, 'Dropdown Lists'!A$7)</f>
        <v>0</v>
      </c>
    </row>
    <row r="131" spans="2:54" ht="24.6" x14ac:dyDescent="0.3">
      <c r="B131" s="147"/>
      <c r="C131" s="60" t="s">
        <v>12</v>
      </c>
      <c r="D131" s="75">
        <f>COUNTIFS('Audit Form Data'!AI$4:AI$123, TRUE, 'Audit Form Data'!A$4:A$123, "&gt;=1/1", 'Audit Form Data'!A$4:A$123, "&lt;=1/31", 'Audit Form Data'!B$4:B$123, 'Dropdown Lists'!A$7)</f>
        <v>0</v>
      </c>
      <c r="E131" s="76">
        <f>COUNTIFS('Audit Form Data'!AJ$4:AJ$123, TRUE, 'Audit Form Data'!A$4:A$123, "&gt;=1/1", 'Audit Form Data'!A$4:A$123, "&lt;=1/31", 'Audit Form Data'!B$4:B$123, 'Dropdown Lists'!A$7)</f>
        <v>0</v>
      </c>
      <c r="F131" s="101" t="str">
        <f t="shared" ref="F131:F136" si="131">IFERROR(D131/(D131+E131),"")</f>
        <v/>
      </c>
      <c r="G131" s="75">
        <f>COUNTIFS('Audit Form Data'!AI$4:AI$123, TRUE, 'Audit Form Data'!A$4:A$123, "&gt;=2/1", 'Audit Form Data'!A$4:A$123, "&lt;3/1", 'Audit Form Data'!B$4:B$123, 'Dropdown Lists'!A$7)</f>
        <v>0</v>
      </c>
      <c r="H131" s="76">
        <f>COUNTIFS('Audit Form Data'!AJ$4:AJ$123, TRUE, 'Audit Form Data'!A$4:A$123, "&gt;=2/1", 'Audit Form Data'!A$4:A$123, "&lt;3/1", 'Audit Form Data'!B$4:B$123, 'Dropdown Lists'!A$7)</f>
        <v>0</v>
      </c>
      <c r="I131" s="101" t="str">
        <f t="shared" ref="I131:I136" si="132">IFERROR(G131/(G131+H131),"")</f>
        <v/>
      </c>
      <c r="J131" s="75">
        <f>COUNTIFS('Audit Form Data'!AI$4:AI$123, TRUE, 'Audit Form Data'!A$4:A$123, "&gt;=3/1", 'Audit Form Data'!A$4:A$123, "&lt;=3/31", 'Audit Form Data'!B$4:B$123, 'Dropdown Lists'!A$7)</f>
        <v>0</v>
      </c>
      <c r="K131" s="76">
        <f>COUNTIFS('Audit Form Data'!AJ$4:AJ$123, TRUE, 'Audit Form Data'!A$4:A$123, "&gt;=3/1", 'Audit Form Data'!A$4:A$123, "&lt;=3/31", 'Audit Form Data'!B$4:B$123, 'Dropdown Lists'!A$7)</f>
        <v>0</v>
      </c>
      <c r="L131" s="101" t="str">
        <f t="shared" ref="L131:L136" si="133">IFERROR(J131/(J131+K131),"")</f>
        <v/>
      </c>
      <c r="M131" s="75">
        <f>COUNTIFS('Audit Form Data'!AI$4:AI$123, TRUE, 'Audit Form Data'!A$4:A$123, "&gt;=4/1", 'Audit Form Data'!A$4:A$123, "&lt;=4/30", 'Audit Form Data'!B$4:B$123, 'Dropdown Lists'!A$7)</f>
        <v>0</v>
      </c>
      <c r="N131" s="76">
        <f>COUNTIFS('Audit Form Data'!AJ$4:AJ$123, TRUE, 'Audit Form Data'!A$4:A$123, "&gt;=4/1", 'Audit Form Data'!A$4:A$123, "&lt;=4/30", 'Audit Form Data'!B$4:B$123, 'Dropdown Lists'!A$7)</f>
        <v>0</v>
      </c>
      <c r="O131" s="101" t="str">
        <f t="shared" ref="O131:O136" si="134">IFERROR(M131/(M131+N131),"")</f>
        <v/>
      </c>
      <c r="P131" s="75">
        <f>COUNTIFS('Audit Form Data'!AI$4:AI$123, TRUE, 'Audit Form Data'!A$4:A$123, "&gt;=5/1", 'Audit Form Data'!A$4:A$123, "&lt;=5/31", 'Audit Form Data'!B$4:B$123, 'Dropdown Lists'!A$7)</f>
        <v>0</v>
      </c>
      <c r="Q131" s="76">
        <f>COUNTIFS('Audit Form Data'!AJ$4:AJ$123, TRUE, 'Audit Form Data'!A$4:A$123, "&gt;=5/1", 'Audit Form Data'!A$4:A$123, "&lt;=5/31", 'Audit Form Data'!B$4:B$123, 'Dropdown Lists'!A$7)</f>
        <v>0</v>
      </c>
      <c r="R131" s="101" t="str">
        <f t="shared" ref="R131:R136" si="135">IFERROR(P131/(P131+Q131),"")</f>
        <v/>
      </c>
      <c r="S131" s="75">
        <f>COUNTIFS('Audit Form Data'!AI$4:AI$123, TRUE, 'Audit Form Data'!A$4:A$123, "&gt;=6/1", 'Audit Form Data'!A$4:A$123, "&lt;=6/30", 'Audit Form Data'!B$4:B$123, 'Dropdown Lists'!A$7)</f>
        <v>0</v>
      </c>
      <c r="T131" s="76">
        <f>COUNTIFS('Audit Form Data'!AJ$4:AJ$123, TRUE, 'Audit Form Data'!A$4:A$123, "&gt;=6/1", 'Audit Form Data'!A$4:A$123, "&lt;=6/30", 'Audit Form Data'!B$4:B$123, 'Dropdown Lists'!A$7)</f>
        <v>0</v>
      </c>
      <c r="U131" s="101" t="str">
        <f t="shared" ref="U131:U136" si="136">IFERROR(S131/(S131+T131),"")</f>
        <v/>
      </c>
      <c r="V131" s="75">
        <f>COUNTIFS('Audit Form Data'!AI$4:AI$123, TRUE, 'Audit Form Data'!A$4:A$123, "&gt;=7/1", 'Audit Form Data'!A$4:A$123, "&lt;=7/31", 'Audit Form Data'!B$4:B$123, 'Dropdown Lists'!A$7)</f>
        <v>0</v>
      </c>
      <c r="W131" s="76">
        <f>COUNTIFS('Audit Form Data'!AJ$4:AJ$123, TRUE, 'Audit Form Data'!A$4:A$123, "&gt;=7/1", 'Audit Form Data'!A$4:A$123, "&lt;=7/31", 'Audit Form Data'!B$4:B$123, 'Dropdown Lists'!A$7)</f>
        <v>0</v>
      </c>
      <c r="X131" s="101" t="str">
        <f t="shared" ref="X131:X136" si="137">IFERROR(V131/(V131+W131),"")</f>
        <v/>
      </c>
      <c r="Y131" s="75">
        <f>COUNTIFS('Audit Form Data'!AI$4:AI$123, TRUE, 'Audit Form Data'!A$4:A$123, "&gt;=8/1", 'Audit Form Data'!A$4:A$123, "&lt;=8/31", 'Audit Form Data'!B$4:B$123, 'Dropdown Lists'!A$7)</f>
        <v>0</v>
      </c>
      <c r="Z131" s="76">
        <f>COUNTIFS('Audit Form Data'!AJ$4:AJ$123, TRUE, 'Audit Form Data'!A$4:A$123, "&gt;=8/1", 'Audit Form Data'!A$4:A$123, "&lt;=8/31", 'Audit Form Data'!B$4:B$123, 'Dropdown Lists'!A$7)</f>
        <v>0</v>
      </c>
      <c r="AA131" s="101" t="str">
        <f t="shared" ref="AA131:AA136" si="138">IFERROR(Y131/(Y131+Z131),"")</f>
        <v/>
      </c>
      <c r="AB131" s="75">
        <f>COUNTIFS('Audit Form Data'!AI$4:AI$123, TRUE, 'Audit Form Data'!A$4:A$123, "&gt;=9/1", 'Audit Form Data'!A$4:A$123, "&lt;=9/30", 'Audit Form Data'!B$4:B$123, 'Dropdown Lists'!A$7)</f>
        <v>0</v>
      </c>
      <c r="AC131" s="76">
        <f>COUNTIFS('Audit Form Data'!AJ$4:AJ$123, TRUE, 'Audit Form Data'!A$4:A$123, "&gt;=9/1", 'Audit Form Data'!A$4:A$123, "&lt;=9/30", 'Audit Form Data'!B$4:B$123, 'Dropdown Lists'!A$7)</f>
        <v>0</v>
      </c>
      <c r="AD131" s="101" t="str">
        <f t="shared" ref="AD131:AD136" si="139">IFERROR(AB131/(AB131+AC131),"")</f>
        <v/>
      </c>
      <c r="AE131" s="75">
        <f>COUNTIFS('Audit Form Data'!AI$4:AI$123, TRUE, 'Audit Form Data'!A$4:A$123, "&gt;=10/1", 'Audit Form Data'!A$4:A$123, "&lt;=10/31", 'Audit Form Data'!B$4:B$123, 'Dropdown Lists'!A$7)</f>
        <v>0</v>
      </c>
      <c r="AF131" s="76">
        <f>COUNTIFS('Audit Form Data'!AJ$4:AJ$123, TRUE, 'Audit Form Data'!A$4:A$123, "&gt;=10/1", 'Audit Form Data'!A$4:A$123, "&lt;=10/31", 'Audit Form Data'!B$4:B$123, 'Dropdown Lists'!A$7)</f>
        <v>0</v>
      </c>
      <c r="AG131" s="101" t="str">
        <f t="shared" ref="AG131:AG136" si="140">IFERROR(AE131/(AE131+AF131),"")</f>
        <v/>
      </c>
      <c r="AH131" s="75">
        <f>COUNTIFS('Audit Form Data'!AI$4:AI$123, TRUE, 'Audit Form Data'!A$4:A$123, "&gt;=11/1", 'Audit Form Data'!A$4:A$123, "&lt;=11/30", 'Audit Form Data'!B$4:B$123, 'Dropdown Lists'!A$7)</f>
        <v>0</v>
      </c>
      <c r="AI131" s="76">
        <f>COUNTIFS('Audit Form Data'!AJ$4:AJ$123, TRUE, 'Audit Form Data'!A$4:A$123, "&gt;=11/1", 'Audit Form Data'!A$4:A$123, "&lt;=11/30", 'Audit Form Data'!B$4:B$123, 'Dropdown Lists'!A$7)</f>
        <v>0</v>
      </c>
      <c r="AJ131" s="101" t="str">
        <f t="shared" ref="AJ131:AJ136" si="141">IFERROR(AH131/(AH131+AI131),"")</f>
        <v/>
      </c>
      <c r="AK131" s="75">
        <f>COUNTIFS('Audit Form Data'!AI$4:AI$123, TRUE, 'Audit Form Data'!A$4:A$123, "&gt;=12/1", 'Audit Form Data'!A$4:A$123, "&lt;=12/31", 'Audit Form Data'!B$4:B$123, 'Dropdown Lists'!A$7)</f>
        <v>0</v>
      </c>
      <c r="AL131" s="76">
        <f>COUNTIFS('Audit Form Data'!AJ$4:AJ$123, TRUE, 'Audit Form Data'!A$4:A$123, "&gt;=12/1", 'Audit Form Data'!A$4:A$123, "&lt;=12/31", 'Audit Form Data'!B$4:B$123, 'Dropdown Lists'!A$7)</f>
        <v>0</v>
      </c>
      <c r="AM131" s="101" t="str">
        <f t="shared" ref="AM131:AM136" si="142">IFERROR(AK131/(AK131+AL131),"")</f>
        <v/>
      </c>
      <c r="AO131" s="147"/>
      <c r="AP131" s="50" t="s">
        <v>15</v>
      </c>
      <c r="AQ131" s="76">
        <f>COUNTIFS('Audit Form Data'!AS$4:AS$123, TRUE, 'Audit Form Data'!A$4:A$123, "&gt;=1/1", 'Audit Form Data'!A$4:A$123, "&lt;=1/31", 'Audit Form Data'!B$4:B$123, 'Dropdown Lists'!A$7)</f>
        <v>0</v>
      </c>
      <c r="AR131" s="76">
        <f>COUNTIFS('Audit Form Data'!AS$4:AS$123, TRUE, 'Audit Form Data'!A$4:A$123, "&gt;=2/1", 'Audit Form Data'!A$4:A$123, "&lt;3/1", 'Audit Form Data'!B$4:B$123, 'Dropdown Lists'!A$7)</f>
        <v>0</v>
      </c>
      <c r="AS131" s="76">
        <f>COUNTIFS('Audit Form Data'!AS$4:AS$123, TRUE, 'Audit Form Data'!A$4:A$123, "&gt;=3/1", 'Audit Form Data'!A$4:A$123, "&lt;=3/31", 'Audit Form Data'!B$4:B$123, 'Dropdown Lists'!A$7)</f>
        <v>0</v>
      </c>
      <c r="AT131" s="76">
        <f>COUNTIFS('Audit Form Data'!AS$4:AS$123, TRUE, 'Audit Form Data'!A$4:A$123, "&gt;=4/1", 'Audit Form Data'!A$4:A$123, "&lt;=4/30", 'Audit Form Data'!B$4:B$123, 'Dropdown Lists'!A$7)</f>
        <v>0</v>
      </c>
      <c r="AU131" s="76">
        <f>COUNTIFS('Audit Form Data'!AS$4:AS$123, TRUE, 'Audit Form Data'!A$4:A$123, "&gt;=5/1", 'Audit Form Data'!A$4:A$123, "&lt;=5/31", 'Audit Form Data'!B$4:B$123, 'Dropdown Lists'!A$7)</f>
        <v>0</v>
      </c>
      <c r="AV131" s="76">
        <f>COUNTIFS('Audit Form Data'!AS$4:AS$123, TRUE, 'Audit Form Data'!A$4:A$123, "&gt;=6/1", 'Audit Form Data'!A$4:A$123, "&lt;=6/30", 'Audit Form Data'!B$4:B$123, 'Dropdown Lists'!A$7)</f>
        <v>0</v>
      </c>
      <c r="AW131" s="76">
        <f>COUNTIFS('Audit Form Data'!AS$4:AS$123, TRUE, 'Audit Form Data'!A$4:A$123, "&gt;=7/1", 'Audit Form Data'!A$4:A$123, "&lt;=7/31", 'Audit Form Data'!B$4:B$123, 'Dropdown Lists'!A$7)</f>
        <v>0</v>
      </c>
      <c r="AX131" s="76">
        <f>COUNTIFS('Audit Form Data'!AS$4:AS$123, TRUE, 'Audit Form Data'!A$4:A$123, "&gt;=8/1", 'Audit Form Data'!A$4:A$123, "&lt;=8/31", 'Audit Form Data'!B$4:B$123, 'Dropdown Lists'!A$7)</f>
        <v>0</v>
      </c>
      <c r="AY131" s="76">
        <f>COUNTIFS('Audit Form Data'!AS$4:AS$123, TRUE, 'Audit Form Data'!A$4:A$123, "&gt;=9/1", 'Audit Form Data'!A$4:A$123, "&lt;=9/30", 'Audit Form Data'!B$4:B$123, 'Dropdown Lists'!A$7)</f>
        <v>0</v>
      </c>
      <c r="AZ131" s="76">
        <f>COUNTIFS('Audit Form Data'!AS$4:AS$123, TRUE, 'Audit Form Data'!A$4:A$123, "&gt;=10/1", 'Audit Form Data'!A$4:A$123, "&lt;=10/31", 'Audit Form Data'!B$4:B$123, 'Dropdown Lists'!A$7)</f>
        <v>0</v>
      </c>
      <c r="BA131" s="76">
        <f>COUNTIFS('Audit Form Data'!AS$4:AS$123, TRUE, 'Audit Form Data'!A$4:A$123, "&gt;=11/1", 'Audit Form Data'!A$4:A$123, "&lt;=11/30", 'Audit Form Data'!B$4:B$123, 'Dropdown Lists'!A$7)</f>
        <v>0</v>
      </c>
      <c r="BB131" s="76">
        <f>COUNTIFS('Audit Form Data'!AS$4:AS$123, TRUE, 'Audit Form Data'!A$4:A$123, "&gt;=12/1", 'Audit Form Data'!A$4:A$123, "&lt;=12/31", 'Audit Form Data'!B$4:B$123, 'Dropdown Lists'!A$7)</f>
        <v>0</v>
      </c>
    </row>
    <row r="132" spans="2:54" ht="36.6" x14ac:dyDescent="0.3">
      <c r="B132" s="147"/>
      <c r="C132" s="59" t="s">
        <v>13</v>
      </c>
      <c r="D132" s="75">
        <f>COUNTIFS('Audit Form Data'!AL$4:AL$123, TRUE, 'Audit Form Data'!A$4:A$123, "&gt;=1/1", 'Audit Form Data'!A$4:A$123, "&lt;=1/31", 'Audit Form Data'!B$4:B$123, 'Dropdown Lists'!A$7)</f>
        <v>0</v>
      </c>
      <c r="E132" s="76">
        <f>COUNTIFS('Audit Form Data'!AM$4:AM$123, TRUE, 'Audit Form Data'!A$4:A$123, "&gt;=1/1", 'Audit Form Data'!A$4:A$123, "&lt;=1/31", 'Audit Form Data'!B$4:B$123, 'Dropdown Lists'!A$7)</f>
        <v>0</v>
      </c>
      <c r="F132" s="101" t="str">
        <f t="shared" si="131"/>
        <v/>
      </c>
      <c r="G132" s="75">
        <f>COUNTIFS('Audit Form Data'!AL$4:AL$123, TRUE, 'Audit Form Data'!A$4:A$123, "&gt;=2/1", 'Audit Form Data'!A$4:A$123, "&lt;3/1", 'Audit Form Data'!B$4:B$123, 'Dropdown Lists'!A$7)</f>
        <v>0</v>
      </c>
      <c r="H132" s="76">
        <f>COUNTIFS('Audit Form Data'!AM$4:AM$123, TRUE, 'Audit Form Data'!A$4:A$123, "&gt;=2/1", 'Audit Form Data'!A$4:A$123, "&lt;3/1", 'Audit Form Data'!B$4:B$123, 'Dropdown Lists'!A$7)</f>
        <v>0</v>
      </c>
      <c r="I132" s="101" t="str">
        <f t="shared" si="132"/>
        <v/>
      </c>
      <c r="J132" s="75">
        <f>COUNTIFS('Audit Form Data'!AL$4:AL$123, TRUE, 'Audit Form Data'!A$4:A$123, "&gt;=3/1", 'Audit Form Data'!A$4:A$123, "&lt;=3/31", 'Audit Form Data'!B$4:B$123, 'Dropdown Lists'!A$7)</f>
        <v>0</v>
      </c>
      <c r="K132" s="76">
        <f>COUNTIFS('Audit Form Data'!AM$4:AM$123, TRUE, 'Audit Form Data'!A$4:A$123, "&gt;=3/1", 'Audit Form Data'!A$4:A$123, "&lt;=3/31", 'Audit Form Data'!B$4:B$123, 'Dropdown Lists'!A$7)</f>
        <v>0</v>
      </c>
      <c r="L132" s="101" t="str">
        <f t="shared" si="133"/>
        <v/>
      </c>
      <c r="M132" s="75">
        <f>COUNTIFS('Audit Form Data'!AL$4:AL$123, TRUE, 'Audit Form Data'!A$4:A$123, "&gt;=4/1", 'Audit Form Data'!A$4:A$123, "&lt;=4/30", 'Audit Form Data'!B$4:B$123, 'Dropdown Lists'!A$7)</f>
        <v>0</v>
      </c>
      <c r="N132" s="76">
        <f>COUNTIFS('Audit Form Data'!AM$4:AM$123, TRUE, 'Audit Form Data'!A$4:A$123, "&gt;=4/1", 'Audit Form Data'!A$4:A$123, "&lt;=4/30", 'Audit Form Data'!B$4:B$123, 'Dropdown Lists'!A$7)</f>
        <v>0</v>
      </c>
      <c r="O132" s="101" t="str">
        <f t="shared" si="134"/>
        <v/>
      </c>
      <c r="P132" s="75">
        <f>COUNTIFS('Audit Form Data'!AL$4:AL$123, TRUE, 'Audit Form Data'!A$4:A$123, "&gt;=5/1", 'Audit Form Data'!A$4:A$123, "&lt;=5/31", 'Audit Form Data'!B$4:B$123, 'Dropdown Lists'!A$7)</f>
        <v>0</v>
      </c>
      <c r="Q132" s="76">
        <f>COUNTIFS('Audit Form Data'!AM$4:AM$123, TRUE, 'Audit Form Data'!A$4:A$123, "&gt;=5/1", 'Audit Form Data'!A$4:A$123, "&lt;=5/31", 'Audit Form Data'!B$4:B$123, 'Dropdown Lists'!A$7)</f>
        <v>0</v>
      </c>
      <c r="R132" s="101" t="str">
        <f t="shared" si="135"/>
        <v/>
      </c>
      <c r="S132" s="75">
        <f>COUNTIFS('Audit Form Data'!AL$4:AL$123, TRUE, 'Audit Form Data'!A$4:A$123, "&gt;=6/1", 'Audit Form Data'!A$4:A$123, "&lt;=6/30", 'Audit Form Data'!B$4:B$123, 'Dropdown Lists'!A$7)</f>
        <v>0</v>
      </c>
      <c r="T132" s="76">
        <f>COUNTIFS('Audit Form Data'!AM$4:AM$123, TRUE, 'Audit Form Data'!A$4:A$123, "&gt;=6/1", 'Audit Form Data'!A$4:A$123, "&lt;=6/30", 'Audit Form Data'!B$4:B$123, 'Dropdown Lists'!A$7)</f>
        <v>0</v>
      </c>
      <c r="U132" s="101" t="str">
        <f t="shared" si="136"/>
        <v/>
      </c>
      <c r="V132" s="75">
        <f>COUNTIFS('Audit Form Data'!AL$4:AL$123, TRUE, 'Audit Form Data'!A$4:A$123, "&gt;=7/1", 'Audit Form Data'!A$4:A$123, "&lt;=7/31", 'Audit Form Data'!B$4:B$123, 'Dropdown Lists'!A$7)</f>
        <v>0</v>
      </c>
      <c r="W132" s="76">
        <f>COUNTIFS('Audit Form Data'!AM$4:AM$123, TRUE, 'Audit Form Data'!A$4:A$123, "&gt;=7/1", 'Audit Form Data'!A$4:A$123, "&lt;=7/31", 'Audit Form Data'!B$4:B$123, 'Dropdown Lists'!A$7)</f>
        <v>0</v>
      </c>
      <c r="X132" s="101" t="str">
        <f t="shared" si="137"/>
        <v/>
      </c>
      <c r="Y132" s="75">
        <f>COUNTIFS('Audit Form Data'!AL$4:AL$123, TRUE, 'Audit Form Data'!A$4:A$123, "&gt;=8/1", 'Audit Form Data'!A$4:A$123, "&lt;=8/31", 'Audit Form Data'!B$4:B$123, 'Dropdown Lists'!A$7)</f>
        <v>0</v>
      </c>
      <c r="Z132" s="76">
        <f>COUNTIFS('Audit Form Data'!AM$4:AM$123, TRUE, 'Audit Form Data'!A$4:A$123, "&gt;=8/1", 'Audit Form Data'!A$4:A$123, "&lt;=8/31", 'Audit Form Data'!B$4:B$123, 'Dropdown Lists'!A$7)</f>
        <v>0</v>
      </c>
      <c r="AA132" s="101" t="str">
        <f t="shared" si="138"/>
        <v/>
      </c>
      <c r="AB132" s="75">
        <f>COUNTIFS('Audit Form Data'!AL$4:AL$123, TRUE, 'Audit Form Data'!A$4:A$123, "&gt;=9/1", 'Audit Form Data'!A$4:A$123, "&lt;=9/30", 'Audit Form Data'!B$4:B$123, 'Dropdown Lists'!A$7)</f>
        <v>0</v>
      </c>
      <c r="AC132" s="76">
        <f>COUNTIFS('Audit Form Data'!AM$4:AM$123, TRUE, 'Audit Form Data'!A$4:A$123, "&gt;=9/1", 'Audit Form Data'!A$4:A$123, "&lt;=9/30", 'Audit Form Data'!B$4:B$123, 'Dropdown Lists'!A$7)</f>
        <v>0</v>
      </c>
      <c r="AD132" s="101" t="str">
        <f t="shared" si="139"/>
        <v/>
      </c>
      <c r="AE132" s="75">
        <f>COUNTIFS('Audit Form Data'!AL$4:AL$123, TRUE, 'Audit Form Data'!A$4:A$123, "&gt;=10/1", 'Audit Form Data'!A$4:A$123, "&lt;=10/31", 'Audit Form Data'!B$4:B$123, 'Dropdown Lists'!A$7)</f>
        <v>0</v>
      </c>
      <c r="AF132" s="76">
        <f>COUNTIFS('Audit Form Data'!AM$4:AM$123, TRUE, 'Audit Form Data'!A$4:A$123, "&gt;=10/1", 'Audit Form Data'!A$4:A$123, "&lt;=10/31", 'Audit Form Data'!B$4:B$123, 'Dropdown Lists'!A$7)</f>
        <v>0</v>
      </c>
      <c r="AG132" s="101" t="str">
        <f t="shared" si="140"/>
        <v/>
      </c>
      <c r="AH132" s="75">
        <f>COUNTIFS('Audit Form Data'!AL$4:AL$123, TRUE, 'Audit Form Data'!A$4:A$123, "&gt;=11/1", 'Audit Form Data'!A$4:A$123, "&lt;=11/30", 'Audit Form Data'!B$4:B$123, 'Dropdown Lists'!A$7)</f>
        <v>0</v>
      </c>
      <c r="AI132" s="76">
        <f>COUNTIFS('Audit Form Data'!AM$4:AM$123, TRUE, 'Audit Form Data'!A$4:A$123, "&gt;=11/1", 'Audit Form Data'!A$4:A$123, "&lt;=11/30", 'Audit Form Data'!B$4:B$123, 'Dropdown Lists'!A$7)</f>
        <v>0</v>
      </c>
      <c r="AJ132" s="101" t="str">
        <f t="shared" si="141"/>
        <v/>
      </c>
      <c r="AK132" s="75">
        <f>COUNTIFS('Audit Form Data'!AL$4:AL$123, TRUE, 'Audit Form Data'!A$4:A$123, "&gt;=12/1", 'Audit Form Data'!A$4:A$123, "&lt;=12/31", 'Audit Form Data'!B$4:B$123, 'Dropdown Lists'!A$7)</f>
        <v>0</v>
      </c>
      <c r="AL132" s="76">
        <f>COUNTIFS('Audit Form Data'!AM$4:AM$123, TRUE, 'Audit Form Data'!A$4:A$123, "&gt;=12/1", 'Audit Form Data'!A$4:A$123, "&lt;=12/31", 'Audit Form Data'!B$4:B$123, 'Dropdown Lists'!A$7)</f>
        <v>0</v>
      </c>
      <c r="AM132" s="101" t="str">
        <f t="shared" si="142"/>
        <v/>
      </c>
      <c r="AO132" s="147"/>
      <c r="AP132" s="50" t="s">
        <v>16</v>
      </c>
      <c r="AQ132" s="76">
        <f>COUNTIFS('Audit Form Data'!AY$4:AY$123, TRUE, 'Audit Form Data'!A$4:A$123, "&gt;=1/1", 'Audit Form Data'!A$4:A$123, "&lt;=1/31", 'Audit Form Data'!B$4:B$123, 'Dropdown Lists'!A$7)</f>
        <v>0</v>
      </c>
      <c r="AR132" s="76">
        <f>COUNTIFS('Audit Form Data'!AY$4:AY$123, TRUE, 'Audit Form Data'!A$4:A$123, "&gt;=2/1", 'Audit Form Data'!A$4:A$123, "&lt;3/1", 'Audit Form Data'!B$4:B$123, 'Dropdown Lists'!A$7)</f>
        <v>0</v>
      </c>
      <c r="AS132" s="76">
        <f>COUNTIFS('Audit Form Data'!AY$4:AY$123, TRUE, 'Audit Form Data'!A$4:A$123, "&gt;=3/1", 'Audit Form Data'!A$4:A$123, "&lt;=3/31", 'Audit Form Data'!B$4:B$123, 'Dropdown Lists'!A$7)</f>
        <v>0</v>
      </c>
      <c r="AT132" s="76">
        <f>COUNTIFS('Audit Form Data'!AY$4:AY$123, TRUE, 'Audit Form Data'!A$4:A$123, "&gt;=4/1", 'Audit Form Data'!A$4:A$123, "&lt;=4/30", 'Audit Form Data'!B$4:B$123, 'Dropdown Lists'!A$7)</f>
        <v>0</v>
      </c>
      <c r="AU132" s="76">
        <f>COUNTIFS('Audit Form Data'!AY$4:AY$123, TRUE, 'Audit Form Data'!A$4:A$123, "&gt;=5/1", 'Audit Form Data'!A$4:A$123, "&lt;=5/31", 'Audit Form Data'!B$4:B$123, 'Dropdown Lists'!A$7)</f>
        <v>0</v>
      </c>
      <c r="AV132" s="76">
        <f>COUNTIFS('Audit Form Data'!AY$4:AY$123, TRUE, 'Audit Form Data'!A$4:A$123, "&gt;=6/1", 'Audit Form Data'!A$4:A$123, "&lt;=6/30", 'Audit Form Data'!B$4:B$123, 'Dropdown Lists'!A$7)</f>
        <v>0</v>
      </c>
      <c r="AW132" s="76">
        <f>COUNTIFS('Audit Form Data'!AY$4:AY$123, TRUE, 'Audit Form Data'!A$4:A$123, "&gt;=7/1", 'Audit Form Data'!A$4:A$123, "&lt;=7/31", 'Audit Form Data'!B$4:B$123, 'Dropdown Lists'!A$7)</f>
        <v>0</v>
      </c>
      <c r="AX132" s="76">
        <f>COUNTIFS('Audit Form Data'!AY$4:AY$123, TRUE, 'Audit Form Data'!A$4:A$123, "&gt;=8/1", 'Audit Form Data'!A$4:A$123, "&lt;=8/31", 'Audit Form Data'!B$4:B$123, 'Dropdown Lists'!A$7)</f>
        <v>0</v>
      </c>
      <c r="AY132" s="76">
        <f>COUNTIFS('Audit Form Data'!AY$4:AY$123, TRUE, 'Audit Form Data'!A$4:A$123, "&gt;=9/1", 'Audit Form Data'!A$4:A$123, "&lt;=9/30", 'Audit Form Data'!B$4:B$123, 'Dropdown Lists'!A$7)</f>
        <v>0</v>
      </c>
      <c r="AZ132" s="76">
        <f>COUNTIFS('Audit Form Data'!AY$4:AY$123, TRUE, 'Audit Form Data'!A$4:A$123, "&gt;=10/1", 'Audit Form Data'!A$4:A$123, "&lt;=10/31", 'Audit Form Data'!B$4:B$123, 'Dropdown Lists'!A$7)</f>
        <v>0</v>
      </c>
      <c r="BA132" s="76">
        <f>COUNTIFS('Audit Form Data'!AY$4:AY$123, TRUE, 'Audit Form Data'!A$4:A$123, "&gt;=11/1", 'Audit Form Data'!A$4:A$123, "&lt;=11/30", 'Audit Form Data'!B$4:B$123, 'Dropdown Lists'!A$7)</f>
        <v>0</v>
      </c>
      <c r="BB132" s="76">
        <f>COUNTIFS('Audit Form Data'!AY$4:AY$123, TRUE, 'Audit Form Data'!A$4:A$123, "&gt;=12/1", 'Audit Form Data'!A$4:A$123, "&lt;=12/31", 'Audit Form Data'!B$4:B$123, 'Dropdown Lists'!A$7)</f>
        <v>0</v>
      </c>
    </row>
    <row r="133" spans="2:54" ht="36.6" x14ac:dyDescent="0.3">
      <c r="B133" s="147"/>
      <c r="C133" s="59" t="s">
        <v>14</v>
      </c>
      <c r="D133" s="75">
        <f>COUNTIFS('Audit Form Data'!AO$4:AO$123, TRUE, 'Audit Form Data'!A$4:A$123, "&gt;=1/1", 'Audit Form Data'!A$4:A$123, "&lt;=1/31", 'Audit Form Data'!B$4:B$123, 'Dropdown Lists'!A$7)</f>
        <v>0</v>
      </c>
      <c r="E133" s="76">
        <f>COUNTIFS('Audit Form Data'!AP$4:AP$123, TRUE, 'Audit Form Data'!A$4:A$123, "&gt;=1/1", 'Audit Form Data'!A$4:A$123, "&lt;=1/31", 'Audit Form Data'!B$4:B$123, 'Dropdown Lists'!A$7)</f>
        <v>0</v>
      </c>
      <c r="F133" s="101" t="str">
        <f t="shared" si="131"/>
        <v/>
      </c>
      <c r="G133" s="75">
        <f>COUNTIFS('Audit Form Data'!AO$4:AO$123, TRUE, 'Audit Form Data'!A$4:A$123, "&gt;=2/1", 'Audit Form Data'!A$4:A$123, "&lt;3/1", 'Audit Form Data'!B$4:B$123, 'Dropdown Lists'!A$7)</f>
        <v>0</v>
      </c>
      <c r="H133" s="76">
        <f>COUNTIFS('Audit Form Data'!AP$4:AP$123, TRUE, 'Audit Form Data'!A$4:A$123, "&gt;=2/1", 'Audit Form Data'!A$4:A$123, "&lt;3/1", 'Audit Form Data'!B$4:B$123, 'Dropdown Lists'!A$7)</f>
        <v>0</v>
      </c>
      <c r="I133" s="101" t="str">
        <f t="shared" si="132"/>
        <v/>
      </c>
      <c r="J133" s="75">
        <f>COUNTIFS('Audit Form Data'!AO$4:AO$123, TRUE, 'Audit Form Data'!A$4:A$123, "&gt;=3/1", 'Audit Form Data'!A$4:A$123, "&lt;=3/31", 'Audit Form Data'!B$4:B$123, 'Dropdown Lists'!A$7)</f>
        <v>0</v>
      </c>
      <c r="K133" s="76">
        <f>COUNTIFS('Audit Form Data'!AP$4:AP$123, TRUE, 'Audit Form Data'!A$4:A$123, "&gt;=3/1", 'Audit Form Data'!A$4:A$123, "&lt;=3/31", 'Audit Form Data'!B$4:B$123, 'Dropdown Lists'!A$7)</f>
        <v>0</v>
      </c>
      <c r="L133" s="101" t="str">
        <f t="shared" si="133"/>
        <v/>
      </c>
      <c r="M133" s="75">
        <f>COUNTIFS('Audit Form Data'!AO$4:AO$123, TRUE, 'Audit Form Data'!A$4:A$123, "&gt;=4/1", 'Audit Form Data'!A$4:A$123, "&lt;=4/30", 'Audit Form Data'!B$4:B$123, 'Dropdown Lists'!A$7)</f>
        <v>0</v>
      </c>
      <c r="N133" s="76">
        <f>COUNTIFS('Audit Form Data'!AP$4:AP$123, TRUE, 'Audit Form Data'!A$4:A$123, "&gt;=4/1", 'Audit Form Data'!A$4:A$123, "&lt;=4/30", 'Audit Form Data'!B$4:B$123, 'Dropdown Lists'!A$7)</f>
        <v>0</v>
      </c>
      <c r="O133" s="101" t="str">
        <f t="shared" si="134"/>
        <v/>
      </c>
      <c r="P133" s="75">
        <f>COUNTIFS('Audit Form Data'!AO$4:AO$123, TRUE, 'Audit Form Data'!A$4:A$123, "&gt;=5/1", 'Audit Form Data'!A$4:A$123, "&lt;=5/31", 'Audit Form Data'!B$4:B$123, 'Dropdown Lists'!A$7)</f>
        <v>0</v>
      </c>
      <c r="Q133" s="76">
        <f>COUNTIFS('Audit Form Data'!AP$4:AP$123, TRUE, 'Audit Form Data'!A$4:A$123, "&gt;=5/1", 'Audit Form Data'!A$4:A$123, "&lt;=5/31", 'Audit Form Data'!B$4:B$123, 'Dropdown Lists'!A$7)</f>
        <v>0</v>
      </c>
      <c r="R133" s="101" t="str">
        <f t="shared" si="135"/>
        <v/>
      </c>
      <c r="S133" s="75">
        <f>COUNTIFS('Audit Form Data'!AO$4:AO$123, TRUE, 'Audit Form Data'!A$4:A$123, "&gt;=6/1", 'Audit Form Data'!A$4:A$123, "&lt;=6/30", 'Audit Form Data'!B$4:B$123, 'Dropdown Lists'!A$7)</f>
        <v>0</v>
      </c>
      <c r="T133" s="76">
        <f>COUNTIFS('Audit Form Data'!AP$4:AP$123, TRUE, 'Audit Form Data'!A$4:A$123, "&gt;=6/1", 'Audit Form Data'!A$4:A$123, "&lt;=6/30", 'Audit Form Data'!B$4:B$123, 'Dropdown Lists'!A$7)</f>
        <v>0</v>
      </c>
      <c r="U133" s="101" t="str">
        <f t="shared" si="136"/>
        <v/>
      </c>
      <c r="V133" s="75">
        <f>COUNTIFS('Audit Form Data'!AO$4:AO$123, TRUE, 'Audit Form Data'!A$4:A$123, "&gt;=7/1", 'Audit Form Data'!A$4:A$123, "&lt;=7/31", 'Audit Form Data'!B$4:B$123, 'Dropdown Lists'!A$7)</f>
        <v>0</v>
      </c>
      <c r="W133" s="76">
        <f>COUNTIFS('Audit Form Data'!AP$4:AP$123, TRUE, 'Audit Form Data'!A$4:A$123, "&gt;=7/1", 'Audit Form Data'!A$4:A$123, "&lt;=7/31", 'Audit Form Data'!B$4:B$123, 'Dropdown Lists'!A$7)</f>
        <v>0</v>
      </c>
      <c r="X133" s="101" t="str">
        <f t="shared" si="137"/>
        <v/>
      </c>
      <c r="Y133" s="75">
        <f>COUNTIFS('Audit Form Data'!AO$4:AO$123, TRUE, 'Audit Form Data'!A$4:A$123, "&gt;=8/1", 'Audit Form Data'!A$4:A$123, "&lt;=8/31", 'Audit Form Data'!B$4:B$123, 'Dropdown Lists'!A$7)</f>
        <v>0</v>
      </c>
      <c r="Z133" s="76">
        <f>COUNTIFS('Audit Form Data'!AP$4:AP$123, TRUE, 'Audit Form Data'!A$4:A$123, "&gt;=8/1", 'Audit Form Data'!A$4:A$123, "&lt;=8/31", 'Audit Form Data'!B$4:B$123, 'Dropdown Lists'!A$7)</f>
        <v>0</v>
      </c>
      <c r="AA133" s="101" t="str">
        <f t="shared" si="138"/>
        <v/>
      </c>
      <c r="AB133" s="75">
        <f>COUNTIFS('Audit Form Data'!AO$4:AO$123, TRUE, 'Audit Form Data'!A$4:A$123, "&gt;=9/1", 'Audit Form Data'!A$4:A$123, "&lt;=9/30", 'Audit Form Data'!B$4:B$123, 'Dropdown Lists'!A$7)</f>
        <v>0</v>
      </c>
      <c r="AC133" s="76">
        <f>COUNTIFS('Audit Form Data'!AP$4:AP$123, TRUE, 'Audit Form Data'!A$4:A$123, "&gt;=9/1", 'Audit Form Data'!A$4:A$123, "&lt;=9/30", 'Audit Form Data'!B$4:B$123, 'Dropdown Lists'!A$7)</f>
        <v>0</v>
      </c>
      <c r="AD133" s="101" t="str">
        <f t="shared" si="139"/>
        <v/>
      </c>
      <c r="AE133" s="75">
        <f>COUNTIFS('Audit Form Data'!AO$4:AO$123, TRUE, 'Audit Form Data'!A$4:A$123, "&gt;=10/1", 'Audit Form Data'!A$4:A$123, "&lt;=10/31", 'Audit Form Data'!B$4:B$123, 'Dropdown Lists'!A$7)</f>
        <v>0</v>
      </c>
      <c r="AF133" s="76">
        <f>COUNTIFS('Audit Form Data'!AP$4:AP$123, TRUE, 'Audit Form Data'!A$4:A$123, "&gt;=10/1", 'Audit Form Data'!A$4:A$123, "&lt;=10/31", 'Audit Form Data'!B$4:B$123, 'Dropdown Lists'!A$7)</f>
        <v>0</v>
      </c>
      <c r="AG133" s="101" t="str">
        <f t="shared" si="140"/>
        <v/>
      </c>
      <c r="AH133" s="75">
        <f>COUNTIFS('Audit Form Data'!AO$4:AO$123, TRUE, 'Audit Form Data'!A$4:A$123, "&gt;=11/1", 'Audit Form Data'!A$4:A$123, "&lt;=11/30", 'Audit Form Data'!B$4:B$123, 'Dropdown Lists'!A$7)</f>
        <v>0</v>
      </c>
      <c r="AI133" s="76">
        <f>COUNTIFS('Audit Form Data'!AP$4:AP$123, TRUE, 'Audit Form Data'!A$4:A$123, "&gt;=11/1", 'Audit Form Data'!A$4:A$123, "&lt;=11/30", 'Audit Form Data'!B$4:B$123, 'Dropdown Lists'!A$7)</f>
        <v>0</v>
      </c>
      <c r="AJ133" s="101" t="str">
        <f t="shared" si="141"/>
        <v/>
      </c>
      <c r="AK133" s="75">
        <f>COUNTIFS('Audit Form Data'!AO$4:AO$123, TRUE, 'Audit Form Data'!A$4:A$123, "&gt;=12/1", 'Audit Form Data'!A$4:A$123, "&lt;=12/31", 'Audit Form Data'!B$4:B$123, 'Dropdown Lists'!A$7)</f>
        <v>0</v>
      </c>
      <c r="AL133" s="76">
        <f>COUNTIFS('Audit Form Data'!AP$4:AP$123, TRUE, 'Audit Form Data'!A$4:A$123, "&gt;=12/1", 'Audit Form Data'!A$4:A$123, "&lt;=12/31", 'Audit Form Data'!B$4:B$123, 'Dropdown Lists'!A$7)</f>
        <v>0</v>
      </c>
      <c r="AM133" s="101" t="str">
        <f t="shared" si="142"/>
        <v/>
      </c>
      <c r="AO133" s="148"/>
      <c r="AP133" s="50" t="s">
        <v>17</v>
      </c>
      <c r="AQ133" s="76">
        <f>COUNTIFS('Audit Form Data'!BK$4:BK$123, TRUE, 'Audit Form Data'!A$4:A$123, "&gt;=1/1", 'Audit Form Data'!A$4:A$123, "&lt;=1/31", 'Audit Form Data'!B$4:B$123, 'Dropdown Lists'!A$7)</f>
        <v>0</v>
      </c>
      <c r="AR133" s="76">
        <f>COUNTIFS('Audit Form Data'!BK$4:BK$123, TRUE, 'Audit Form Data'!A$4:A$123, "&gt;=2/1", 'Audit Form Data'!A$4:A$123, "&lt;3/1", 'Audit Form Data'!B$4:B$123, 'Dropdown Lists'!A$7)</f>
        <v>0</v>
      </c>
      <c r="AS133" s="76">
        <f>COUNTIFS('Audit Form Data'!BK$4:BK$123, TRUE, 'Audit Form Data'!A$4:A$123, "&gt;=3/1", 'Audit Form Data'!A$4:A$123, "&lt;=3/31", 'Audit Form Data'!B$4:B$123, 'Dropdown Lists'!A$7)</f>
        <v>0</v>
      </c>
      <c r="AT133" s="76">
        <f>COUNTIFS('Audit Form Data'!BK$4:BK$123, TRUE, 'Audit Form Data'!A$4:A$123, "&gt;=4/1", 'Audit Form Data'!A$4:A$123, "&lt;=4/30", 'Audit Form Data'!B$4:B$123, 'Dropdown Lists'!A$7)</f>
        <v>0</v>
      </c>
      <c r="AU133" s="76">
        <f>COUNTIFS('Audit Form Data'!BK$4:BK$123, TRUE, 'Audit Form Data'!A$4:A$123, "&gt;=5/1", 'Audit Form Data'!A$4:A$123, "&lt;=5/31", 'Audit Form Data'!B$4:B$123, 'Dropdown Lists'!A$7)</f>
        <v>0</v>
      </c>
      <c r="AV133" s="76">
        <f>COUNTIFS('Audit Form Data'!BK$4:BK$123, TRUE, 'Audit Form Data'!A$4:A$123, "&gt;=6/1", 'Audit Form Data'!A$4:A$123, "&lt;=6/30", 'Audit Form Data'!B$4:B$123, 'Dropdown Lists'!A$7)</f>
        <v>0</v>
      </c>
      <c r="AW133" s="76">
        <f>COUNTIFS('Audit Form Data'!BK$4:BK$123, TRUE, 'Audit Form Data'!A$4:A$123, "&gt;=7/1", 'Audit Form Data'!A$4:A$123, "&lt;=7/31", 'Audit Form Data'!B$4:B$123, 'Dropdown Lists'!A$7)</f>
        <v>0</v>
      </c>
      <c r="AX133" s="76">
        <f>COUNTIFS('Audit Form Data'!BK$4:BK$123, TRUE, 'Audit Form Data'!A$4:A$123, "&gt;=8/1", 'Audit Form Data'!A$4:A$123, "&lt;=8/31", 'Audit Form Data'!B$4:B$123, 'Dropdown Lists'!A$7)</f>
        <v>0</v>
      </c>
      <c r="AY133" s="76">
        <f>COUNTIFS('Audit Form Data'!BK$4:BK$123, TRUE, 'Audit Form Data'!A$4:A$123, "&gt;=9/1", 'Audit Form Data'!A$4:A$123, "&lt;=9/30", 'Audit Form Data'!B$4:B$123, 'Dropdown Lists'!A$7)</f>
        <v>0</v>
      </c>
      <c r="AZ133" s="76">
        <f>COUNTIFS('Audit Form Data'!BK$4:BK$123, TRUE, 'Audit Form Data'!A$4:A$123, "&gt;=10/1", 'Audit Form Data'!A$4:A$123, "&lt;=10/31", 'Audit Form Data'!B$4:B$123, 'Dropdown Lists'!A$7)</f>
        <v>0</v>
      </c>
      <c r="BA133" s="76">
        <f>COUNTIFS('Audit Form Data'!BK$4:BK$123, TRUE, 'Audit Form Data'!A$4:A$123, "&gt;=11/1", 'Audit Form Data'!A$4:A$123, "&lt;=11/30", 'Audit Form Data'!B$4:B$123, 'Dropdown Lists'!A$7)</f>
        <v>0</v>
      </c>
      <c r="BB133" s="76">
        <f>COUNTIFS('Audit Form Data'!BK$4:BK$123, TRUE, 'Audit Form Data'!A$4:A$123, "&gt;=12/1", 'Audit Form Data'!A$4:A$123, "&lt;=12/31", 'Audit Form Data'!B$4:B$123, 'Dropdown Lists'!A$7)</f>
        <v>0</v>
      </c>
    </row>
    <row r="134" spans="2:54" ht="36.6" x14ac:dyDescent="0.3">
      <c r="B134" s="147"/>
      <c r="C134" s="59" t="s">
        <v>15</v>
      </c>
      <c r="D134" s="75">
        <f>COUNTIFS('Audit Form Data'!AR$4:AR$123, TRUE, 'Audit Form Data'!A$4:A$123, "&gt;=1/1", 'Audit Form Data'!A$4:A$123, "&lt;=1/31", 'Audit Form Data'!B$4:B$123, 'Dropdown Lists'!A$7)</f>
        <v>0</v>
      </c>
      <c r="E134" s="76">
        <f>COUNTIFS('Audit Form Data'!AS$4:AS$123, TRUE, 'Audit Form Data'!A$4:A$123, "&gt;=1/1", 'Audit Form Data'!A$4:A$123, "&lt;=1/31", 'Audit Form Data'!B$4:B$123, 'Dropdown Lists'!A$7)</f>
        <v>0</v>
      </c>
      <c r="F134" s="101" t="str">
        <f t="shared" si="131"/>
        <v/>
      </c>
      <c r="G134" s="75">
        <f>COUNTIFS('Audit Form Data'!AR$4:AR$123, TRUE, 'Audit Form Data'!A$4:A$123, "&gt;=2/1", 'Audit Form Data'!A$4:A$123, "&lt;3/1", 'Audit Form Data'!B$4:B$123, 'Dropdown Lists'!A$7)</f>
        <v>0</v>
      </c>
      <c r="H134" s="76">
        <f>COUNTIFS('Audit Form Data'!AS$4:AS$123, TRUE, 'Audit Form Data'!A$4:A$123, "&gt;=2/1", 'Audit Form Data'!A$4:A$123, "&lt;3/1", 'Audit Form Data'!B$4:B$123, 'Dropdown Lists'!A$7)</f>
        <v>0</v>
      </c>
      <c r="I134" s="101" t="str">
        <f t="shared" si="132"/>
        <v/>
      </c>
      <c r="J134" s="75">
        <f>COUNTIFS('Audit Form Data'!AR$4:AR$123, TRUE, 'Audit Form Data'!A$4:A$123, "&gt;=3/1", 'Audit Form Data'!A$4:A$123, "&lt;=3/31", 'Audit Form Data'!B$4:B$123, 'Dropdown Lists'!A$7)</f>
        <v>0</v>
      </c>
      <c r="K134" s="76">
        <f>COUNTIFS('Audit Form Data'!AS$4:AS$123, TRUE, 'Audit Form Data'!A$4:A$123, "&gt;=3/1", 'Audit Form Data'!A$4:A$123, "&lt;=3/31", 'Audit Form Data'!B$4:B$123, 'Dropdown Lists'!A$7)</f>
        <v>0</v>
      </c>
      <c r="L134" s="101" t="str">
        <f t="shared" si="133"/>
        <v/>
      </c>
      <c r="M134" s="75">
        <f>COUNTIFS('Audit Form Data'!AR$4:AR$123, TRUE, 'Audit Form Data'!A$4:A$123, "&gt;=4/1", 'Audit Form Data'!A$4:A$123, "&lt;=4/30", 'Audit Form Data'!B$4:B$123, 'Dropdown Lists'!A$7)</f>
        <v>0</v>
      </c>
      <c r="N134" s="76">
        <f>COUNTIFS('Audit Form Data'!AS$4:AS$123, TRUE, 'Audit Form Data'!A$4:A$123, "&gt;=4/1", 'Audit Form Data'!A$4:A$123, "&lt;=4/30", 'Audit Form Data'!B$4:B$123, 'Dropdown Lists'!A$7)</f>
        <v>0</v>
      </c>
      <c r="O134" s="101" t="str">
        <f t="shared" si="134"/>
        <v/>
      </c>
      <c r="P134" s="75">
        <f>COUNTIFS('Audit Form Data'!AR$4:AR$123, TRUE, 'Audit Form Data'!A$4:A$123, "&gt;=5/1", 'Audit Form Data'!A$4:A$123, "&lt;=5/31", 'Audit Form Data'!B$4:B$123, 'Dropdown Lists'!A$7)</f>
        <v>0</v>
      </c>
      <c r="Q134" s="76">
        <f>COUNTIFS('Audit Form Data'!AS$4:AS$123, TRUE, 'Audit Form Data'!A$4:A$123, "&gt;=5/1", 'Audit Form Data'!A$4:A$123, "&lt;=5/31", 'Audit Form Data'!B$4:B$123, 'Dropdown Lists'!A$7)</f>
        <v>0</v>
      </c>
      <c r="R134" s="101" t="str">
        <f t="shared" si="135"/>
        <v/>
      </c>
      <c r="S134" s="75">
        <f>COUNTIFS('Audit Form Data'!AR$4:AR$123, TRUE, 'Audit Form Data'!A$4:A$123, "&gt;=6/1", 'Audit Form Data'!A$4:A$123, "&lt;=6/30", 'Audit Form Data'!B$4:B$123, 'Dropdown Lists'!A$7)</f>
        <v>0</v>
      </c>
      <c r="T134" s="76">
        <f>COUNTIFS('Audit Form Data'!AS$4:AS$123, TRUE, 'Audit Form Data'!A$4:A$123, "&gt;=6/1", 'Audit Form Data'!A$4:A$123, "&lt;=6/30", 'Audit Form Data'!B$4:B$123, 'Dropdown Lists'!A$7)</f>
        <v>0</v>
      </c>
      <c r="U134" s="101" t="str">
        <f t="shared" si="136"/>
        <v/>
      </c>
      <c r="V134" s="75">
        <f>COUNTIFS('Audit Form Data'!AR$4:AR$123, TRUE, 'Audit Form Data'!A$4:A$123, "&gt;=7/1", 'Audit Form Data'!A$4:A$123, "&lt;=7/31", 'Audit Form Data'!B$4:B$123, 'Dropdown Lists'!A$7)</f>
        <v>0</v>
      </c>
      <c r="W134" s="76">
        <f>COUNTIFS('Audit Form Data'!AS$4:AS$123, TRUE, 'Audit Form Data'!A$4:A$123, "&gt;=7/1", 'Audit Form Data'!A$4:A$123, "&lt;=7/31", 'Audit Form Data'!B$4:B$123, 'Dropdown Lists'!A$7)</f>
        <v>0</v>
      </c>
      <c r="X134" s="101" t="str">
        <f t="shared" si="137"/>
        <v/>
      </c>
      <c r="Y134" s="75">
        <f>COUNTIFS('Audit Form Data'!AR$4:AR$123, TRUE, 'Audit Form Data'!A$4:A$123, "&gt;=8/1", 'Audit Form Data'!A$4:A$123, "&lt;=8/31", 'Audit Form Data'!B$4:B$123, 'Dropdown Lists'!A$7)</f>
        <v>0</v>
      </c>
      <c r="Z134" s="76">
        <f>COUNTIFS('Audit Form Data'!AS$4:AS$123, TRUE, 'Audit Form Data'!A$4:A$123, "&gt;=8/1", 'Audit Form Data'!A$4:A$123, "&lt;=8/31", 'Audit Form Data'!B$4:B$123, 'Dropdown Lists'!A$7)</f>
        <v>0</v>
      </c>
      <c r="AA134" s="101" t="str">
        <f t="shared" si="138"/>
        <v/>
      </c>
      <c r="AB134" s="75">
        <f>COUNTIFS('Audit Form Data'!AR$4:AR$123, TRUE, 'Audit Form Data'!A$4:A$123, "&gt;=9/1", 'Audit Form Data'!A$4:A$123, "&lt;=9/30", 'Audit Form Data'!B$4:B$123, 'Dropdown Lists'!A$7)</f>
        <v>0</v>
      </c>
      <c r="AC134" s="76">
        <f>COUNTIFS('Audit Form Data'!AS$4:AS$123, TRUE, 'Audit Form Data'!A$4:A$123, "&gt;=9/1", 'Audit Form Data'!A$4:A$123, "&lt;=9/30", 'Audit Form Data'!B$4:B$123, 'Dropdown Lists'!A$7)</f>
        <v>0</v>
      </c>
      <c r="AD134" s="101" t="str">
        <f t="shared" si="139"/>
        <v/>
      </c>
      <c r="AE134" s="75">
        <f>COUNTIFS('Audit Form Data'!AR$4:AR$123, TRUE, 'Audit Form Data'!A$4:A$123, "&gt;=10/1", 'Audit Form Data'!A$4:A$123, "&lt;=10/31", 'Audit Form Data'!B$4:B$123, 'Dropdown Lists'!A$7)</f>
        <v>0</v>
      </c>
      <c r="AF134" s="76">
        <f>COUNTIFS('Audit Form Data'!AS$4:AS$123, TRUE, 'Audit Form Data'!A$4:A$123, "&gt;=10/1", 'Audit Form Data'!A$4:A$123, "&lt;=10/31", 'Audit Form Data'!B$4:B$123, 'Dropdown Lists'!A$7)</f>
        <v>0</v>
      </c>
      <c r="AG134" s="101" t="str">
        <f t="shared" si="140"/>
        <v/>
      </c>
      <c r="AH134" s="75">
        <f>COUNTIFS('Audit Form Data'!AR$4:AR$123, TRUE, 'Audit Form Data'!A$4:A$123, "&gt;=11/1", 'Audit Form Data'!A$4:A$123, "&lt;=11/30", 'Audit Form Data'!B$4:B$123, 'Dropdown Lists'!A$7)</f>
        <v>0</v>
      </c>
      <c r="AI134" s="76">
        <f>COUNTIFS('Audit Form Data'!AS$4:AS$123, TRUE, 'Audit Form Data'!A$4:A$123, "&gt;=11/1", 'Audit Form Data'!A$4:A$123, "&lt;=11/30", 'Audit Form Data'!B$4:B$123, 'Dropdown Lists'!A$7)</f>
        <v>0</v>
      </c>
      <c r="AJ134" s="101" t="str">
        <f t="shared" si="141"/>
        <v/>
      </c>
      <c r="AK134" s="75">
        <f>COUNTIFS('Audit Form Data'!AR$4:AR$123, TRUE, 'Audit Form Data'!A$4:A$123, "&gt;=12/1", 'Audit Form Data'!A$4:A$123, "&lt;=12/31", 'Audit Form Data'!B$4:B$123, 'Dropdown Lists'!A$7)</f>
        <v>0</v>
      </c>
      <c r="AL134" s="76">
        <f>COUNTIFS('Audit Form Data'!AS$4:AS$123, TRUE, 'Audit Form Data'!A$4:A$123, "&gt;=12/1", 'Audit Form Data'!A$4:A$123, "&lt;=12/31", 'Audit Form Data'!B$4:B$123, 'Dropdown Lists'!A$7)</f>
        <v>0</v>
      </c>
      <c r="AM134" s="101" t="str">
        <f t="shared" si="142"/>
        <v/>
      </c>
      <c r="AO134" s="149" t="s">
        <v>18</v>
      </c>
      <c r="AP134" s="51" t="s">
        <v>93</v>
      </c>
      <c r="AQ134" s="78">
        <f>COUNTIFS('Audit Form Data'!O$4:O$123, TRUE, 'Audit Form Data'!A$4:A$123, "&gt;=1/1", 'Audit Form Data'!A$4:A$123, "&lt;=1/31", 'Audit Form Data'!B$4:B$123, 'Dropdown Lists'!A$7)</f>
        <v>0</v>
      </c>
      <c r="AR134" s="78">
        <f>COUNTIFS('Audit Form Data'!O$4:O$123, TRUE, 'Audit Form Data'!A$4:A$123, "&gt;=2/1", 'Audit Form Data'!A$4:A$123, "&lt;3/1", 'Audit Form Data'!B$4:B$123, 'Dropdown Lists'!A$7)</f>
        <v>0</v>
      </c>
      <c r="AS134" s="78">
        <f>COUNTIFS('Audit Form Data'!O$4:O$123, TRUE, 'Audit Form Data'!A$4:A$123, "&gt;=3/1", 'Audit Form Data'!A$4:A$123, "&lt;=3/31", 'Audit Form Data'!B$4:B$123, 'Dropdown Lists'!A$7)</f>
        <v>0</v>
      </c>
      <c r="AT134" s="78">
        <f>COUNTIFS('Audit Form Data'!O$4:O$123, TRUE, 'Audit Form Data'!A$4:A$123, "&gt;=4/1", 'Audit Form Data'!A$4:A$123, "&lt;=4/30", 'Audit Form Data'!B$4:B$123, 'Dropdown Lists'!A$7)</f>
        <v>0</v>
      </c>
      <c r="AU134" s="78">
        <f>COUNTIFS('Audit Form Data'!O$4:O$123, TRUE, 'Audit Form Data'!A$4:A$123, "&gt;=5/1", 'Audit Form Data'!A$4:A$123, "&lt;=5/31", 'Audit Form Data'!B$4:B$123, 'Dropdown Lists'!A$7)</f>
        <v>0</v>
      </c>
      <c r="AV134" s="78">
        <f>COUNTIFS('Audit Form Data'!O$4:O$123, TRUE, 'Audit Form Data'!A$4:A$123, "&gt;=6/1", 'Audit Form Data'!A$4:A$123, "&lt;=6/30", 'Audit Form Data'!B$4:B$123, 'Dropdown Lists'!A$7)</f>
        <v>0</v>
      </c>
      <c r="AW134" s="78">
        <f>COUNTIFS('Audit Form Data'!O$4:O$123, TRUE, 'Audit Form Data'!A$4:A$123, "&gt;=7/1", 'Audit Form Data'!A$4:A$123, "&lt;=7/31", 'Audit Form Data'!B$4:B$123, 'Dropdown Lists'!A$7)</f>
        <v>0</v>
      </c>
      <c r="AX134" s="78">
        <f>COUNTIFS('Audit Form Data'!O$4:O$123, TRUE, 'Audit Form Data'!A$4:A$123, "&gt;=8/1", 'Audit Form Data'!A$4:A$123, "&lt;=8/31", 'Audit Form Data'!B$4:B$123, 'Dropdown Lists'!A$7)</f>
        <v>0</v>
      </c>
      <c r="AY134" s="78">
        <f>COUNTIFS('Audit Form Data'!O$4:O$123, TRUE, 'Audit Form Data'!A$4:A$123, "&gt;=9/1", 'Audit Form Data'!A$4:A$123, "&lt;=9/30", 'Audit Form Data'!B$4:B$123, 'Dropdown Lists'!A$7)</f>
        <v>0</v>
      </c>
      <c r="AZ134" s="78">
        <f>COUNTIFS('Audit Form Data'!O$4:O$123, TRUE, 'Audit Form Data'!A$4:A$123, "&gt;=10/1", 'Audit Form Data'!A$4:A$123, "&lt;=10/31", 'Audit Form Data'!B$4:B$123, 'Dropdown Lists'!A$7)</f>
        <v>0</v>
      </c>
      <c r="BA134" s="78">
        <f>COUNTIFS('Audit Form Data'!O$4:O$123, TRUE, 'Audit Form Data'!A$4:A$123, "&gt;=11/1", 'Audit Form Data'!A$4:A$123, "&lt;=11/30", 'Audit Form Data'!B$4:B$123, 'Dropdown Lists'!A$7)</f>
        <v>0</v>
      </c>
      <c r="BB134" s="78">
        <f>COUNTIFS('Audit Form Data'!O$4:O$123, TRUE, 'Audit Form Data'!A$4:A$123, "&gt;=12/1", 'Audit Form Data'!A$4:A$123, "&lt;=12/31", 'Audit Form Data'!B$4:B$123, 'Dropdown Lists'!A$7)</f>
        <v>0</v>
      </c>
    </row>
    <row r="135" spans="2:54" ht="24.6" x14ac:dyDescent="0.3">
      <c r="B135" s="147"/>
      <c r="C135" s="59" t="s">
        <v>16</v>
      </c>
      <c r="D135" s="75">
        <f>COUNTIFS('Audit Form Data'!AX$4:AX$123, TRUE, 'Audit Form Data'!A$4:A$123, "&gt;=1/1", 'Audit Form Data'!A$4:A$123, "&lt;=1/31", 'Audit Form Data'!B$4:B$123, 'Dropdown Lists'!A$7)</f>
        <v>0</v>
      </c>
      <c r="E135" s="76">
        <f>COUNTIFS('Audit Form Data'!AY$4:AY$123, TRUE, 'Audit Form Data'!A$4:A$123, "&gt;=1/1", 'Audit Form Data'!A$4:A$123, "&lt;=1/31", 'Audit Form Data'!B$4:B$123, 'Dropdown Lists'!A$7)</f>
        <v>0</v>
      </c>
      <c r="F135" s="101" t="str">
        <f t="shared" si="131"/>
        <v/>
      </c>
      <c r="G135" s="75">
        <f>COUNTIFS('Audit Form Data'!AX$4:AX$123, TRUE, 'Audit Form Data'!A$4:A$123, "&gt;=2/1", 'Audit Form Data'!A$4:A$123, "&lt;3/1", 'Audit Form Data'!B$4:B$123, 'Dropdown Lists'!A$7)</f>
        <v>0</v>
      </c>
      <c r="H135" s="76">
        <f>COUNTIFS('Audit Form Data'!AY$4:AY$123, TRUE, 'Audit Form Data'!A$4:A$123, "&gt;=2/1", 'Audit Form Data'!A$4:A$123, "&lt;3/1", 'Audit Form Data'!B$4:B$123, 'Dropdown Lists'!A$7)</f>
        <v>0</v>
      </c>
      <c r="I135" s="101" t="str">
        <f t="shared" si="132"/>
        <v/>
      </c>
      <c r="J135" s="75">
        <f>COUNTIFS('Audit Form Data'!AX$4:AX$123, TRUE, 'Audit Form Data'!A$4:A$123, "&gt;=3/1", 'Audit Form Data'!A$4:A$123, "&lt;=3/31", 'Audit Form Data'!B$4:B$123, 'Dropdown Lists'!A$7)</f>
        <v>0</v>
      </c>
      <c r="K135" s="76">
        <f>COUNTIFS('Audit Form Data'!AY$4:AY$123, TRUE, 'Audit Form Data'!A$4:A$123, "&gt;=3/1", 'Audit Form Data'!A$4:A$123, "&lt;=3/31", 'Audit Form Data'!B$4:B$123, 'Dropdown Lists'!A$7)</f>
        <v>0</v>
      </c>
      <c r="L135" s="101" t="str">
        <f t="shared" si="133"/>
        <v/>
      </c>
      <c r="M135" s="75">
        <f>COUNTIFS('Audit Form Data'!AX$4:AX$123, TRUE, 'Audit Form Data'!A$4:A$123, "&gt;=4/1", 'Audit Form Data'!A$4:A$123, "&lt;=4/30", 'Audit Form Data'!B$4:B$123, 'Dropdown Lists'!A$7)</f>
        <v>0</v>
      </c>
      <c r="N135" s="76">
        <f>COUNTIFS('Audit Form Data'!AY$4:AY$123, TRUE, 'Audit Form Data'!A$4:A$123, "&gt;=4/1", 'Audit Form Data'!A$4:A$123, "&lt;=4/30", 'Audit Form Data'!B$4:B$123, 'Dropdown Lists'!A$7)</f>
        <v>0</v>
      </c>
      <c r="O135" s="101" t="str">
        <f t="shared" si="134"/>
        <v/>
      </c>
      <c r="P135" s="75">
        <f>COUNTIFS('Audit Form Data'!AX$4:AX$123, TRUE, 'Audit Form Data'!A$4:A$123, "&gt;=5/1", 'Audit Form Data'!A$4:A$123, "&lt;=5/31", 'Audit Form Data'!B$4:B$123, 'Dropdown Lists'!A$7)</f>
        <v>0</v>
      </c>
      <c r="Q135" s="76">
        <f>COUNTIFS('Audit Form Data'!AY$4:AY$123, TRUE, 'Audit Form Data'!A$4:A$123, "&gt;=5/1", 'Audit Form Data'!A$4:A$123, "&lt;=5/31", 'Audit Form Data'!B$4:B$123, 'Dropdown Lists'!A$7)</f>
        <v>0</v>
      </c>
      <c r="R135" s="101" t="str">
        <f t="shared" si="135"/>
        <v/>
      </c>
      <c r="S135" s="75">
        <f>COUNTIFS('Audit Form Data'!AX$4:AX$123, TRUE, 'Audit Form Data'!A$4:A$123, "&gt;=6/1", 'Audit Form Data'!A$4:A$123, "&lt;=6/30", 'Audit Form Data'!B$4:B$123, 'Dropdown Lists'!A$7)</f>
        <v>0</v>
      </c>
      <c r="T135" s="76">
        <f>COUNTIFS('Audit Form Data'!AY$4:AY$123, TRUE, 'Audit Form Data'!A$4:A$123, "&gt;=6/1", 'Audit Form Data'!A$4:A$123, "&lt;=6/30", 'Audit Form Data'!B$4:B$123, 'Dropdown Lists'!A$7)</f>
        <v>0</v>
      </c>
      <c r="U135" s="101" t="str">
        <f t="shared" si="136"/>
        <v/>
      </c>
      <c r="V135" s="75">
        <f>COUNTIFS('Audit Form Data'!AX$4:AX$123, TRUE, 'Audit Form Data'!A$4:A$123, "&gt;=7/1", 'Audit Form Data'!A$4:A$123, "&lt;=7/31", 'Audit Form Data'!B$4:B$123, 'Dropdown Lists'!A$7)</f>
        <v>0</v>
      </c>
      <c r="W135" s="76">
        <f>COUNTIFS('Audit Form Data'!AY$4:AY$123, TRUE, 'Audit Form Data'!A$4:A$123, "&gt;=7/1", 'Audit Form Data'!A$4:A$123, "&lt;=7/31", 'Audit Form Data'!B$4:B$123, 'Dropdown Lists'!A$7)</f>
        <v>0</v>
      </c>
      <c r="X135" s="101" t="str">
        <f t="shared" si="137"/>
        <v/>
      </c>
      <c r="Y135" s="75">
        <f>COUNTIFS('Audit Form Data'!AX$4:AX$123, TRUE, 'Audit Form Data'!A$4:A$123, "&gt;=8/1", 'Audit Form Data'!A$4:A$123, "&lt;=8/31", 'Audit Form Data'!B$4:B$123, 'Dropdown Lists'!A$7)</f>
        <v>0</v>
      </c>
      <c r="Z135" s="76">
        <f>COUNTIFS('Audit Form Data'!AY$4:AY$123, TRUE, 'Audit Form Data'!A$4:A$123, "&gt;=8/1", 'Audit Form Data'!A$4:A$123, "&lt;=8/31", 'Audit Form Data'!B$4:B$123, 'Dropdown Lists'!A$7)</f>
        <v>0</v>
      </c>
      <c r="AA135" s="101" t="str">
        <f t="shared" si="138"/>
        <v/>
      </c>
      <c r="AB135" s="75">
        <f>COUNTIFS('Audit Form Data'!AX$4:AX$123, TRUE, 'Audit Form Data'!A$4:A$123, "&gt;=9/1", 'Audit Form Data'!A$4:A$123, "&lt;=9/30", 'Audit Form Data'!B$4:B$123, 'Dropdown Lists'!A$7)</f>
        <v>0</v>
      </c>
      <c r="AC135" s="76">
        <f>COUNTIFS('Audit Form Data'!AY$4:AY$123, TRUE, 'Audit Form Data'!A$4:A$123, "&gt;=9/1", 'Audit Form Data'!A$4:A$123, "&lt;=9/30", 'Audit Form Data'!B$4:B$123, 'Dropdown Lists'!A$7)</f>
        <v>0</v>
      </c>
      <c r="AD135" s="101" t="str">
        <f t="shared" si="139"/>
        <v/>
      </c>
      <c r="AE135" s="75">
        <f>COUNTIFS('Audit Form Data'!AX$4:AX$123, TRUE, 'Audit Form Data'!A$4:A$123, "&gt;=10/1", 'Audit Form Data'!A$4:A$123, "&lt;=10/31", 'Audit Form Data'!B$4:B$123, 'Dropdown Lists'!A$7)</f>
        <v>0</v>
      </c>
      <c r="AF135" s="76">
        <f>COUNTIFS('Audit Form Data'!AY$4:AY$123, TRUE, 'Audit Form Data'!A$4:A$123, "&gt;=10/1", 'Audit Form Data'!A$4:A$123, "&lt;=10/31", 'Audit Form Data'!B$4:B$123, 'Dropdown Lists'!A$7)</f>
        <v>0</v>
      </c>
      <c r="AG135" s="101" t="str">
        <f t="shared" si="140"/>
        <v/>
      </c>
      <c r="AH135" s="75">
        <f>COUNTIFS('Audit Form Data'!AX$4:AX$123, TRUE, 'Audit Form Data'!A$4:A$123, "&gt;=11/1", 'Audit Form Data'!A$4:A$123, "&lt;=11/30", 'Audit Form Data'!B$4:B$123, 'Dropdown Lists'!A$7)</f>
        <v>0</v>
      </c>
      <c r="AI135" s="76">
        <f>COUNTIFS('Audit Form Data'!AY$4:AY$123, TRUE, 'Audit Form Data'!A$4:A$123, "&gt;=11/1", 'Audit Form Data'!A$4:A$123, "&lt;=11/30", 'Audit Form Data'!B$4:B$123, 'Dropdown Lists'!A$7)</f>
        <v>0</v>
      </c>
      <c r="AJ135" s="101" t="str">
        <f t="shared" si="141"/>
        <v/>
      </c>
      <c r="AK135" s="75">
        <f>COUNTIFS('Audit Form Data'!AX$4:AX$123, TRUE, 'Audit Form Data'!A$4:A$123, "&gt;=12/1", 'Audit Form Data'!A$4:A$123, "&lt;=12/31", 'Audit Form Data'!B$4:B$123, 'Dropdown Lists'!A$7)</f>
        <v>0</v>
      </c>
      <c r="AL135" s="76">
        <f>COUNTIFS('Audit Form Data'!AY$4:AY$123, TRUE, 'Audit Form Data'!A$4:A$123, "&gt;=12/1", 'Audit Form Data'!A$4:A$123, "&lt;=12/31", 'Audit Form Data'!B$4:B$123, 'Dropdown Lists'!A$7)</f>
        <v>0</v>
      </c>
      <c r="AM135" s="101" t="str">
        <f t="shared" si="142"/>
        <v/>
      </c>
      <c r="AO135" s="150"/>
      <c r="AP135" s="51" t="s">
        <v>20</v>
      </c>
      <c r="AQ135" s="78">
        <f>COUNTIFS('Audit Form Data'!AV$4:AV$123, TRUE, 'Audit Form Data'!A$4:A$123, "&gt;=1/1", 'Audit Form Data'!A$4:A$123, "&lt;=1/31", 'Audit Form Data'!B$4:B$123, 'Dropdown Lists'!A$7) + COUNTIFS('Audit Form Data'!BB$4:BB$123, TRUE, 'Audit Form Data'!A$4:A$123, "&gt;=1/1", 'Audit Form Data'!A$4:A$123, "&lt;=1/31", 'Audit Form Data'!B$4:B$123, 'Dropdown Lists'!A$7)</f>
        <v>0</v>
      </c>
      <c r="AR135" s="78">
        <f>COUNTIFS('Audit Form Data'!AV$4:AV$123, TRUE, 'Audit Form Data'!A$4:A$123, "&gt;=2/1", 'Audit Form Data'!A$4:A$123, "&lt;3/1", 'Audit Form Data'!B$4:B$123, 'Dropdown Lists'!A$7) + COUNTIFS('Audit Form Data'!BB$4:BB$123, TRUE, 'Audit Form Data'!A$4:A$123, "&gt;=2/1", 'Audit Form Data'!A$4:A$123, "&lt;3/1", 'Audit Form Data'!B$4:B$123, 'Dropdown Lists'!A$7)</f>
        <v>0</v>
      </c>
      <c r="AS135" s="78">
        <f>COUNTIFS('Audit Form Data'!AV$4:AV$123, TRUE, 'Audit Form Data'!A$4:A$123, "&gt;=3/1", 'Audit Form Data'!A$4:A$123, "&lt;=3/31", 'Audit Form Data'!B$4:B$123, 'Dropdown Lists'!A$7) + COUNTIFS('Audit Form Data'!BB$4:BB$123, TRUE, 'Audit Form Data'!A$4:A$123, "&gt;=3/1", 'Audit Form Data'!A$4:A$123, "&lt;=3/31", 'Audit Form Data'!B$4:B$123, 'Dropdown Lists'!A$7)</f>
        <v>0</v>
      </c>
      <c r="AT135" s="78">
        <f>COUNTIFS('Audit Form Data'!AV$4:AV$123, TRUE, 'Audit Form Data'!A$4:A$123, "&gt;=4/1", 'Audit Form Data'!A$4:A$123, "&lt;=4/30", 'Audit Form Data'!B$4:B$123, 'Dropdown Lists'!A$7) + COUNTIFS('Audit Form Data'!BB$4:BB$123, TRUE, 'Audit Form Data'!A$4:A$123, "&gt;=4/1", 'Audit Form Data'!A$4:A$123, "&lt;=4/30", 'Audit Form Data'!B$4:B$123, 'Dropdown Lists'!A$7)</f>
        <v>0</v>
      </c>
      <c r="AU135" s="78">
        <f>COUNTIFS('Audit Form Data'!AV$4:AV$123, TRUE, 'Audit Form Data'!A$4:A$123, "&gt;=5/1", 'Audit Form Data'!A$4:A$123, "&lt;=5/31", 'Audit Form Data'!B$4:B$123, 'Dropdown Lists'!A$7) + COUNTIFS('Audit Form Data'!BB$4:BB$123, TRUE, 'Audit Form Data'!A$4:A$123, "&gt;=5/1", 'Audit Form Data'!A$4:A$123, "&lt;=5/31", 'Audit Form Data'!B$4:B$123, 'Dropdown Lists'!A$7)</f>
        <v>0</v>
      </c>
      <c r="AV135" s="78">
        <f>COUNTIFS('Audit Form Data'!AV$4:AV$123, TRUE, 'Audit Form Data'!A$4:A$123, "&gt;=6/1", 'Audit Form Data'!A$4:A$123, "&lt;=6/30", 'Audit Form Data'!B$4:B$123, 'Dropdown Lists'!A$7) + COUNTIFS('Audit Form Data'!BB$4:BB$123, TRUE, 'Audit Form Data'!A$4:A$123, "&gt;=6/1", 'Audit Form Data'!A$4:A$123, "&lt;=6/30", 'Audit Form Data'!B$4:B$123, 'Dropdown Lists'!A$7)</f>
        <v>0</v>
      </c>
      <c r="AW135" s="78">
        <f>COUNTIFS('Audit Form Data'!AV$4:AV$123, TRUE, 'Audit Form Data'!A$4:A$123, "&gt;=7/1", 'Audit Form Data'!A$4:A$123, "&lt;=7/31", 'Audit Form Data'!B$4:B$123, 'Dropdown Lists'!A$7) + COUNTIFS('Audit Form Data'!BB$4:BB$123, TRUE, 'Audit Form Data'!A$4:A$123, "&gt;=7/1", 'Audit Form Data'!A$4:A$123, "&lt;=7/31", 'Audit Form Data'!B$4:B$123, 'Dropdown Lists'!A$7)</f>
        <v>0</v>
      </c>
      <c r="AX135" s="78">
        <f>COUNTIFS('Audit Form Data'!AV$4:AV$123, TRUE, 'Audit Form Data'!A$4:A$123, "&gt;=8/1", 'Audit Form Data'!A$4:A$123, "&lt;=8/31", 'Audit Form Data'!B$4:B$123, 'Dropdown Lists'!A$7) + COUNTIFS('Audit Form Data'!BB$4:BB$123, TRUE, 'Audit Form Data'!A$4:A$123, "&gt;=8/1", 'Audit Form Data'!A$4:A$123, "&lt;=8/31", 'Audit Form Data'!B$4:B$123, 'Dropdown Lists'!A$7)</f>
        <v>0</v>
      </c>
      <c r="AY135" s="78">
        <f>COUNTIFS('Audit Form Data'!AV$4:AV$123, TRUE, 'Audit Form Data'!A$4:A$123, "&gt;=9/1", 'Audit Form Data'!A$4:A$123, "&lt;=9/30", 'Audit Form Data'!B$4:B$123, 'Dropdown Lists'!A$7) + COUNTIFS('Audit Form Data'!BB$4:BB$123, TRUE, 'Audit Form Data'!A$4:A$123, "&gt;=9/1", 'Audit Form Data'!A$4:A$123, "&lt;=9/30", 'Audit Form Data'!B$4:B$123, 'Dropdown Lists'!A$7)</f>
        <v>0</v>
      </c>
      <c r="AZ135" s="78">
        <f>COUNTIFS('Audit Form Data'!AV$4:AV$123, TRUE, 'Audit Form Data'!A$4:A$123, "&gt;=10/1", 'Audit Form Data'!A$4:A$123, "&lt;=10/31", 'Audit Form Data'!B$4:B$123, 'Dropdown Lists'!A$7) + COUNTIFS('Audit Form Data'!BB$4:BB$123, TRUE, 'Audit Form Data'!A$4:A$123, "&gt;=10/1", 'Audit Form Data'!A$4:A$123, "&lt;=10/31", 'Audit Form Data'!B$4:B$123, 'Dropdown Lists'!A$7)</f>
        <v>0</v>
      </c>
      <c r="BA135" s="78">
        <f>COUNTIFS('Audit Form Data'!AV$4:AV$123, TRUE, 'Audit Form Data'!A$4:A$123, "&gt;=11/1", 'Audit Form Data'!A$4:A$123, "&lt;=11/30", 'Audit Form Data'!B$4:B$123, 'Dropdown Lists'!A$7) + COUNTIFS('Audit Form Data'!BB$4:BB$123, TRUE, 'Audit Form Data'!A$4:A$123, "&gt;=11/1", 'Audit Form Data'!A$4:A$123, "&lt;=11/30", 'Audit Form Data'!B$4:B$123, 'Dropdown Lists'!A$7)</f>
        <v>0</v>
      </c>
      <c r="BB135" s="78">
        <f>COUNTIFS('Audit Form Data'!AV$4:AV$123, TRUE, 'Audit Form Data'!A$4:A$123, "&gt;=12/1", 'Audit Form Data'!A$4:A$123, "&lt;=12/31", 'Audit Form Data'!B$4:B$123, 'Dropdown Lists'!A$7) + COUNTIFS('Audit Form Data'!BB$4:BB$123, TRUE, 'Audit Form Data'!A$4:A$123, "&gt;=12/1", 'Audit Form Data'!A$4:A$123, "&lt;=12/31", 'Audit Form Data'!B$4:B$123, 'Dropdown Lists'!A$7)</f>
        <v>0</v>
      </c>
    </row>
    <row r="136" spans="2:54" ht="36.6" x14ac:dyDescent="0.3">
      <c r="B136" s="147"/>
      <c r="C136" s="59" t="s">
        <v>17</v>
      </c>
      <c r="D136" s="75">
        <f>COUNTIFS('Audit Form Data'!BJ$4:BJ$123, TRUE, 'Audit Form Data'!A$4:A$123, "&gt;=1/1", 'Audit Form Data'!A$4:A$123, "&lt;=1/31", 'Audit Form Data'!B$4:B$123, 'Dropdown Lists'!A$7)</f>
        <v>0</v>
      </c>
      <c r="E136" s="76">
        <f>COUNTIFS('Audit Form Data'!BK$4:BK$123, TRUE, 'Audit Form Data'!A$4:A$123, "&gt;=1/1", 'Audit Form Data'!A$4:A$123, "&lt;=1/31", 'Audit Form Data'!B$4:B$123, 'Dropdown Lists'!A$7)</f>
        <v>0</v>
      </c>
      <c r="F136" s="101" t="str">
        <f t="shared" si="131"/>
        <v/>
      </c>
      <c r="G136" s="75">
        <f>COUNTIFS('Audit Form Data'!BJ$4:BJ$123, TRUE, 'Audit Form Data'!A$4:A$123, "&gt;=2/1", 'Audit Form Data'!A$4:A$123, "&lt;3/1", 'Audit Form Data'!B$4:B$123, 'Dropdown Lists'!A$7)</f>
        <v>0</v>
      </c>
      <c r="H136" s="76">
        <f>COUNTIFS('Audit Form Data'!BK$4:BK$123, TRUE, 'Audit Form Data'!A$4:A$123, "&gt;=2/1", 'Audit Form Data'!A$4:A$123, "&lt;3/1", 'Audit Form Data'!B$4:B$123, 'Dropdown Lists'!A$7)</f>
        <v>0</v>
      </c>
      <c r="I136" s="101" t="str">
        <f t="shared" si="132"/>
        <v/>
      </c>
      <c r="J136" s="75">
        <f>COUNTIFS('Audit Form Data'!BJ$4:BJ$123, TRUE, 'Audit Form Data'!A$4:A$123, "&gt;=3/1", 'Audit Form Data'!A$4:A$123, "&lt;=3/31", 'Audit Form Data'!B$4:B$123, 'Dropdown Lists'!A$7)</f>
        <v>0</v>
      </c>
      <c r="K136" s="76">
        <f>COUNTIFS('Audit Form Data'!BK$4:BK$123, TRUE, 'Audit Form Data'!A$4:A$123, "&gt;=3/1", 'Audit Form Data'!A$4:A$123, "&lt;=3/31", 'Audit Form Data'!B$4:B$123, 'Dropdown Lists'!A$7)</f>
        <v>0</v>
      </c>
      <c r="L136" s="101" t="str">
        <f t="shared" si="133"/>
        <v/>
      </c>
      <c r="M136" s="75">
        <f>COUNTIFS('Audit Form Data'!BJ$4:BJ$123, TRUE, 'Audit Form Data'!A$4:A$123, "&gt;=4/1", 'Audit Form Data'!A$4:A$123, "&lt;=4/30", 'Audit Form Data'!B$4:B$123, 'Dropdown Lists'!A$7)</f>
        <v>0</v>
      </c>
      <c r="N136" s="76">
        <f>COUNTIFS('Audit Form Data'!BK$4:BK$123, TRUE, 'Audit Form Data'!A$4:A$123, "&gt;=4/1", 'Audit Form Data'!A$4:A$123, "&lt;=4/30", 'Audit Form Data'!B$4:B$123, 'Dropdown Lists'!A$7)</f>
        <v>0</v>
      </c>
      <c r="O136" s="101" t="str">
        <f t="shared" si="134"/>
        <v/>
      </c>
      <c r="P136" s="75">
        <f>COUNTIFS('Audit Form Data'!BJ$4:BJ$123, TRUE, 'Audit Form Data'!A$4:A$123, "&gt;=5/1", 'Audit Form Data'!A$4:A$123, "&lt;=5/31", 'Audit Form Data'!B$4:B$123, 'Dropdown Lists'!A$7)</f>
        <v>0</v>
      </c>
      <c r="Q136" s="76">
        <f>COUNTIFS('Audit Form Data'!BK$4:BK$123, TRUE, 'Audit Form Data'!A$4:A$123, "&gt;=5/1", 'Audit Form Data'!A$4:A$123, "&lt;=5/31", 'Audit Form Data'!B$4:B$123, 'Dropdown Lists'!A$7)</f>
        <v>0</v>
      </c>
      <c r="R136" s="101" t="str">
        <f t="shared" si="135"/>
        <v/>
      </c>
      <c r="S136" s="75">
        <f>COUNTIFS('Audit Form Data'!BJ$4:BJ$123, TRUE, 'Audit Form Data'!A$4:A$123, "&gt;=6/1", 'Audit Form Data'!A$4:A$123, "&lt;=6/30", 'Audit Form Data'!B$4:B$123, 'Dropdown Lists'!A$7)</f>
        <v>0</v>
      </c>
      <c r="T136" s="76">
        <f>COUNTIFS('Audit Form Data'!BK$4:BK$123, TRUE, 'Audit Form Data'!A$4:A$123, "&gt;=6/1", 'Audit Form Data'!A$4:A$123, "&lt;=6/30", 'Audit Form Data'!B$4:B$123, 'Dropdown Lists'!A$7)</f>
        <v>0</v>
      </c>
      <c r="U136" s="101" t="str">
        <f t="shared" si="136"/>
        <v/>
      </c>
      <c r="V136" s="75">
        <f>COUNTIFS('Audit Form Data'!BJ$4:BJ$123, TRUE, 'Audit Form Data'!A$4:A$123, "&gt;=7/1", 'Audit Form Data'!A$4:A$123, "&lt;=7/31", 'Audit Form Data'!B$4:B$123, 'Dropdown Lists'!A$7)</f>
        <v>0</v>
      </c>
      <c r="W136" s="76">
        <f>COUNTIFS('Audit Form Data'!BK$4:BK$123, TRUE, 'Audit Form Data'!A$4:A$123, "&gt;=7/1", 'Audit Form Data'!A$4:A$123, "&lt;=7/31", 'Audit Form Data'!B$4:B$123, 'Dropdown Lists'!A$7)</f>
        <v>0</v>
      </c>
      <c r="X136" s="101" t="str">
        <f t="shared" si="137"/>
        <v/>
      </c>
      <c r="Y136" s="75">
        <f>COUNTIFS('Audit Form Data'!BJ$4:BJ$123, TRUE, 'Audit Form Data'!A$4:A$123, "&gt;=8/1", 'Audit Form Data'!A$4:A$123, "&lt;=8/31", 'Audit Form Data'!B$4:B$123, 'Dropdown Lists'!A$7)</f>
        <v>0</v>
      </c>
      <c r="Z136" s="76">
        <f>COUNTIFS('Audit Form Data'!BK$4:BK$123, TRUE, 'Audit Form Data'!A$4:A$123, "&gt;=8/1", 'Audit Form Data'!A$4:A$123, "&lt;=8/31", 'Audit Form Data'!B$4:B$123, 'Dropdown Lists'!A$7)</f>
        <v>0</v>
      </c>
      <c r="AA136" s="101" t="str">
        <f t="shared" si="138"/>
        <v/>
      </c>
      <c r="AB136" s="75">
        <f>COUNTIFS('Audit Form Data'!BJ$4:BJ$123, TRUE, 'Audit Form Data'!A$4:A$123, "&gt;=9/1", 'Audit Form Data'!A$4:A$123, "&lt;=9/30", 'Audit Form Data'!B$4:B$123, 'Dropdown Lists'!A$7)</f>
        <v>0</v>
      </c>
      <c r="AC136" s="76">
        <f>COUNTIFS('Audit Form Data'!BK$4:BK$123, TRUE, 'Audit Form Data'!A$4:A$123, "&gt;=9/1", 'Audit Form Data'!A$4:A$123, "&lt;=9/30", 'Audit Form Data'!B$4:B$123, 'Dropdown Lists'!A$7)</f>
        <v>0</v>
      </c>
      <c r="AD136" s="101" t="str">
        <f t="shared" si="139"/>
        <v/>
      </c>
      <c r="AE136" s="75">
        <f>COUNTIFS('Audit Form Data'!BJ$4:BJ$123, TRUE, 'Audit Form Data'!A$4:A$123, "&gt;=10/1", 'Audit Form Data'!A$4:A$123, "&lt;=10/31", 'Audit Form Data'!B$4:B$123, 'Dropdown Lists'!A$7)</f>
        <v>0</v>
      </c>
      <c r="AF136" s="76">
        <f>COUNTIFS('Audit Form Data'!BK$4:BK$123, TRUE, 'Audit Form Data'!A$4:A$123, "&gt;=10/1", 'Audit Form Data'!A$4:A$123, "&lt;=10/31", 'Audit Form Data'!B$4:B$123, 'Dropdown Lists'!A$7)</f>
        <v>0</v>
      </c>
      <c r="AG136" s="101" t="str">
        <f t="shared" si="140"/>
        <v/>
      </c>
      <c r="AH136" s="75">
        <f>COUNTIFS('Audit Form Data'!BJ$4:BJ$123, TRUE, 'Audit Form Data'!A$4:A$123, "&gt;=11/1", 'Audit Form Data'!A$4:A$123, "&lt;=11/30", 'Audit Form Data'!B$4:B$123, 'Dropdown Lists'!A$7)</f>
        <v>0</v>
      </c>
      <c r="AI136" s="76">
        <f>COUNTIFS('Audit Form Data'!BK$4:BK$123, TRUE, 'Audit Form Data'!A$4:A$123, "&gt;=11/1", 'Audit Form Data'!A$4:A$123, "&lt;=11/30", 'Audit Form Data'!B$4:B$123, 'Dropdown Lists'!A$7)</f>
        <v>0</v>
      </c>
      <c r="AJ136" s="101" t="str">
        <f t="shared" si="141"/>
        <v/>
      </c>
      <c r="AK136" s="75">
        <f>COUNTIFS('Audit Form Data'!BJ$4:BJ$123, TRUE, 'Audit Form Data'!A$4:A$123, "&gt;=12/1", 'Audit Form Data'!A$4:A$123, "&lt;=12/31", 'Audit Form Data'!B$4:B$123, 'Dropdown Lists'!A$7)</f>
        <v>0</v>
      </c>
      <c r="AL136" s="76">
        <f>COUNTIFS('Audit Form Data'!BK$4:BK$123, TRUE, 'Audit Form Data'!A$4:A$123, "&gt;=12/1", 'Audit Form Data'!A$4:A$123, "&lt;=12/31", 'Audit Form Data'!B$4:B$123, 'Dropdown Lists'!A$7)</f>
        <v>0</v>
      </c>
      <c r="AM136" s="101" t="str">
        <f t="shared" si="142"/>
        <v/>
      </c>
      <c r="AO136" s="151"/>
      <c r="AP136" s="52" t="s">
        <v>22</v>
      </c>
      <c r="AQ136" s="78">
        <f>COUNTIFS('Audit Form Data'!BH$4:BH$123, TRUE, 'Audit Form Data'!A$4:A$123, "&gt;=1/1", 'Audit Form Data'!A$4:A$123, "&lt;=1/31", 'Audit Form Data'!B$4:B$123, 'Dropdown Lists'!A$7)</f>
        <v>0</v>
      </c>
      <c r="AR136" s="78">
        <f>COUNTIFS('Audit Form Data'!BH$4:BH$123, TRUE, 'Audit Form Data'!A$4:A$123, "&gt;=2/1", 'Audit Form Data'!A$4:A$123, "&lt;3/1", 'Audit Form Data'!B$4:B$123, 'Dropdown Lists'!A$7)</f>
        <v>0</v>
      </c>
      <c r="AS136" s="78">
        <f>COUNTIFS('Audit Form Data'!BH$4:BH$123, TRUE, 'Audit Form Data'!A$4:A$123, "&gt;=3/1", 'Audit Form Data'!A$4:A$123, "&lt;=3/31", 'Audit Form Data'!B$4:B$123, 'Dropdown Lists'!A$7)</f>
        <v>0</v>
      </c>
      <c r="AT136" s="78">
        <f>COUNTIFS('Audit Form Data'!BH$4:BH$123, TRUE, 'Audit Form Data'!A$4:A$123, "&gt;=4/1", 'Audit Form Data'!A$4:A$123, "&lt;=4/30", 'Audit Form Data'!B$4:B$123, 'Dropdown Lists'!A$7)</f>
        <v>0</v>
      </c>
      <c r="AU136" s="78">
        <f>COUNTIFS('Audit Form Data'!BH$4:BH$123, TRUE, 'Audit Form Data'!A$4:A$123, "&gt;=5/1", 'Audit Form Data'!A$4:A$123, "&lt;=5/31", 'Audit Form Data'!B$4:B$123, 'Dropdown Lists'!A$7)</f>
        <v>0</v>
      </c>
      <c r="AV136" s="78">
        <f>COUNTIFS('Audit Form Data'!BH$4:BH$123, TRUE, 'Audit Form Data'!A$4:A$123, "&gt;=6/1", 'Audit Form Data'!A$4:A$123, "&lt;=6/30", 'Audit Form Data'!B$4:B$123, 'Dropdown Lists'!A$7)</f>
        <v>0</v>
      </c>
      <c r="AW136" s="78">
        <f>COUNTIFS('Audit Form Data'!BH$4:BH$123, TRUE, 'Audit Form Data'!A$4:A$123, "&gt;=7/1", 'Audit Form Data'!A$4:A$123, "&lt;=7/31", 'Audit Form Data'!B$4:B$123, 'Dropdown Lists'!A$7)</f>
        <v>0</v>
      </c>
      <c r="AX136" s="78">
        <f>COUNTIFS('Audit Form Data'!BH$4:BH$123, TRUE, 'Audit Form Data'!A$4:A$123, "&gt;=8/1", 'Audit Form Data'!A$4:A$123, "&lt;=8/31", 'Audit Form Data'!B$4:B$123, 'Dropdown Lists'!A$7)</f>
        <v>0</v>
      </c>
      <c r="AY136" s="78">
        <f>COUNTIFS('Audit Form Data'!BH$4:BH$123, TRUE, 'Audit Form Data'!A$4:A$123, "&gt;=9/1", 'Audit Form Data'!A$4:A$123, "&lt;=9/30", 'Audit Form Data'!B$4:B$123, 'Dropdown Lists'!A$7)</f>
        <v>0</v>
      </c>
      <c r="AZ136" s="78">
        <f>COUNTIFS('Audit Form Data'!BH$4:BH$123, TRUE, 'Audit Form Data'!A$4:A$123, "&gt;=10/1", 'Audit Form Data'!A$4:A$123, "&lt;=10/31", 'Audit Form Data'!B$4:B$123, 'Dropdown Lists'!A$7)</f>
        <v>0</v>
      </c>
      <c r="BA136" s="78">
        <f>COUNTIFS('Audit Form Data'!BH$4:BH$123, TRUE, 'Audit Form Data'!A$4:A$123, "&gt;=11/1", 'Audit Form Data'!A$4:A$123, "&lt;=11/30", 'Audit Form Data'!B$4:B$123, 'Dropdown Lists'!A$7)</f>
        <v>0</v>
      </c>
      <c r="BB136" s="78">
        <f>COUNTIFS('Audit Form Data'!BH$4:BH$123, TRUE, 'Audit Form Data'!A$4:A$123, "&gt;=12/1", 'Audit Form Data'!A$4:A$123, "&lt;=12/31", 'Audit Form Data'!B$4:B$123, 'Dropdown Lists'!A$7)</f>
        <v>0</v>
      </c>
    </row>
    <row r="137" spans="2:54" ht="24.6" x14ac:dyDescent="0.3">
      <c r="B137" s="148"/>
      <c r="C137" s="91" t="s">
        <v>118</v>
      </c>
      <c r="D137" s="92">
        <f>SUM(D130:D136)</f>
        <v>0</v>
      </c>
      <c r="E137" s="92">
        <f>SUM(E130:E136)</f>
        <v>0</v>
      </c>
      <c r="F137" s="114" t="e">
        <f>IFERROR(D137/(D137+E137), NA())</f>
        <v>#N/A</v>
      </c>
      <c r="G137" s="92">
        <f>SUM(G130:G136)</f>
        <v>0</v>
      </c>
      <c r="H137" s="92">
        <f>SUM(H130:H136)</f>
        <v>0</v>
      </c>
      <c r="I137" s="114" t="e">
        <f>IFERROR(G137/(G137+H137), NA())</f>
        <v>#N/A</v>
      </c>
      <c r="J137" s="92">
        <f>SUM(J130:J136)</f>
        <v>0</v>
      </c>
      <c r="K137" s="92">
        <f>SUM(K130:K136)</f>
        <v>0</v>
      </c>
      <c r="L137" s="114" t="e">
        <f>IFERROR(J137/(J137+K137), NA())</f>
        <v>#N/A</v>
      </c>
      <c r="M137" s="92">
        <f>SUM(M130:M136)</f>
        <v>0</v>
      </c>
      <c r="N137" s="92">
        <f>SUM(N130:N136)</f>
        <v>0</v>
      </c>
      <c r="O137" s="114" t="e">
        <f>IFERROR(M137/(M137+N137), NA())</f>
        <v>#N/A</v>
      </c>
      <c r="P137" s="92">
        <f>SUM(P130:P136)</f>
        <v>0</v>
      </c>
      <c r="Q137" s="92">
        <f>SUM(Q130:Q136)</f>
        <v>0</v>
      </c>
      <c r="R137" s="114" t="e">
        <f>IFERROR(P137/(P137+Q137), NA())</f>
        <v>#N/A</v>
      </c>
      <c r="S137" s="92">
        <f>SUM(S130:S136)</f>
        <v>0</v>
      </c>
      <c r="T137" s="92">
        <f>SUM(T130:T136)</f>
        <v>0</v>
      </c>
      <c r="U137" s="114" t="e">
        <f>IFERROR(S137/(S137+T137), NA())</f>
        <v>#N/A</v>
      </c>
      <c r="V137" s="92">
        <f>SUM(V130:V136)</f>
        <v>0</v>
      </c>
      <c r="W137" s="92">
        <f>SUM(W130:W136)</f>
        <v>0</v>
      </c>
      <c r="X137" s="114" t="e">
        <f>IFERROR(V137/(V137+W137), NA())</f>
        <v>#N/A</v>
      </c>
      <c r="Y137" s="92">
        <f>SUM(Y130:Y136)</f>
        <v>0</v>
      </c>
      <c r="Z137" s="92">
        <f>SUM(Z130:Z136)</f>
        <v>0</v>
      </c>
      <c r="AA137" s="114" t="e">
        <f>IFERROR(Y137/(Y137+Z137), NA())</f>
        <v>#N/A</v>
      </c>
      <c r="AB137" s="92">
        <f>SUM(AB130:AB136)</f>
        <v>0</v>
      </c>
      <c r="AC137" s="92">
        <f>SUM(AC130:AC136)</f>
        <v>0</v>
      </c>
      <c r="AD137" s="114" t="e">
        <f>IFERROR(AB137/(AB137+AC137), NA())</f>
        <v>#N/A</v>
      </c>
      <c r="AE137" s="92">
        <f>SUM(AE130:AE136)</f>
        <v>0</v>
      </c>
      <c r="AF137" s="92">
        <f>SUM(AF130:AF136)</f>
        <v>0</v>
      </c>
      <c r="AG137" s="114" t="e">
        <f>IFERROR(AE137/(AE137+AF137), NA())</f>
        <v>#N/A</v>
      </c>
      <c r="AH137" s="92">
        <f>SUM(AH130:AH136)</f>
        <v>0</v>
      </c>
      <c r="AI137" s="92">
        <f>SUM(AI130:AI136)</f>
        <v>0</v>
      </c>
      <c r="AJ137" s="114" t="e">
        <f>IFERROR(AH137/(AH137+AI137), NA())</f>
        <v>#N/A</v>
      </c>
      <c r="AK137" s="92">
        <f>SUM(AK130:AK136)</f>
        <v>0</v>
      </c>
      <c r="AL137" s="92">
        <f>SUM(AL130:AL136)</f>
        <v>0</v>
      </c>
      <c r="AM137" s="114" t="e">
        <f>IFERROR(AK137/(AK137+AL137), NA())</f>
        <v>#N/A</v>
      </c>
      <c r="AO137" s="152" t="s">
        <v>23</v>
      </c>
      <c r="AP137" s="53" t="s">
        <v>24</v>
      </c>
      <c r="AQ137" s="80">
        <f>COUNTIFS('Audit Form Data'!R$4:R$123, TRUE, 'Audit Form Data'!A$4:A$123, "&gt;=1/1", 'Audit Form Data'!A$4:A$123, "&lt;=1/31", 'Audit Form Data'!B$4:B$123, 'Dropdown Lists'!A$7)</f>
        <v>0</v>
      </c>
      <c r="AR137" s="80">
        <f>COUNTIFS('Audit Form Data'!R$4:R$123, TRUE, 'Audit Form Data'!A$4:A$123, "&gt;=2/1", 'Audit Form Data'!A$4:A$123, "&lt;3/1", 'Audit Form Data'!B$4:B$123, 'Dropdown Lists'!A$7)</f>
        <v>0</v>
      </c>
      <c r="AS137" s="80">
        <f>COUNTIFS('Audit Form Data'!R$4:R$123, TRUE, 'Audit Form Data'!A$4:A$123, "&gt;=3/1", 'Audit Form Data'!A$4:A$123, "&lt;=3/31", 'Audit Form Data'!B$4:B$123, 'Dropdown Lists'!A$7)</f>
        <v>0</v>
      </c>
      <c r="AT137" s="80">
        <f>COUNTIFS('Audit Form Data'!R$4:R$123, TRUE, 'Audit Form Data'!A$4:A$123, "&gt;=4/1", 'Audit Form Data'!A$4:A$123, "&lt;=4/30", 'Audit Form Data'!B$4:B$123, 'Dropdown Lists'!A$7)</f>
        <v>0</v>
      </c>
      <c r="AU137" s="80">
        <f>COUNTIFS('Audit Form Data'!R$4:R$123, TRUE, 'Audit Form Data'!A$4:A$123, "&gt;=5/1", 'Audit Form Data'!A$4:A$123, "&lt;=5/31", 'Audit Form Data'!B$4:B$123, 'Dropdown Lists'!A$7)</f>
        <v>0</v>
      </c>
      <c r="AV137" s="80">
        <f>COUNTIFS('Audit Form Data'!R$4:R$123, TRUE, 'Audit Form Data'!A$4:A$123, "&gt;=6/1", 'Audit Form Data'!A$4:A$123, "&lt;=6/30", 'Audit Form Data'!B$4:B$123, 'Dropdown Lists'!A$7)</f>
        <v>0</v>
      </c>
      <c r="AW137" s="80">
        <f>COUNTIFS('Audit Form Data'!R$4:R$123, TRUE, 'Audit Form Data'!A$4:A$123, "&gt;=7/1", 'Audit Form Data'!A$4:A$123, "&lt;=7/31", 'Audit Form Data'!B$4:B$123, 'Dropdown Lists'!A$7)</f>
        <v>0</v>
      </c>
      <c r="AX137" s="80">
        <f>COUNTIFS('Audit Form Data'!R$4:R$123, TRUE, 'Audit Form Data'!A$4:A$123, "&gt;=8/1", 'Audit Form Data'!A$4:A$123, "&lt;=8/31", 'Audit Form Data'!B$4:B$123, 'Dropdown Lists'!A$7)</f>
        <v>0</v>
      </c>
      <c r="AY137" s="80">
        <f>COUNTIFS('Audit Form Data'!R$4:R$123, TRUE, 'Audit Form Data'!A$4:A$123, "&gt;=9/1", 'Audit Form Data'!A$4:A$123, "&lt;=9/30", 'Audit Form Data'!B$4:B$123, 'Dropdown Lists'!A$7)</f>
        <v>0</v>
      </c>
      <c r="AZ137" s="80">
        <f>COUNTIFS('Audit Form Data'!R$4:R$123, TRUE, 'Audit Form Data'!A$4:A$123, "&gt;=10/1", 'Audit Form Data'!A$4:A$123, "&lt;=10/31", 'Audit Form Data'!B$4:B$123, 'Dropdown Lists'!A$7)</f>
        <v>0</v>
      </c>
      <c r="BA137" s="80">
        <f>COUNTIFS('Audit Form Data'!R$4:R$123, TRUE, 'Audit Form Data'!A$4:A$123, "&gt;=11/1", 'Audit Form Data'!A$4:A$123, "&lt;=11/30", 'Audit Form Data'!B$4:B$123, 'Dropdown Lists'!A$7)</f>
        <v>0</v>
      </c>
      <c r="BB137" s="80">
        <f>COUNTIFS('Audit Form Data'!R$4:R$123, TRUE, 'Audit Form Data'!A$4:A$123, "&gt;=12/1", 'Audit Form Data'!A$4:A$123, "&lt;=12/31", 'Audit Form Data'!B$4:B$123, 'Dropdown Lists'!A$7)</f>
        <v>0</v>
      </c>
    </row>
    <row r="138" spans="2:54" ht="24.6" x14ac:dyDescent="0.3">
      <c r="B138" s="149" t="s">
        <v>18</v>
      </c>
      <c r="C138" s="61" t="s">
        <v>93</v>
      </c>
      <c r="D138" s="77">
        <f>COUNTIFS('Audit Form Data'!N$4:N$123, TRUE, 'Audit Form Data'!A$4:A$123, "&gt;=1/1", 'Audit Form Data'!A$4:A$123, "&lt;=1/31", 'Audit Form Data'!B$4:B$123, 'Dropdown Lists'!A$7)</f>
        <v>0</v>
      </c>
      <c r="E138" s="78">
        <f>COUNTIFS('Audit Form Data'!O$4:O$123, TRUE, 'Audit Form Data'!A$4:A$123, "&gt;=1/1", 'Audit Form Data'!A$4:A$123, "&lt;=1/31", 'Audit Form Data'!B$4:B$123, 'Dropdown Lists'!A$7)</f>
        <v>0</v>
      </c>
      <c r="F138" s="102" t="str">
        <f t="shared" ref="F138:F140" si="143">IFERROR(D138/(D138+E138),"")</f>
        <v/>
      </c>
      <c r="G138" s="77">
        <f>COUNTIFS('Audit Form Data'!N$4:N$123, TRUE, 'Audit Form Data'!A$4:A$123, "&gt;=2/1", 'Audit Form Data'!A$4:A$123, "&lt;3/1", 'Audit Form Data'!B$4:B$123, 'Dropdown Lists'!A$7)</f>
        <v>0</v>
      </c>
      <c r="H138" s="78">
        <f>COUNTIFS('Audit Form Data'!O$4:O$123, TRUE, 'Audit Form Data'!A$4:A$123, "&gt;=2/1", 'Audit Form Data'!A$4:A$123, "&lt;3/1", 'Audit Form Data'!B$4:B$123, 'Dropdown Lists'!A$7)</f>
        <v>0</v>
      </c>
      <c r="I138" s="102" t="str">
        <f t="shared" ref="I138:I140" si="144">IFERROR(G138/(G138+H138),"")</f>
        <v/>
      </c>
      <c r="J138" s="77">
        <f>COUNTIFS('Audit Form Data'!N$4:N$123, TRUE, 'Audit Form Data'!A$4:A$123, "&gt;=3/1", 'Audit Form Data'!A$4:A$123, "&lt;=3/31", 'Audit Form Data'!B$4:B$123, 'Dropdown Lists'!A$7)</f>
        <v>0</v>
      </c>
      <c r="K138" s="78">
        <f>COUNTIFS('Audit Form Data'!O$4:O$123, TRUE, 'Audit Form Data'!A$4:A$123, "&gt;=3/1", 'Audit Form Data'!A$4:A$123, "&lt;=3/31", 'Audit Form Data'!B$4:B$123, 'Dropdown Lists'!A$7)</f>
        <v>0</v>
      </c>
      <c r="L138" s="102" t="str">
        <f t="shared" ref="L138:L140" si="145">IFERROR(J138/(J138+K138),"")</f>
        <v/>
      </c>
      <c r="M138" s="77">
        <f>COUNTIFS('Audit Form Data'!N$4:N$123, TRUE, 'Audit Form Data'!A$4:A$123, "&gt;=4/1", 'Audit Form Data'!A$4:A$123, "&lt;=4/30", 'Audit Form Data'!B$4:B$123, 'Dropdown Lists'!A$7)</f>
        <v>0</v>
      </c>
      <c r="N138" s="78">
        <f>COUNTIFS('Audit Form Data'!O$4:O$123, TRUE, 'Audit Form Data'!A$4:A$123, "&gt;=4/1", 'Audit Form Data'!A$4:A$123, "&lt;=4/30", 'Audit Form Data'!B$4:B$123, 'Dropdown Lists'!A$7)</f>
        <v>0</v>
      </c>
      <c r="O138" s="102" t="str">
        <f t="shared" ref="O138:O140" si="146">IFERROR(M138/(M138+N138),"")</f>
        <v/>
      </c>
      <c r="P138" s="77">
        <f>COUNTIFS('Audit Form Data'!N$4:N$123, TRUE, 'Audit Form Data'!A$4:A$123, "&gt;=5/1", 'Audit Form Data'!A$4:A$123, "&lt;=5/31", 'Audit Form Data'!B$4:B$123, 'Dropdown Lists'!A$7)</f>
        <v>0</v>
      </c>
      <c r="Q138" s="78">
        <f>COUNTIFS('Audit Form Data'!O$4:O$123, TRUE, 'Audit Form Data'!A$4:A$123, "&gt;=5/1", 'Audit Form Data'!A$4:A$123, "&lt;=5/31", 'Audit Form Data'!B$4:B$123, 'Dropdown Lists'!A$7)</f>
        <v>0</v>
      </c>
      <c r="R138" s="102" t="str">
        <f t="shared" ref="R138:R140" si="147">IFERROR(P138/(P138+Q138),"")</f>
        <v/>
      </c>
      <c r="S138" s="77">
        <f>COUNTIFS('Audit Form Data'!N$4:N$123, TRUE, 'Audit Form Data'!A$4:A$123, "&gt;=6/1", 'Audit Form Data'!A$4:A$123, "&lt;=6/30", 'Audit Form Data'!B$4:B$123, 'Dropdown Lists'!A$7)</f>
        <v>0</v>
      </c>
      <c r="T138" s="78">
        <f>COUNTIFS('Audit Form Data'!O$4:O$123, TRUE, 'Audit Form Data'!A$4:A$123, "&gt;=6/1", 'Audit Form Data'!A$4:A$123, "&lt;=6/30", 'Audit Form Data'!B$4:B$123, 'Dropdown Lists'!A$7)</f>
        <v>0</v>
      </c>
      <c r="U138" s="102" t="str">
        <f t="shared" ref="U138:U140" si="148">IFERROR(S138/(S138+T138),"")</f>
        <v/>
      </c>
      <c r="V138" s="77">
        <f>COUNTIFS('Audit Form Data'!N$4:N$123, TRUE, 'Audit Form Data'!A$4:A$123, "&gt;=7/1", 'Audit Form Data'!A$4:A$123, "&lt;=7/31", 'Audit Form Data'!B$4:B$123, 'Dropdown Lists'!A$7)</f>
        <v>0</v>
      </c>
      <c r="W138" s="78">
        <f>COUNTIFS('Audit Form Data'!O$4:O$123, TRUE, 'Audit Form Data'!A$4:A$123, "&gt;=7/1", 'Audit Form Data'!A$4:A$123, "&lt;=7/31", 'Audit Form Data'!B$4:B$123, 'Dropdown Lists'!A$7)</f>
        <v>0</v>
      </c>
      <c r="X138" s="102" t="str">
        <f t="shared" ref="X138:X140" si="149">IFERROR(V138/(V138+W138),"")</f>
        <v/>
      </c>
      <c r="Y138" s="77">
        <f>COUNTIFS('Audit Form Data'!N$4:N$123, TRUE, 'Audit Form Data'!A$4:A$123, "&gt;=8/1", 'Audit Form Data'!A$4:A$123, "&lt;=8/31", 'Audit Form Data'!B$4:B$123, 'Dropdown Lists'!A$7)</f>
        <v>0</v>
      </c>
      <c r="Z138" s="78">
        <f>COUNTIFS('Audit Form Data'!O$4:O$123, TRUE, 'Audit Form Data'!A$4:A$123, "&gt;=8/1", 'Audit Form Data'!A$4:A$123, "&lt;=8/31", 'Audit Form Data'!B$4:B$123, 'Dropdown Lists'!A$7)</f>
        <v>0</v>
      </c>
      <c r="AA138" s="102" t="str">
        <f t="shared" ref="AA138:AA140" si="150">IFERROR(Y138/(Y138+Z138),"")</f>
        <v/>
      </c>
      <c r="AB138" s="77">
        <f>COUNTIFS('Audit Form Data'!N$4:N$123, TRUE, 'Audit Form Data'!A$4:A$123, "&gt;=9/1", 'Audit Form Data'!A$4:A$123, "&lt;=9/30", 'Audit Form Data'!B$4:B$123, 'Dropdown Lists'!A$7)</f>
        <v>0</v>
      </c>
      <c r="AC138" s="78">
        <f>COUNTIFS('Audit Form Data'!O$4:O$123, TRUE, 'Audit Form Data'!A$4:A$123, "&gt;=9/1", 'Audit Form Data'!A$4:A$123, "&lt;=9/30", 'Audit Form Data'!B$4:B$123, 'Dropdown Lists'!A$7)</f>
        <v>0</v>
      </c>
      <c r="AD138" s="102" t="str">
        <f t="shared" ref="AD138:AD140" si="151">IFERROR(AB138/(AB138+AC138),"")</f>
        <v/>
      </c>
      <c r="AE138" s="77">
        <f>COUNTIFS('Audit Form Data'!N$4:N$123, TRUE, 'Audit Form Data'!A$4:A$123, "&gt;=10/1", 'Audit Form Data'!A$4:A$123, "&lt;=10/31", 'Audit Form Data'!B$4:B$123, 'Dropdown Lists'!A$7)</f>
        <v>0</v>
      </c>
      <c r="AF138" s="78">
        <f>COUNTIFS('Audit Form Data'!O$4:O$123, TRUE, 'Audit Form Data'!A$4:A$123, "&gt;=10/1", 'Audit Form Data'!A$4:A$123, "&lt;=10/31", 'Audit Form Data'!B$4:B$123, 'Dropdown Lists'!A$7)</f>
        <v>0</v>
      </c>
      <c r="AG138" s="102" t="str">
        <f t="shared" ref="AG138:AG140" si="152">IFERROR(AE138/(AE138+AF138),"")</f>
        <v/>
      </c>
      <c r="AH138" s="77">
        <f>COUNTIFS('Audit Form Data'!N$4:N$123, TRUE, 'Audit Form Data'!A$4:A$123, "&gt;=11/1", 'Audit Form Data'!A$4:A$123, "&lt;=11/30", 'Audit Form Data'!B$4:B$123, 'Dropdown Lists'!A$7)</f>
        <v>0</v>
      </c>
      <c r="AI138" s="78">
        <f>COUNTIFS('Audit Form Data'!O$4:O$123, TRUE, 'Audit Form Data'!A$4:A$123, "&gt;=11/1", 'Audit Form Data'!A$4:A$123, "&lt;=11/30", 'Audit Form Data'!B$4:B$123, 'Dropdown Lists'!A$7)</f>
        <v>0</v>
      </c>
      <c r="AJ138" s="102" t="str">
        <f t="shared" ref="AJ138:AJ140" si="153">IFERROR(AH138/(AH138+AI138),"")</f>
        <v/>
      </c>
      <c r="AK138" s="77">
        <f>COUNTIFS('Audit Form Data'!N$4:N$123, TRUE, 'Audit Form Data'!A$4:A$123, "&gt;=12/1", 'Audit Form Data'!A$4:A$123, "&lt;=12/31", 'Audit Form Data'!B$4:B$123, 'Dropdown Lists'!A$7)</f>
        <v>0</v>
      </c>
      <c r="AL138" s="78">
        <f>COUNTIFS('Audit Form Data'!O$4:O$123, TRUE, 'Audit Form Data'!A$4:A$123, "&gt;=12/1", 'Audit Form Data'!A$4:A$123, "&lt;=12/31", 'Audit Form Data'!B$4:B$123, 'Dropdown Lists'!A$7)</f>
        <v>0</v>
      </c>
      <c r="AM138" s="102" t="str">
        <f t="shared" ref="AM138:AM140" si="154">IFERROR(AK138/(AK138+AL138),"")</f>
        <v/>
      </c>
      <c r="AO138" s="153"/>
      <c r="AP138" s="53" t="s">
        <v>25</v>
      </c>
      <c r="AQ138" s="80">
        <f>COUNTIFS('Audit Form Data'!AD$4:AD$123, TRUE, 'Audit Form Data'!A$4:A$123, "&gt;=1/1", 'Audit Form Data'!A$4:A$123, "&lt;=1/31", 'Audit Form Data'!B$4:B$123, 'Dropdown Lists'!A$7)</f>
        <v>0</v>
      </c>
      <c r="AR138" s="80">
        <f>COUNTIFS('Audit Form Data'!AD$4:AD$123, TRUE, 'Audit Form Data'!A$4:A$123, "&gt;=2/1", 'Audit Form Data'!A$4:A$123, "&lt;3/1", 'Audit Form Data'!B$4:B$123, 'Dropdown Lists'!A$7)</f>
        <v>0</v>
      </c>
      <c r="AS138" s="80">
        <f>COUNTIFS('Audit Form Data'!AD$4:AD$123, TRUE, 'Audit Form Data'!A$4:A$123, "&gt;=3/1", 'Audit Form Data'!A$4:A$123, "&lt;=3/31", 'Audit Form Data'!B$4:B$123, 'Dropdown Lists'!A$7)</f>
        <v>0</v>
      </c>
      <c r="AT138" s="80">
        <f>COUNTIFS('Audit Form Data'!AD$4:AD$123, TRUE, 'Audit Form Data'!A$4:A$123, "&gt;=4/1", 'Audit Form Data'!A$4:A$123, "&lt;=4/30", 'Audit Form Data'!B$4:B$123, 'Dropdown Lists'!A$7)</f>
        <v>0</v>
      </c>
      <c r="AU138" s="80">
        <f>COUNTIFS('Audit Form Data'!AD$4:AD$123, TRUE, 'Audit Form Data'!A$4:A$123, "&gt;=5/1", 'Audit Form Data'!A$4:A$123, "&lt;=5/31", 'Audit Form Data'!B$4:B$123, 'Dropdown Lists'!A$7)</f>
        <v>0</v>
      </c>
      <c r="AV138" s="80">
        <f>COUNTIFS('Audit Form Data'!AD$4:AD$123, TRUE, 'Audit Form Data'!A$4:A$123, "&gt;=6/1", 'Audit Form Data'!A$4:A$123, "&lt;=6/30", 'Audit Form Data'!B$4:B$123, 'Dropdown Lists'!A$7)</f>
        <v>0</v>
      </c>
      <c r="AW138" s="80">
        <f>COUNTIFS('Audit Form Data'!AD$4:AD$123, TRUE, 'Audit Form Data'!A$4:A$123, "&gt;=7/1", 'Audit Form Data'!A$4:A$123, "&lt;=7/31", 'Audit Form Data'!B$4:B$123, 'Dropdown Lists'!A$7)</f>
        <v>0</v>
      </c>
      <c r="AX138" s="80">
        <f>COUNTIFS('Audit Form Data'!AD$4:AD$123, TRUE, 'Audit Form Data'!A$4:A$123, "&gt;=8/1", 'Audit Form Data'!A$4:A$123, "&lt;=8/31", 'Audit Form Data'!B$4:B$123, 'Dropdown Lists'!A$7)</f>
        <v>0</v>
      </c>
      <c r="AY138" s="80">
        <f>COUNTIFS('Audit Form Data'!AD$4:AD$123, TRUE, 'Audit Form Data'!A$4:A$123, "&gt;=9/1", 'Audit Form Data'!A$4:A$123, "&lt;=9/30", 'Audit Form Data'!B$4:B$123, 'Dropdown Lists'!A$7)</f>
        <v>0</v>
      </c>
      <c r="AZ138" s="80">
        <f>COUNTIFS('Audit Form Data'!AD$4:AD$123, TRUE, 'Audit Form Data'!A$4:A$123, "&gt;=10/1", 'Audit Form Data'!A$4:A$123, "&lt;=10/31", 'Audit Form Data'!B$4:B$123, 'Dropdown Lists'!A$7)</f>
        <v>0</v>
      </c>
      <c r="BA138" s="80">
        <f>COUNTIFS('Audit Form Data'!AD$4:AD$123, TRUE, 'Audit Form Data'!A$4:A$123, "&gt;=11/1", 'Audit Form Data'!A$4:A$123, "&lt;=11/30", 'Audit Form Data'!B$4:B$123, 'Dropdown Lists'!A$7)</f>
        <v>0</v>
      </c>
      <c r="BB138" s="80">
        <f>COUNTIFS('Audit Form Data'!AD$4:AD$123, TRUE, 'Audit Form Data'!A$4:A$123, "&gt;=12/1", 'Audit Form Data'!A$4:A$123, "&lt;=12/31", 'Audit Form Data'!B$4:B$123, 'Dropdown Lists'!A$7)</f>
        <v>0</v>
      </c>
    </row>
    <row r="139" spans="2:54" x14ac:dyDescent="0.3">
      <c r="B139" s="150"/>
      <c r="C139" s="61" t="s">
        <v>20</v>
      </c>
      <c r="D139" s="77">
        <f>COUNTIFS('Audit Form Data'!AU$4:AU$123, TRUE, 'Audit Form Data'!A$4:A$123, "&gt;=1/1", 'Audit Form Data'!A$4:A$123, "&lt;=1/31", 'Audit Form Data'!B$4:B$123, 'Dropdown Lists'!A$7) + COUNTIFS('Audit Form Data'!BA$4:BA$123, TRUE, 'Audit Form Data'!A$4:A$123, "&gt;=1/1", 'Audit Form Data'!A$4:A$123, "&lt;=1/31", 'Audit Form Data'!B$4:B$123, 'Dropdown Lists'!A$7)</f>
        <v>0</v>
      </c>
      <c r="E139" s="78">
        <f>COUNTIFS('Audit Form Data'!AV$4:AV$123, TRUE, 'Audit Form Data'!A$4:A$123, "&gt;=1/1", 'Audit Form Data'!A$4:A$123, "&lt;=1/31", 'Audit Form Data'!B$4:B$123, 'Dropdown Lists'!A$7) + COUNTIFS('Audit Form Data'!BB$4:BB$123, TRUE, 'Audit Form Data'!A$4:A$123, "&gt;=1/1", 'Audit Form Data'!A$4:A$123, "&lt;=1/31", 'Audit Form Data'!B$4:B$123, 'Dropdown Lists'!A$7)</f>
        <v>0</v>
      </c>
      <c r="F139" s="102" t="str">
        <f t="shared" si="143"/>
        <v/>
      </c>
      <c r="G139" s="77">
        <f>COUNTIFS('Audit Form Data'!AU$4:AU$123, TRUE, 'Audit Form Data'!A$4:A$123, "&gt;=2/1", 'Audit Form Data'!A$4:A$123, "&lt;3/1", 'Audit Form Data'!B$4:B$123, 'Dropdown Lists'!A$7) + COUNTIFS('Audit Form Data'!BA$4:BA$123, TRUE, 'Audit Form Data'!A$4:A$123, "&gt;=2/1", 'Audit Form Data'!A$4:A$123, "&lt;3/1", 'Audit Form Data'!B$4:B$123, 'Dropdown Lists'!A$7)</f>
        <v>0</v>
      </c>
      <c r="H139" s="78">
        <f>COUNTIFS('Audit Form Data'!AV$4:AV$123, TRUE, 'Audit Form Data'!A$4:A$123, "&gt;=2/1", 'Audit Form Data'!A$4:A$123, "&lt;3/1", 'Audit Form Data'!B$4:B$123, 'Dropdown Lists'!A$7) + COUNTIFS('Audit Form Data'!BB$4:BB$123, TRUE, 'Audit Form Data'!A$4:A$123, "&gt;=2/1", 'Audit Form Data'!A$4:A$123, "&lt;3/1", 'Audit Form Data'!B$4:B$123, 'Dropdown Lists'!A$7)</f>
        <v>0</v>
      </c>
      <c r="I139" s="102" t="str">
        <f t="shared" si="144"/>
        <v/>
      </c>
      <c r="J139" s="77">
        <f>COUNTIFS('Audit Form Data'!AU$4:AU$123, TRUE, 'Audit Form Data'!A$4:A$123, "&gt;=3/1", 'Audit Form Data'!A$4:A$123, "&lt;=3/31", 'Audit Form Data'!B$4:B$123, 'Dropdown Lists'!A$7) + COUNTIFS('Audit Form Data'!BA$4:BA$123, TRUE, 'Audit Form Data'!A$4:A$123, "&gt;=3/1", 'Audit Form Data'!A$4:A$123, "&lt;=3/31", 'Audit Form Data'!B$4:B$123, 'Dropdown Lists'!A$7)</f>
        <v>0</v>
      </c>
      <c r="K139" s="78">
        <f>COUNTIFS('Audit Form Data'!AV$4:AV$123, TRUE, 'Audit Form Data'!A$4:A$123, "&gt;=3/1", 'Audit Form Data'!A$4:A$123, "&lt;=3/31", 'Audit Form Data'!B$4:B$123, 'Dropdown Lists'!A$7) + COUNTIFS('Audit Form Data'!BB$4:BB$123, TRUE, 'Audit Form Data'!A$4:A$123, "&gt;=3/1", 'Audit Form Data'!A$4:A$123, "&lt;=3/31", 'Audit Form Data'!B$4:B$123, 'Dropdown Lists'!A$7)</f>
        <v>0</v>
      </c>
      <c r="L139" s="102" t="str">
        <f t="shared" si="145"/>
        <v/>
      </c>
      <c r="M139" s="77">
        <f>COUNTIFS('Audit Form Data'!AU$4:AU$123, TRUE, 'Audit Form Data'!A$4:A$123, "&gt;=4/1", 'Audit Form Data'!A$4:A$123, "&lt;=4/30", 'Audit Form Data'!B$4:B$123, 'Dropdown Lists'!A$7) + COUNTIFS('Audit Form Data'!BA$4:BA$123, TRUE, 'Audit Form Data'!A$4:A$123, "&gt;=4/1", 'Audit Form Data'!A$4:A$123, "&lt;=4/30", 'Audit Form Data'!B$4:B$123, 'Dropdown Lists'!A$7)</f>
        <v>0</v>
      </c>
      <c r="N139" s="78">
        <f>COUNTIFS('Audit Form Data'!AV$4:AV$123, TRUE, 'Audit Form Data'!A$4:A$123, "&gt;=4/1", 'Audit Form Data'!A$4:A$123, "&lt;=4/30", 'Audit Form Data'!B$4:B$123, 'Dropdown Lists'!A$7) + COUNTIFS('Audit Form Data'!BB$4:BB$123, TRUE, 'Audit Form Data'!A$4:A$123, "&gt;=4/1", 'Audit Form Data'!A$4:A$123, "&lt;=4/30", 'Audit Form Data'!B$4:B$123, 'Dropdown Lists'!A$7)</f>
        <v>0</v>
      </c>
      <c r="O139" s="102" t="str">
        <f t="shared" si="146"/>
        <v/>
      </c>
      <c r="P139" s="77">
        <f>COUNTIFS('Audit Form Data'!AU$4:AU$123, TRUE, 'Audit Form Data'!A$4:A$123, "&gt;=5/1", 'Audit Form Data'!A$4:A$123, "&lt;=5/31", 'Audit Form Data'!B$4:B$123, 'Dropdown Lists'!A$7) + COUNTIFS('Audit Form Data'!BA$4:BA$123, TRUE, 'Audit Form Data'!A$4:A$123, "&gt;=5/1", 'Audit Form Data'!A$4:A$123, "&lt;=5/31", 'Audit Form Data'!B$4:B$123, 'Dropdown Lists'!A$7)</f>
        <v>0</v>
      </c>
      <c r="Q139" s="78">
        <f>COUNTIFS('Audit Form Data'!AV$4:AV$123, TRUE, 'Audit Form Data'!A$4:A$123, "&gt;=5/1", 'Audit Form Data'!A$4:A$123, "&lt;=5/31", 'Audit Form Data'!B$4:B$123, 'Dropdown Lists'!A$7) + COUNTIFS('Audit Form Data'!BB$4:BB$123, TRUE, 'Audit Form Data'!A$4:A$123, "&gt;=5/1", 'Audit Form Data'!A$4:A$123, "&lt;=5/31", 'Audit Form Data'!B$4:B$123, 'Dropdown Lists'!A$7)</f>
        <v>0</v>
      </c>
      <c r="R139" s="102" t="str">
        <f t="shared" si="147"/>
        <v/>
      </c>
      <c r="S139" s="77">
        <f>COUNTIFS('Audit Form Data'!AU$4:AU$123, TRUE, 'Audit Form Data'!A$4:A$123, "&gt;=6/1", 'Audit Form Data'!A$4:A$123, "&lt;=6/30", 'Audit Form Data'!B$4:B$123, 'Dropdown Lists'!A$7) + COUNTIFS('Audit Form Data'!BA$4:BA$123, TRUE, 'Audit Form Data'!A$4:A$123, "&gt;=6/1", 'Audit Form Data'!A$4:A$123, "&lt;=6/30", 'Audit Form Data'!B$4:B$123, 'Dropdown Lists'!A$7)</f>
        <v>0</v>
      </c>
      <c r="T139" s="78">
        <f>COUNTIFS('Audit Form Data'!AV$4:AV$123, TRUE, 'Audit Form Data'!A$4:A$123, "&gt;=6/1", 'Audit Form Data'!A$4:A$123, "&lt;=6/30", 'Audit Form Data'!B$4:B$123, 'Dropdown Lists'!A$7) + COUNTIFS('Audit Form Data'!BB$4:BB$123, TRUE, 'Audit Form Data'!A$4:A$123, "&gt;=6/1", 'Audit Form Data'!A$4:A$123, "&lt;=6/30", 'Audit Form Data'!B$4:B$123, 'Dropdown Lists'!A$7)</f>
        <v>0</v>
      </c>
      <c r="U139" s="102" t="str">
        <f t="shared" si="148"/>
        <v/>
      </c>
      <c r="V139" s="77">
        <f>COUNTIFS('Audit Form Data'!AU$4:AU$123, TRUE, 'Audit Form Data'!A$4:A$123, "&gt;=7/1", 'Audit Form Data'!A$4:A$123, "&lt;=7/31", 'Audit Form Data'!B$4:B$123, 'Dropdown Lists'!A$7) + COUNTIFS('Audit Form Data'!BA$4:BA$123, TRUE, 'Audit Form Data'!A$4:A$123, "&gt;=7/1", 'Audit Form Data'!A$4:A$123, "&lt;=7/31", 'Audit Form Data'!B$4:B$123, 'Dropdown Lists'!A$7)</f>
        <v>0</v>
      </c>
      <c r="W139" s="78">
        <f>COUNTIFS('Audit Form Data'!AV$4:AV$123, TRUE, 'Audit Form Data'!A$4:A$123, "&gt;=7/1", 'Audit Form Data'!A$4:A$123, "&lt;=7/31", 'Audit Form Data'!B$4:B$123, 'Dropdown Lists'!A$7) + COUNTIFS('Audit Form Data'!BB$4:BB$123, TRUE, 'Audit Form Data'!A$4:A$123, "&gt;=7/1", 'Audit Form Data'!A$4:A$123, "&lt;=7/31", 'Audit Form Data'!B$4:B$123, 'Dropdown Lists'!A$7)</f>
        <v>0</v>
      </c>
      <c r="X139" s="102" t="str">
        <f t="shared" si="149"/>
        <v/>
      </c>
      <c r="Y139" s="77">
        <f>COUNTIFS('Audit Form Data'!AU$4:AU$123, TRUE, 'Audit Form Data'!A$4:A$123, "&gt;=8/1", 'Audit Form Data'!A$4:A$123, "&lt;=8/31", 'Audit Form Data'!B$4:B$123, 'Dropdown Lists'!A$7) + COUNTIFS('Audit Form Data'!BA$4:BA$123, TRUE, 'Audit Form Data'!A$4:A$123, "&gt;=8/1", 'Audit Form Data'!A$4:A$123, "&lt;=8/31", 'Audit Form Data'!B$4:B$123, 'Dropdown Lists'!A$7)</f>
        <v>0</v>
      </c>
      <c r="Z139" s="78">
        <f>COUNTIFS('Audit Form Data'!AV$4:AV$123, TRUE, 'Audit Form Data'!A$4:A$123, "&gt;=8/1", 'Audit Form Data'!A$4:A$123, "&lt;=8/31", 'Audit Form Data'!B$4:B$123, 'Dropdown Lists'!A$7) + COUNTIFS('Audit Form Data'!BB$4:BB$123, TRUE, 'Audit Form Data'!A$4:A$123, "&gt;=8/1", 'Audit Form Data'!A$4:A$123, "&lt;=8/31", 'Audit Form Data'!B$4:B$123, 'Dropdown Lists'!A$7)</f>
        <v>0</v>
      </c>
      <c r="AA139" s="102" t="str">
        <f t="shared" si="150"/>
        <v/>
      </c>
      <c r="AB139" s="77">
        <f>COUNTIFS('Audit Form Data'!AU$4:AU$123, TRUE, 'Audit Form Data'!A$4:A$123, "&gt;=9/1", 'Audit Form Data'!A$4:A$123, "&lt;=9/30", 'Audit Form Data'!B$4:B$123, 'Dropdown Lists'!A$7) + COUNTIFS('Audit Form Data'!BA$4:BA$123, TRUE, 'Audit Form Data'!A$4:A$123, "&gt;=9/1", 'Audit Form Data'!A$4:A$123, "&lt;=9/30", 'Audit Form Data'!B$4:B$123, 'Dropdown Lists'!A$7)</f>
        <v>0</v>
      </c>
      <c r="AC139" s="78">
        <f>COUNTIFS('Audit Form Data'!AV$4:AV$123, TRUE, 'Audit Form Data'!A$4:A$123, "&gt;=9/1", 'Audit Form Data'!A$4:A$123, "&lt;=9/30", 'Audit Form Data'!B$4:B$123, 'Dropdown Lists'!A$7) + COUNTIFS('Audit Form Data'!BB$4:BB$123, TRUE, 'Audit Form Data'!A$4:A$123, "&gt;=9/1", 'Audit Form Data'!A$4:A$123, "&lt;=9/30", 'Audit Form Data'!B$4:B$123, 'Dropdown Lists'!A$7)</f>
        <v>0</v>
      </c>
      <c r="AD139" s="102" t="str">
        <f>IFERROR(AB139/(AB139+AC139),"")</f>
        <v/>
      </c>
      <c r="AE139" s="77">
        <f>COUNTIFS('Audit Form Data'!AU$4:AU$123, TRUE, 'Audit Form Data'!A$4:A$123, "&gt;=10/1", 'Audit Form Data'!A$4:A$123, "&lt;=10/31", 'Audit Form Data'!B$4:B$123, 'Dropdown Lists'!A$7) + COUNTIFS('Audit Form Data'!BA$4:BA$123, TRUE, 'Audit Form Data'!A$4:A$123, "&gt;=10/1", 'Audit Form Data'!A$4:A$123, "&lt;=10/31", 'Audit Form Data'!B$4:B$123, 'Dropdown Lists'!A$7)</f>
        <v>0</v>
      </c>
      <c r="AF139" s="78">
        <f>COUNTIFS('Audit Form Data'!AV$4:AV$123, TRUE, 'Audit Form Data'!A$4:A$123, "&gt;=10/1", 'Audit Form Data'!A$4:A$123, "&lt;=10/31", 'Audit Form Data'!B$4:B$123, 'Dropdown Lists'!A$7) + COUNTIFS('Audit Form Data'!BB$4:BB$123, TRUE, 'Audit Form Data'!A$4:A$123, "&gt;=10/1", 'Audit Form Data'!A$4:A$123, "&lt;=10/31", 'Audit Form Data'!B$4:B$123, 'Dropdown Lists'!A$7)</f>
        <v>0</v>
      </c>
      <c r="AG139" s="102" t="str">
        <f t="shared" si="152"/>
        <v/>
      </c>
      <c r="AH139" s="77">
        <f>COUNTIFS('Audit Form Data'!AU$4:AU$123, TRUE, 'Audit Form Data'!A$4:A$123, "&gt;=11/1", 'Audit Form Data'!A$4:A$123, "&lt;=11/30", 'Audit Form Data'!B$4:B$123, 'Dropdown Lists'!A$7) + COUNTIFS('Audit Form Data'!BA$4:BA$123, TRUE, 'Audit Form Data'!A$4:A$123, "&gt;=11/1", 'Audit Form Data'!A$4:A$123, "&lt;=11/30", 'Audit Form Data'!B$4:B$123, 'Dropdown Lists'!A$7)</f>
        <v>0</v>
      </c>
      <c r="AI139" s="78">
        <f>COUNTIFS('Audit Form Data'!AV$4:AV$123, TRUE, 'Audit Form Data'!A$4:A$123, "&gt;=11/1", 'Audit Form Data'!A$4:A$123, "&lt;=11/30", 'Audit Form Data'!B$4:B$123, 'Dropdown Lists'!A$7) + COUNTIFS('Audit Form Data'!BB$4:BB$123, TRUE, 'Audit Form Data'!A$4:A$123, "&gt;=11/1", 'Audit Form Data'!A$4:A$123, "&lt;=11/30", 'Audit Form Data'!B$4:B$123, 'Dropdown Lists'!A$7)</f>
        <v>0</v>
      </c>
      <c r="AJ139" s="102" t="str">
        <f t="shared" si="153"/>
        <v/>
      </c>
      <c r="AK139" s="77">
        <f>COUNTIFS('Audit Form Data'!AU$4:AU$123, TRUE, 'Audit Form Data'!A$4:A$123, "&gt;=12/1", 'Audit Form Data'!A$4:A$123, "&lt;=12/31", 'Audit Form Data'!B$4:B$123, 'Dropdown Lists'!A$7) + COUNTIFS('Audit Form Data'!BA$4:BA$123, TRUE, 'Audit Form Data'!A$4:A$123, "&gt;=12/1", 'Audit Form Data'!A$4:A$123, "&lt;=12/31", 'Audit Form Data'!B$4:B$123, 'Dropdown Lists'!A$7)</f>
        <v>0</v>
      </c>
      <c r="AL139" s="78">
        <f>COUNTIFS('Audit Form Data'!AV$4:AV$123, TRUE, 'Audit Form Data'!A$4:A$123, "&gt;=12/1", 'Audit Form Data'!A$4:A$123, "&lt;=12/31", 'Audit Form Data'!B$4:B$123, 'Dropdown Lists'!A$7) + COUNTIFS('Audit Form Data'!BB$4:BB$123, TRUE, 'Audit Form Data'!A$4:A$123, "&gt;=12/1", 'Audit Form Data'!A$4:A$123, "&lt;=12/31", 'Audit Form Data'!B$4:B$123, 'Dropdown Lists'!A$7)</f>
        <v>0</v>
      </c>
      <c r="AM139" s="102" t="str">
        <f t="shared" si="154"/>
        <v/>
      </c>
    </row>
    <row r="140" spans="2:54" ht="24.6" x14ac:dyDescent="0.3">
      <c r="B140" s="150"/>
      <c r="C140" s="62" t="s">
        <v>22</v>
      </c>
      <c r="D140" s="77">
        <f>COUNTIFS('Audit Form Data'!BG$4:BG$123, TRUE, 'Audit Form Data'!A$4:A$123, "&gt;=1/1", 'Audit Form Data'!A$4:A$123, "&lt;=1/31", 'Audit Form Data'!B$4:B$123, 'Dropdown Lists'!A$7)</f>
        <v>0</v>
      </c>
      <c r="E140" s="78">
        <f>COUNTIFS('Audit Form Data'!BH$4:BH$123, TRUE, 'Audit Form Data'!A$4:A$123, "&gt;=1/1", 'Audit Form Data'!A$4:A$123, "&lt;=1/31", 'Audit Form Data'!B$4:B$123, 'Dropdown Lists'!A$7)</f>
        <v>0</v>
      </c>
      <c r="F140" s="102" t="str">
        <f t="shared" si="143"/>
        <v/>
      </c>
      <c r="G140" s="77">
        <f>COUNTIFS('Audit Form Data'!BG$4:BG$123, TRUE, 'Audit Form Data'!A$4:A$123, "&gt;=2/1", 'Audit Form Data'!A$4:A$123, "&lt;3/1", 'Audit Form Data'!B$4:B$123, 'Dropdown Lists'!A$7)</f>
        <v>0</v>
      </c>
      <c r="H140" s="78">
        <f>COUNTIFS('Audit Form Data'!BH$4:BH$123, TRUE, 'Audit Form Data'!A$4:A$123, "&gt;=2/1", 'Audit Form Data'!A$4:A$123, "&lt;3/1", 'Audit Form Data'!B$4:B$123, 'Dropdown Lists'!A$7)</f>
        <v>0</v>
      </c>
      <c r="I140" s="102" t="str">
        <f t="shared" si="144"/>
        <v/>
      </c>
      <c r="J140" s="77">
        <f>COUNTIFS('Audit Form Data'!BG$4:BG$123, TRUE, 'Audit Form Data'!A$4:A$123, "&gt;=3/1", 'Audit Form Data'!A$4:A$123, "&lt;=3/31", 'Audit Form Data'!B$4:B$123, 'Dropdown Lists'!A$7)</f>
        <v>0</v>
      </c>
      <c r="K140" s="78">
        <f>COUNTIFS('Audit Form Data'!BH$4:BH$123, TRUE, 'Audit Form Data'!A$4:A$123, "&gt;=3/1", 'Audit Form Data'!A$4:A$123, "&lt;=3/31", 'Audit Form Data'!B$4:B$123, 'Dropdown Lists'!A$7)</f>
        <v>0</v>
      </c>
      <c r="L140" s="102" t="str">
        <f t="shared" si="145"/>
        <v/>
      </c>
      <c r="M140" s="77">
        <f>COUNTIFS('Audit Form Data'!BG$4:BG$123, TRUE, 'Audit Form Data'!A$4:A$123, "&gt;=4/1", 'Audit Form Data'!A$4:A$123, "&lt;=4/30", 'Audit Form Data'!B$4:B$123, 'Dropdown Lists'!A$7)</f>
        <v>0</v>
      </c>
      <c r="N140" s="78">
        <f>COUNTIFS('Audit Form Data'!BH$4:BH$123, TRUE, 'Audit Form Data'!A$4:A$123, "&gt;=4/1", 'Audit Form Data'!A$4:A$123, "&lt;=4/30", 'Audit Form Data'!B$4:B$123, 'Dropdown Lists'!A$7)</f>
        <v>0</v>
      </c>
      <c r="O140" s="102" t="str">
        <f t="shared" si="146"/>
        <v/>
      </c>
      <c r="P140" s="77">
        <f>COUNTIFS('Audit Form Data'!BG$4:BG$123, TRUE, 'Audit Form Data'!A$4:A$123, "&gt;=5/1", 'Audit Form Data'!A$4:A$123, "&lt;=5/31", 'Audit Form Data'!B$4:B$123, 'Dropdown Lists'!A$7)</f>
        <v>0</v>
      </c>
      <c r="Q140" s="78">
        <f>COUNTIFS('Audit Form Data'!BH$4:BH$123, TRUE, 'Audit Form Data'!A$4:A$123, "&gt;=5/1", 'Audit Form Data'!A$4:A$123, "&lt;=5/31", 'Audit Form Data'!B$4:B$123, 'Dropdown Lists'!A$7)</f>
        <v>0</v>
      </c>
      <c r="R140" s="102" t="str">
        <f t="shared" si="147"/>
        <v/>
      </c>
      <c r="S140" s="77">
        <f>COUNTIFS('Audit Form Data'!BG$4:BG$123, TRUE, 'Audit Form Data'!A$4:A$123, "&gt;=6/1", 'Audit Form Data'!A$4:A$123, "&lt;=6/30", 'Audit Form Data'!B$4:B$123, 'Dropdown Lists'!A$7)</f>
        <v>0</v>
      </c>
      <c r="T140" s="78">
        <f>COUNTIFS('Audit Form Data'!BH$4:BH$123, TRUE, 'Audit Form Data'!A$4:A$123, "&gt;=6/1", 'Audit Form Data'!A$4:A$123, "&lt;=6/30", 'Audit Form Data'!B$4:B$123, 'Dropdown Lists'!A$7)</f>
        <v>0</v>
      </c>
      <c r="U140" s="102" t="str">
        <f t="shared" si="148"/>
        <v/>
      </c>
      <c r="V140" s="77">
        <f>COUNTIFS('Audit Form Data'!BG$4:BG$123, TRUE, 'Audit Form Data'!A$4:A$123, "&gt;=7/1", 'Audit Form Data'!A$4:A$123, "&lt;=7/31", 'Audit Form Data'!B$4:B$123, 'Dropdown Lists'!A$7)</f>
        <v>0</v>
      </c>
      <c r="W140" s="78">
        <f>COUNTIFS('Audit Form Data'!BH$4:BH$123, TRUE, 'Audit Form Data'!A$4:A$123, "&gt;=7/1", 'Audit Form Data'!A$4:A$123, "&lt;=7/31", 'Audit Form Data'!B$4:B$123, 'Dropdown Lists'!A$7)</f>
        <v>0</v>
      </c>
      <c r="X140" s="102" t="str">
        <f t="shared" si="149"/>
        <v/>
      </c>
      <c r="Y140" s="77">
        <f>COUNTIFS('Audit Form Data'!BG$4:BG$123, TRUE, 'Audit Form Data'!A$4:A$123, "&gt;=8/1", 'Audit Form Data'!A$4:A$123, "&lt;=8/31", 'Audit Form Data'!B$4:B$123, 'Dropdown Lists'!A$7)</f>
        <v>0</v>
      </c>
      <c r="Z140" s="78">
        <f>COUNTIFS('Audit Form Data'!BH$4:BH$123, TRUE, 'Audit Form Data'!A$4:A$123, "&gt;=8/1", 'Audit Form Data'!A$4:A$123, "&lt;=8/31", 'Audit Form Data'!B$4:B$123, 'Dropdown Lists'!A$7)</f>
        <v>0</v>
      </c>
      <c r="AA140" s="102" t="str">
        <f t="shared" si="150"/>
        <v/>
      </c>
      <c r="AB140" s="77">
        <f>COUNTIFS('Audit Form Data'!BG$4:BG$123, TRUE, 'Audit Form Data'!A$4:A$123, "&gt;=9/1", 'Audit Form Data'!A$4:A$123, "&lt;=9/30", 'Audit Form Data'!B$4:B$123, 'Dropdown Lists'!A$7)</f>
        <v>0</v>
      </c>
      <c r="AC140" s="78">
        <f>COUNTIFS('Audit Form Data'!BH$4:BH$123, TRUE, 'Audit Form Data'!A$4:A$123, "&gt;=9/1", 'Audit Form Data'!A$4:A$123, "&lt;=9/30", 'Audit Form Data'!B$4:B$123, 'Dropdown Lists'!A$7)</f>
        <v>0</v>
      </c>
      <c r="AD140" s="102" t="str">
        <f t="shared" si="151"/>
        <v/>
      </c>
      <c r="AE140" s="77">
        <f>COUNTIFS('Audit Form Data'!BG$4:BG$123, TRUE, 'Audit Form Data'!A$4:A$123, "&gt;=10/1", 'Audit Form Data'!A$4:A$123, "&lt;=10/31", 'Audit Form Data'!B$4:B$123, 'Dropdown Lists'!A$7)</f>
        <v>0</v>
      </c>
      <c r="AF140" s="78">
        <f>COUNTIFS('Audit Form Data'!BH$4:BH$123, TRUE, 'Audit Form Data'!A$4:A$123, "&gt;=10/1", 'Audit Form Data'!A$4:A$123, "&lt;=10/31", 'Audit Form Data'!B$4:B$123, 'Dropdown Lists'!A$7)</f>
        <v>0</v>
      </c>
      <c r="AG140" s="102" t="str">
        <f t="shared" si="152"/>
        <v/>
      </c>
      <c r="AH140" s="77">
        <f>COUNTIFS('Audit Form Data'!BG$4:BG$123, TRUE, 'Audit Form Data'!A$4:A$123, "&gt;=11/1", 'Audit Form Data'!A$4:A$123, "&lt;=11/30", 'Audit Form Data'!B$4:B$123, 'Dropdown Lists'!A$7)</f>
        <v>0</v>
      </c>
      <c r="AI140" s="78">
        <f>COUNTIFS('Audit Form Data'!BH$4:BH$123, TRUE, 'Audit Form Data'!A$4:A$123, "&gt;=11/1", 'Audit Form Data'!A$4:A$123, "&lt;=11/30", 'Audit Form Data'!B$4:B$123, 'Dropdown Lists'!A$7)</f>
        <v>0</v>
      </c>
      <c r="AJ140" s="102" t="str">
        <f t="shared" si="153"/>
        <v/>
      </c>
      <c r="AK140" s="77">
        <f>COUNTIFS('Audit Form Data'!BG$4:BG$123, TRUE, 'Audit Form Data'!A$4:A$123, "&gt;=12/1", 'Audit Form Data'!A$4:A$123, "&lt;=12/31", 'Audit Form Data'!B$4:B$123, 'Dropdown Lists'!A$7)</f>
        <v>0</v>
      </c>
      <c r="AL140" s="78">
        <f>COUNTIFS('Audit Form Data'!BH$4:BH$123, TRUE, 'Audit Form Data'!A$4:A$123, "&gt;=12/1", 'Audit Form Data'!A$4:A$123, "&lt;=12/31", 'Audit Form Data'!B$4:B$123, 'Dropdown Lists'!A$7)</f>
        <v>0</v>
      </c>
      <c r="AM140" s="102" t="str">
        <f t="shared" si="154"/>
        <v/>
      </c>
    </row>
    <row r="141" spans="2:54" x14ac:dyDescent="0.3">
      <c r="B141" s="151"/>
      <c r="C141" s="93" t="s">
        <v>118</v>
      </c>
      <c r="D141" s="94">
        <f>SUM(D138:D140)</f>
        <v>0</v>
      </c>
      <c r="E141" s="94">
        <f>SUM(E138:E140)</f>
        <v>0</v>
      </c>
      <c r="F141" s="103" t="e">
        <f>IFERROR(D141/(D141+E141), NA())</f>
        <v>#N/A</v>
      </c>
      <c r="G141" s="94">
        <f>SUM(G138:G140)</f>
        <v>0</v>
      </c>
      <c r="H141" s="94">
        <f>SUM(H138:H140)</f>
        <v>0</v>
      </c>
      <c r="I141" s="103" t="e">
        <f>IFERROR(G141/(G141+H141), NA())</f>
        <v>#N/A</v>
      </c>
      <c r="J141" s="94">
        <f>SUM(J138:J140)</f>
        <v>0</v>
      </c>
      <c r="K141" s="94">
        <f>SUM(K138:K140)</f>
        <v>0</v>
      </c>
      <c r="L141" s="103" t="e">
        <f>IFERROR(J141/(J141+K141), NA())</f>
        <v>#N/A</v>
      </c>
      <c r="M141" s="94">
        <f>SUM(M138:M140)</f>
        <v>0</v>
      </c>
      <c r="N141" s="94">
        <f>SUM(N138:N140)</f>
        <v>0</v>
      </c>
      <c r="O141" s="103" t="e">
        <f>IFERROR(M141/(M141+N141), NA())</f>
        <v>#N/A</v>
      </c>
      <c r="P141" s="94">
        <f>SUM(P138:P140)</f>
        <v>0</v>
      </c>
      <c r="Q141" s="94">
        <f>SUM(Q138:Q140)</f>
        <v>0</v>
      </c>
      <c r="R141" s="103" t="e">
        <f>IFERROR(P141/(P141+Q141), NA())</f>
        <v>#N/A</v>
      </c>
      <c r="S141" s="94">
        <f>SUM(S138:S140)</f>
        <v>0</v>
      </c>
      <c r="T141" s="94">
        <f>SUM(T138:T140)</f>
        <v>0</v>
      </c>
      <c r="U141" s="103" t="e">
        <f>IFERROR(S141/(S141+T141), NA())</f>
        <v>#N/A</v>
      </c>
      <c r="V141" s="94">
        <f>SUM(V138:V140)</f>
        <v>0</v>
      </c>
      <c r="W141" s="94">
        <f>SUM(W138:W140)</f>
        <v>0</v>
      </c>
      <c r="X141" s="103" t="e">
        <f>IFERROR(V141/(V141+W141), NA())</f>
        <v>#N/A</v>
      </c>
      <c r="Y141" s="94">
        <f>SUM(Y138:Y140)</f>
        <v>0</v>
      </c>
      <c r="Z141" s="94">
        <f>SUM(Z138:Z140)</f>
        <v>0</v>
      </c>
      <c r="AA141" s="103" t="e">
        <f>IFERROR(Y141/(Y141+Z141), NA())</f>
        <v>#N/A</v>
      </c>
      <c r="AB141" s="94">
        <f>SUM(AB138:AB140)</f>
        <v>0</v>
      </c>
      <c r="AC141" s="94">
        <f>SUM(AC138:AC140)</f>
        <v>0</v>
      </c>
      <c r="AD141" s="103" t="e">
        <f>IFERROR(AB141/(AB141+AC141), NA())</f>
        <v>#N/A</v>
      </c>
      <c r="AE141" s="94">
        <f>SUM(AE138:AE140)</f>
        <v>0</v>
      </c>
      <c r="AF141" s="94">
        <f>SUM(AF138:AF140)</f>
        <v>0</v>
      </c>
      <c r="AG141" s="103" t="e">
        <f>IFERROR(AE141/(AE141+AF141), NA())</f>
        <v>#N/A</v>
      </c>
      <c r="AH141" s="94">
        <f>SUM(AH138:AH140)</f>
        <v>0</v>
      </c>
      <c r="AI141" s="94">
        <f>SUM(AI138:AI140)</f>
        <v>0</v>
      </c>
      <c r="AJ141" s="103" t="e">
        <f>IFERROR(AH141/(AH141+AI141), NA())</f>
        <v>#N/A</v>
      </c>
      <c r="AK141" s="94">
        <f>SUM(AK138:AK140)</f>
        <v>0</v>
      </c>
      <c r="AL141" s="94">
        <f>SUM(AL138:AL140)</f>
        <v>0</v>
      </c>
      <c r="AM141" s="103" t="e">
        <f>IFERROR(AK141/(AK141+AL141), NA())</f>
        <v>#N/A</v>
      </c>
    </row>
    <row r="142" spans="2:54" ht="24.6" x14ac:dyDescent="0.3">
      <c r="B142" s="152" t="s">
        <v>23</v>
      </c>
      <c r="C142" s="63" t="s">
        <v>24</v>
      </c>
      <c r="D142" s="79">
        <f>COUNTIFS('Audit Form Data'!Q$4:Q$123, TRUE, 'Audit Form Data'!A$4:A$123, "&gt;=1/1", 'Audit Form Data'!A$4:A$123, "&lt;=1/31", 'Audit Form Data'!B$4:B$123, 'Dropdown Lists'!A$7)</f>
        <v>0</v>
      </c>
      <c r="E142" s="80">
        <f>COUNTIFS('Audit Form Data'!R$4:R$123, TRUE, 'Audit Form Data'!A$4:A$123, "&gt;=1/1", 'Audit Form Data'!A$4:A$123, "&lt;=1/31", 'Audit Form Data'!B$4:B$123, 'Dropdown Lists'!A$7)</f>
        <v>0</v>
      </c>
      <c r="F142" s="104" t="str">
        <f t="shared" ref="F142:F143" si="155">IFERROR(D142/(D142+E142),"")</f>
        <v/>
      </c>
      <c r="G142" s="79">
        <f>COUNTIFS('Audit Form Data'!Q$4:Q$123, TRUE, 'Audit Form Data'!A$4:A$123, "&gt;=2/1", 'Audit Form Data'!A$4:A$123, "&lt;3/1", 'Audit Form Data'!B$4:B$123, 'Dropdown Lists'!A$7)</f>
        <v>0</v>
      </c>
      <c r="H142" s="80">
        <f>COUNTIFS('Audit Form Data'!R$4:R$123, TRUE, 'Audit Form Data'!A$4:A$123, "&gt;=2/1", 'Audit Form Data'!A$4:A$123, "&lt;3/1", 'Audit Form Data'!B$4:B$123, 'Dropdown Lists'!A$7)</f>
        <v>0</v>
      </c>
      <c r="I142" s="104" t="str">
        <f t="shared" ref="I142:I143" si="156">IFERROR(G142/(G142+H142),"")</f>
        <v/>
      </c>
      <c r="J142" s="79">
        <f>COUNTIFS('Audit Form Data'!Q$4:Q$123, TRUE, 'Audit Form Data'!A$4:A$123, "&gt;=3/1", 'Audit Form Data'!A$4:A$123, "&lt;=3/31", 'Audit Form Data'!B$4:B$123, 'Dropdown Lists'!A$7)</f>
        <v>0</v>
      </c>
      <c r="K142" s="80">
        <f>COUNTIFS('Audit Form Data'!R$4:R$123, TRUE, 'Audit Form Data'!A$4:A$123, "&gt;=3/1", 'Audit Form Data'!A$4:A$123, "&lt;=3/31", 'Audit Form Data'!B$4:B$123, 'Dropdown Lists'!A$7)</f>
        <v>0</v>
      </c>
      <c r="L142" s="104" t="str">
        <f t="shared" ref="L142:L143" si="157">IFERROR(J142/(J142+K142),"")</f>
        <v/>
      </c>
      <c r="M142" s="79">
        <f>COUNTIFS('Audit Form Data'!Q$4:Q$123, TRUE, 'Audit Form Data'!A$4:A$123, "&gt;=4/1", 'Audit Form Data'!A$4:A$123, "&lt;=4/30", 'Audit Form Data'!B$4:B$123, 'Dropdown Lists'!A$7)</f>
        <v>0</v>
      </c>
      <c r="N142" s="80">
        <f>COUNTIFS('Audit Form Data'!R$4:R$123, TRUE, 'Audit Form Data'!A$4:A$123, "&gt;=4/1", 'Audit Form Data'!A$4:A$123, "&lt;=4/30", 'Audit Form Data'!B$4:B$123, 'Dropdown Lists'!A$7)</f>
        <v>0</v>
      </c>
      <c r="O142" s="104" t="str">
        <f t="shared" ref="O142:O143" si="158">IFERROR(M142/(M142+N142),"")</f>
        <v/>
      </c>
      <c r="P142" s="79">
        <f>COUNTIFS('Audit Form Data'!Q$4:Q$123, TRUE, 'Audit Form Data'!A$4:A$123, "&gt;=5/1", 'Audit Form Data'!A$4:A$123, "&lt;=5/31", 'Audit Form Data'!B$4:B$123, 'Dropdown Lists'!A$7)</f>
        <v>0</v>
      </c>
      <c r="Q142" s="80">
        <f>COUNTIFS('Audit Form Data'!R$4:R$123, TRUE, 'Audit Form Data'!A$4:A$123, "&gt;=5/1", 'Audit Form Data'!A$4:A$123, "&lt;=5/31", 'Audit Form Data'!B$4:B$123, 'Dropdown Lists'!A$7)</f>
        <v>0</v>
      </c>
      <c r="R142" s="104" t="str">
        <f t="shared" ref="R142:R143" si="159">IFERROR(P142/(P142+Q142),"")</f>
        <v/>
      </c>
      <c r="S142" s="79">
        <f>COUNTIFS('Audit Form Data'!Q$4:Q$123, TRUE, 'Audit Form Data'!A$4:A$123, "&gt;=6/1", 'Audit Form Data'!A$4:A$123, "&lt;=6/30", 'Audit Form Data'!B$4:B$123, 'Dropdown Lists'!A$7)</f>
        <v>0</v>
      </c>
      <c r="T142" s="80">
        <f>COUNTIFS('Audit Form Data'!R$4:R$123, TRUE, 'Audit Form Data'!A$4:A$123, "&gt;=6/1", 'Audit Form Data'!A$4:A$123, "&lt;=6/30", 'Audit Form Data'!B$4:B$123, 'Dropdown Lists'!A$7)</f>
        <v>0</v>
      </c>
      <c r="U142" s="104" t="str">
        <f t="shared" ref="U142:U143" si="160">IFERROR(S142/(S142+T142),"")</f>
        <v/>
      </c>
      <c r="V142" s="79">
        <f>COUNTIFS('Audit Form Data'!Q$4:Q$123, TRUE, 'Audit Form Data'!A$4:A$123, "&gt;=7/1", 'Audit Form Data'!A$4:A$123, "&lt;=7/31", 'Audit Form Data'!B$4:B$123, 'Dropdown Lists'!A$7)</f>
        <v>0</v>
      </c>
      <c r="W142" s="80">
        <f>COUNTIFS('Audit Form Data'!R$4:R$123, TRUE, 'Audit Form Data'!A$4:A$123, "&gt;=7/1", 'Audit Form Data'!A$4:A$123, "&lt;=7/31", 'Audit Form Data'!B$4:B$123, 'Dropdown Lists'!A$7)</f>
        <v>0</v>
      </c>
      <c r="X142" s="104" t="str">
        <f t="shared" ref="X142:X143" si="161">IFERROR(V142/(V142+W142),"")</f>
        <v/>
      </c>
      <c r="Y142" s="79">
        <f>COUNTIFS('Audit Form Data'!Q$4:Q$123, TRUE, 'Audit Form Data'!A$4:A$123, "&gt;=8/1", 'Audit Form Data'!A$4:A$123, "&lt;=8/31", 'Audit Form Data'!B$4:B$123, 'Dropdown Lists'!A$7)</f>
        <v>0</v>
      </c>
      <c r="Z142" s="80">
        <f>COUNTIFS('Audit Form Data'!R$4:R$123, TRUE, 'Audit Form Data'!A$4:A$123, "&gt;=8/1", 'Audit Form Data'!A$4:A$123, "&lt;=8/31", 'Audit Form Data'!B$4:B$123, 'Dropdown Lists'!A$7)</f>
        <v>0</v>
      </c>
      <c r="AA142" s="104" t="str">
        <f t="shared" ref="AA142:AA143" si="162">IFERROR(Y142/(Y142+Z142),"")</f>
        <v/>
      </c>
      <c r="AB142" s="79">
        <f>COUNTIFS('Audit Form Data'!Q$4:Q$123, TRUE, 'Audit Form Data'!A$4:A$123, "&gt;=9/1", 'Audit Form Data'!A$4:A$123, "&lt;=9/30", 'Audit Form Data'!B$4:B$123, 'Dropdown Lists'!A$7)</f>
        <v>0</v>
      </c>
      <c r="AC142" s="80">
        <f>COUNTIFS('Audit Form Data'!R$4:R$123, TRUE, 'Audit Form Data'!A$4:A$123, "&gt;=9/1", 'Audit Form Data'!A$4:A$123, "&lt;=9/30", 'Audit Form Data'!B$4:B$123, 'Dropdown Lists'!A$7)</f>
        <v>0</v>
      </c>
      <c r="AD142" s="104" t="str">
        <f t="shared" ref="AD142:AD143" si="163">IFERROR(AB142/(AB142+AC142),"")</f>
        <v/>
      </c>
      <c r="AE142" s="79">
        <f>COUNTIFS('Audit Form Data'!Q$4:Q$123, TRUE, 'Audit Form Data'!A$4:A$123, "&gt;=10/1", 'Audit Form Data'!A$4:A$123, "&lt;=10/31", 'Audit Form Data'!B$4:B$123, 'Dropdown Lists'!A$7)</f>
        <v>0</v>
      </c>
      <c r="AF142" s="80">
        <f>COUNTIFS('Audit Form Data'!R$4:R$123, TRUE, 'Audit Form Data'!A$4:A$123, "&gt;=10/1", 'Audit Form Data'!A$4:A$123, "&lt;=10/31", 'Audit Form Data'!B$4:B$123, 'Dropdown Lists'!A$7)</f>
        <v>0</v>
      </c>
      <c r="AG142" s="104" t="str">
        <f t="shared" ref="AG142:AG143" si="164">IFERROR(AE142/(AE142+AF142),"")</f>
        <v/>
      </c>
      <c r="AH142" s="79">
        <f>COUNTIFS('Audit Form Data'!Q$4:Q$123, TRUE, 'Audit Form Data'!A$4:A$123, "&gt;=11/1", 'Audit Form Data'!A$4:A$123, "&lt;=11/30", 'Audit Form Data'!B$4:B$123, 'Dropdown Lists'!A$7)</f>
        <v>0</v>
      </c>
      <c r="AI142" s="80">
        <f>COUNTIFS('Audit Form Data'!R$4:R$123, TRUE, 'Audit Form Data'!A$4:A$123, "&gt;=11/1", 'Audit Form Data'!A$4:A$123, "&lt;=11/30", 'Audit Form Data'!B$4:B$123, 'Dropdown Lists'!A$7)</f>
        <v>0</v>
      </c>
      <c r="AJ142" s="104" t="str">
        <f t="shared" ref="AJ142:AJ143" si="165">IFERROR(AH142/(AH142+AI142),"")</f>
        <v/>
      </c>
      <c r="AK142" s="79">
        <f>COUNTIFS('Audit Form Data'!Q$4:Q$123, TRUE, 'Audit Form Data'!A$4:A$123, "&gt;=12/1", 'Audit Form Data'!A$4:A$123, "&lt;=12/31", 'Audit Form Data'!B$4:B$123, 'Dropdown Lists'!A$7)</f>
        <v>0</v>
      </c>
      <c r="AL142" s="80">
        <f>COUNTIFS('Audit Form Data'!R$4:R$123, TRUE, 'Audit Form Data'!A$4:A$123, "&gt;=12/1", 'Audit Form Data'!A$4:A$123, "&lt;=12/31", 'Audit Form Data'!B$4:B$123, 'Dropdown Lists'!A$7)</f>
        <v>0</v>
      </c>
      <c r="AM142" s="104" t="str">
        <f t="shared" ref="AM142:AM143" si="166">IFERROR(AK142/(AK142+AL142),"")</f>
        <v/>
      </c>
    </row>
    <row r="143" spans="2:54" ht="36.6" x14ac:dyDescent="0.3">
      <c r="B143" s="160"/>
      <c r="C143" s="63" t="s">
        <v>25</v>
      </c>
      <c r="D143" s="81">
        <f>COUNTIFS('Audit Form Data'!AC$4:AC$123, TRUE, 'Audit Form Data'!A$4:A$123, "&gt;=1/1", 'Audit Form Data'!A$4:A$123, "&lt;=1/31", 'Audit Form Data'!B$4:B$123, 'Dropdown Lists'!A$7)</f>
        <v>0</v>
      </c>
      <c r="E143" s="82">
        <f>COUNTIFS('Audit Form Data'!AD$4:AD$123, TRUE, 'Audit Form Data'!A$4:A$123, "&gt;=1/1", 'Audit Form Data'!A$4:A$123, "&lt;=1/31", 'Audit Form Data'!B$4:B$123, 'Dropdown Lists'!A$7)</f>
        <v>0</v>
      </c>
      <c r="F143" s="104" t="str">
        <f t="shared" si="155"/>
        <v/>
      </c>
      <c r="G143" s="81">
        <f>COUNTIFS('Audit Form Data'!AC$4:AC$123, TRUE, 'Audit Form Data'!A$4:A$123, "&gt;=2/1", 'Audit Form Data'!A$4:A$123, "&lt;3/1", 'Audit Form Data'!B$4:B$123, 'Dropdown Lists'!A$7)</f>
        <v>0</v>
      </c>
      <c r="H143" s="82">
        <f>COUNTIFS('Audit Form Data'!AD$4:AD$123, TRUE, 'Audit Form Data'!A$4:A$123, "&gt;=2/1", 'Audit Form Data'!A$4:A$123, "&lt;3/1", 'Audit Form Data'!B$4:B$123, 'Dropdown Lists'!A$7)</f>
        <v>0</v>
      </c>
      <c r="I143" s="104" t="str">
        <f t="shared" si="156"/>
        <v/>
      </c>
      <c r="J143" s="81">
        <f>COUNTIFS('Audit Form Data'!AC$4:AC$123, TRUE, 'Audit Form Data'!A$4:A$123, "&gt;=3/1", 'Audit Form Data'!A$4:A$123, "&lt;=3/31", 'Audit Form Data'!B$4:B$123, 'Dropdown Lists'!A$7)</f>
        <v>0</v>
      </c>
      <c r="K143" s="82">
        <f>COUNTIFS('Audit Form Data'!AD$4:AD$123, TRUE, 'Audit Form Data'!A$4:A$123, "&gt;=3/1", 'Audit Form Data'!A$4:A$123, "&lt;=3/31", 'Audit Form Data'!B$4:B$123, 'Dropdown Lists'!A$7)</f>
        <v>0</v>
      </c>
      <c r="L143" s="104" t="str">
        <f t="shared" si="157"/>
        <v/>
      </c>
      <c r="M143" s="81">
        <f>COUNTIFS('Audit Form Data'!AC$4:AC$123, TRUE, 'Audit Form Data'!A$4:A$123, "&gt;=4/1", 'Audit Form Data'!A$4:A$123, "&lt;=4/30", 'Audit Form Data'!B$4:B$123, 'Dropdown Lists'!A$7)</f>
        <v>0</v>
      </c>
      <c r="N143" s="82">
        <f>COUNTIFS('Audit Form Data'!AD$4:AD$123, TRUE, 'Audit Form Data'!A$4:A$123, "&gt;=4/1", 'Audit Form Data'!A$4:A$123, "&lt;=4/30", 'Audit Form Data'!B$4:B$123, 'Dropdown Lists'!A$7)</f>
        <v>0</v>
      </c>
      <c r="O143" s="104" t="str">
        <f t="shared" si="158"/>
        <v/>
      </c>
      <c r="P143" s="81">
        <f>COUNTIFS('Audit Form Data'!AC$4:AC$123, TRUE, 'Audit Form Data'!A$4:A$123, "&gt;=5/1", 'Audit Form Data'!A$4:A$123, "&lt;=5/31", 'Audit Form Data'!B$4:B$123, 'Dropdown Lists'!A$7)</f>
        <v>0</v>
      </c>
      <c r="Q143" s="82">
        <f>COUNTIFS('Audit Form Data'!AD$4:AD$123, TRUE, 'Audit Form Data'!A$4:A$123, "&gt;=5/1", 'Audit Form Data'!A$4:A$123, "&lt;=5/31", 'Audit Form Data'!B$4:B$123, 'Dropdown Lists'!A$7)</f>
        <v>0</v>
      </c>
      <c r="R143" s="104" t="str">
        <f t="shared" si="159"/>
        <v/>
      </c>
      <c r="S143" s="81">
        <f>COUNTIFS('Audit Form Data'!AC$4:AC$123, TRUE, 'Audit Form Data'!A$4:A$123, "&gt;=6/1", 'Audit Form Data'!A$4:A$123, "&lt;=6/30", 'Audit Form Data'!B$4:B$123, 'Dropdown Lists'!A$7)</f>
        <v>0</v>
      </c>
      <c r="T143" s="82">
        <f>COUNTIFS('Audit Form Data'!AD$4:AD$123, TRUE, 'Audit Form Data'!A$4:A$123, "&gt;=6/1", 'Audit Form Data'!A$4:A$123, "&lt;=6/30", 'Audit Form Data'!B$4:B$123, 'Dropdown Lists'!A$7)</f>
        <v>0</v>
      </c>
      <c r="U143" s="104" t="str">
        <f t="shared" si="160"/>
        <v/>
      </c>
      <c r="V143" s="81">
        <f>COUNTIFS('Audit Form Data'!AC$4:AC$123, TRUE, 'Audit Form Data'!A$4:A$123, "&gt;=7/1", 'Audit Form Data'!A$4:A$123, "&lt;=7/31", 'Audit Form Data'!B$4:B$123, 'Dropdown Lists'!A$7)</f>
        <v>0</v>
      </c>
      <c r="W143" s="82">
        <f>COUNTIFS('Audit Form Data'!AD$4:AD$123, TRUE, 'Audit Form Data'!A$4:A$123, "&gt;=7/1", 'Audit Form Data'!A$4:A$123, "&lt;=7/31", 'Audit Form Data'!B$4:B$123, 'Dropdown Lists'!A$7)</f>
        <v>0</v>
      </c>
      <c r="X143" s="104" t="str">
        <f t="shared" si="161"/>
        <v/>
      </c>
      <c r="Y143" s="81">
        <f>COUNTIFS('Audit Form Data'!AC$4:AC$123, TRUE, 'Audit Form Data'!A$4:A$123, "&gt;=8/1", 'Audit Form Data'!A$4:A$123, "&lt;=8/31", 'Audit Form Data'!B$4:B$123, 'Dropdown Lists'!A$7)</f>
        <v>0</v>
      </c>
      <c r="Z143" s="82">
        <f>COUNTIFS('Audit Form Data'!AD$4:AD$123, TRUE, 'Audit Form Data'!A$4:A$123, "&gt;=8/1", 'Audit Form Data'!A$4:A$123, "&lt;=8/31", 'Audit Form Data'!B$4:B$123, 'Dropdown Lists'!A$7)</f>
        <v>0</v>
      </c>
      <c r="AA143" s="104" t="str">
        <f t="shared" si="162"/>
        <v/>
      </c>
      <c r="AB143" s="81">
        <f>COUNTIFS('Audit Form Data'!AC$4:AC$123, TRUE, 'Audit Form Data'!A$4:A$123, "&gt;=9/1", 'Audit Form Data'!A$4:A$123, "&lt;=9/30", 'Audit Form Data'!B$4:B$123, 'Dropdown Lists'!A$7)</f>
        <v>0</v>
      </c>
      <c r="AC143" s="82">
        <f>COUNTIFS('Audit Form Data'!AD$4:AD$123, TRUE, 'Audit Form Data'!A$4:A$123, "&gt;=9/1", 'Audit Form Data'!A$4:A$123, "&lt;=9/30", 'Audit Form Data'!B$4:B$123, 'Dropdown Lists'!A$7)</f>
        <v>0</v>
      </c>
      <c r="AD143" s="104" t="str">
        <f t="shared" si="163"/>
        <v/>
      </c>
      <c r="AE143" s="81">
        <f>COUNTIFS('Audit Form Data'!AC$4:AC$123, TRUE, 'Audit Form Data'!A$4:A$123, "&gt;=10/1", 'Audit Form Data'!A$4:A$123, "&lt;=10/31", 'Audit Form Data'!B$4:B$123, 'Dropdown Lists'!A$7)</f>
        <v>0</v>
      </c>
      <c r="AF143" s="82">
        <f>COUNTIFS('Audit Form Data'!AD$4:AD$123, TRUE, 'Audit Form Data'!A$4:A$123, "&gt;=10/1", 'Audit Form Data'!A$4:A$123, "&lt;=10/31", 'Audit Form Data'!B$4:B$123, 'Dropdown Lists'!A$7)</f>
        <v>0</v>
      </c>
      <c r="AG143" s="104" t="str">
        <f t="shared" si="164"/>
        <v/>
      </c>
      <c r="AH143" s="81">
        <f>COUNTIFS('Audit Form Data'!AC$4:AC$123, TRUE, 'Audit Form Data'!A$4:A$123, "&gt;=11/1", 'Audit Form Data'!A$4:A$123, "&lt;=11/30", 'Audit Form Data'!B$4:B$123, 'Dropdown Lists'!A$7)</f>
        <v>0</v>
      </c>
      <c r="AI143" s="82">
        <f>COUNTIFS('Audit Form Data'!AD$4:AD$123, TRUE, 'Audit Form Data'!A$4:A$123, "&gt;=11/1", 'Audit Form Data'!A$4:A$123, "&lt;=11/30", 'Audit Form Data'!B$4:B$123, 'Dropdown Lists'!A$7)</f>
        <v>0</v>
      </c>
      <c r="AJ143" s="104" t="str">
        <f t="shared" si="165"/>
        <v/>
      </c>
      <c r="AK143" s="81">
        <f>COUNTIFS('Audit Form Data'!AC$4:AC$123, TRUE, 'Audit Form Data'!A$4:A$123, "&gt;=12/1", 'Audit Form Data'!A$4:A$123, "&lt;=12/31", 'Audit Form Data'!B$4:B$123, 'Dropdown Lists'!A$7)</f>
        <v>0</v>
      </c>
      <c r="AL143" s="82">
        <f>COUNTIFS('Audit Form Data'!AD$4:AD$123, TRUE, 'Audit Form Data'!A$4:A$123, "&gt;=12/1", 'Audit Form Data'!A$4:A$123, "&lt;=12/31", 'Audit Form Data'!B$4:B$123, 'Dropdown Lists'!A$7)</f>
        <v>0</v>
      </c>
      <c r="AM143" s="104" t="str">
        <f t="shared" si="166"/>
        <v/>
      </c>
    </row>
    <row r="144" spans="2:54" ht="15" thickBot="1" x14ac:dyDescent="0.35">
      <c r="B144" s="153"/>
      <c r="C144" s="95" t="s">
        <v>118</v>
      </c>
      <c r="D144" s="105">
        <f>SUM(D142:D143)</f>
        <v>0</v>
      </c>
      <c r="E144" s="106">
        <f>SUM(E142:E143)</f>
        <v>0</v>
      </c>
      <c r="F144" s="107" t="e">
        <f>IFERROR(D144/(D144+E144), NA())</f>
        <v>#N/A</v>
      </c>
      <c r="G144" s="105">
        <f>SUM(G142:G143)</f>
        <v>0</v>
      </c>
      <c r="H144" s="106">
        <f>SUM(H142:H143)</f>
        <v>0</v>
      </c>
      <c r="I144" s="107" t="e">
        <f>IFERROR(G144/(G144+H144), NA())</f>
        <v>#N/A</v>
      </c>
      <c r="J144" s="105">
        <f>SUM(J142:J143)</f>
        <v>0</v>
      </c>
      <c r="K144" s="106">
        <f>SUM(K142:K143)</f>
        <v>0</v>
      </c>
      <c r="L144" s="107" t="e">
        <f>IFERROR(J144/(J144+K144), NA())</f>
        <v>#N/A</v>
      </c>
      <c r="M144" s="105">
        <f>SUM(M142:M143)</f>
        <v>0</v>
      </c>
      <c r="N144" s="106">
        <f>SUM(N142:N143)</f>
        <v>0</v>
      </c>
      <c r="O144" s="107" t="e">
        <f>IFERROR(M144/(M144+N144), NA())</f>
        <v>#N/A</v>
      </c>
      <c r="P144" s="105">
        <f>SUM(P142:P143)</f>
        <v>0</v>
      </c>
      <c r="Q144" s="106">
        <f>SUM(Q142:Q143)</f>
        <v>0</v>
      </c>
      <c r="R144" s="107" t="e">
        <f>IFERROR(P144/(P144+Q144), NA())</f>
        <v>#N/A</v>
      </c>
      <c r="S144" s="105">
        <f>SUM(S142:S143)</f>
        <v>0</v>
      </c>
      <c r="T144" s="106">
        <f>SUM(T142:T143)</f>
        <v>0</v>
      </c>
      <c r="U144" s="107" t="e">
        <f>IFERROR(S144/(S144+T144), NA())</f>
        <v>#N/A</v>
      </c>
      <c r="V144" s="105">
        <f>SUM(V142:V143)</f>
        <v>0</v>
      </c>
      <c r="W144" s="106">
        <f>SUM(W142:W143)</f>
        <v>0</v>
      </c>
      <c r="X144" s="107" t="e">
        <f>IFERROR(V144/(V144+W144), NA())</f>
        <v>#N/A</v>
      </c>
      <c r="Y144" s="105">
        <f>SUM(Y142:Y143)</f>
        <v>0</v>
      </c>
      <c r="Z144" s="106">
        <f>SUM(Z142:Z143)</f>
        <v>0</v>
      </c>
      <c r="AA144" s="107" t="e">
        <f>IFERROR(Y144/(Y144+Z144), NA())</f>
        <v>#N/A</v>
      </c>
      <c r="AB144" s="105">
        <f>SUM(AB142:AB143)</f>
        <v>0</v>
      </c>
      <c r="AC144" s="106">
        <f>SUM(AC142:AC143)</f>
        <v>0</v>
      </c>
      <c r="AD144" s="107" t="e">
        <f>IFERROR(AB144/(AB144+AC144), NA())</f>
        <v>#N/A</v>
      </c>
      <c r="AE144" s="105">
        <f>SUM(AE142:AE143)</f>
        <v>0</v>
      </c>
      <c r="AF144" s="106">
        <f>SUM(AF142:AF143)</f>
        <v>0</v>
      </c>
      <c r="AG144" s="107" t="e">
        <f>IFERROR(AE144/(AE144+AF144), NA())</f>
        <v>#N/A</v>
      </c>
      <c r="AH144" s="105">
        <f>SUM(AH142:AH143)</f>
        <v>0</v>
      </c>
      <c r="AI144" s="106">
        <f>SUM(AI142:AI143)</f>
        <v>0</v>
      </c>
      <c r="AJ144" s="107" t="e">
        <f>IFERROR(AH144/(AH144+AI144), NA())</f>
        <v>#N/A</v>
      </c>
      <c r="AK144" s="105">
        <f>SUM(AK142:AK143)</f>
        <v>0</v>
      </c>
      <c r="AL144" s="106">
        <f>SUM(AL142:AL143)</f>
        <v>0</v>
      </c>
      <c r="AM144" s="107" t="e">
        <f>IFERROR(AK144/(AK144+AL144), NA())</f>
        <v>#N/A</v>
      </c>
    </row>
    <row r="146" spans="2:54" ht="18.600000000000001" thickBot="1" x14ac:dyDescent="0.4">
      <c r="B146" s="111" t="str">
        <f>'Dropdown Lists'!A$8 &amp; " EVS Observations"</f>
        <v>Unit F EVS Observations</v>
      </c>
      <c r="C146" s="111"/>
      <c r="D146" s="111"/>
      <c r="E146" s="111"/>
      <c r="F146" s="111"/>
      <c r="G146" s="111"/>
      <c r="H146" s="111"/>
      <c r="I146" s="111"/>
      <c r="J146" s="111"/>
      <c r="K146" s="111"/>
      <c r="L146" s="111"/>
      <c r="M146" s="111"/>
      <c r="N146" s="111"/>
      <c r="O146" s="111"/>
      <c r="P146" s="111"/>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row>
    <row r="147" spans="2:54" ht="18.600000000000001" thickBot="1" x14ac:dyDescent="0.4">
      <c r="D147" s="108" t="s">
        <v>103</v>
      </c>
      <c r="E147" s="109"/>
      <c r="F147" s="110"/>
      <c r="G147" s="108" t="s">
        <v>104</v>
      </c>
      <c r="H147" s="109"/>
      <c r="I147" s="110"/>
      <c r="J147" s="108" t="s">
        <v>105</v>
      </c>
      <c r="K147" s="109"/>
      <c r="L147" s="110"/>
      <c r="M147" s="108" t="s">
        <v>106</v>
      </c>
      <c r="N147" s="109"/>
      <c r="O147" s="110"/>
      <c r="P147" s="108" t="s">
        <v>107</v>
      </c>
      <c r="Q147" s="109"/>
      <c r="R147" s="110"/>
      <c r="S147" s="108" t="s">
        <v>108</v>
      </c>
      <c r="T147" s="109"/>
      <c r="U147" s="110"/>
      <c r="V147" s="108" t="s">
        <v>109</v>
      </c>
      <c r="W147" s="109"/>
      <c r="X147" s="110"/>
      <c r="Y147" s="108" t="s">
        <v>110</v>
      </c>
      <c r="Z147" s="109"/>
      <c r="AA147" s="110"/>
      <c r="AB147" s="108" t="s">
        <v>111</v>
      </c>
      <c r="AC147" s="109"/>
      <c r="AD147" s="110"/>
      <c r="AE147" s="108" t="s">
        <v>112</v>
      </c>
      <c r="AF147" s="109"/>
      <c r="AG147" s="110"/>
      <c r="AH147" s="108" t="s">
        <v>113</v>
      </c>
      <c r="AI147" s="109"/>
      <c r="AJ147" s="110"/>
      <c r="AK147" s="108" t="s">
        <v>114</v>
      </c>
      <c r="AL147" s="109"/>
      <c r="AM147" s="110"/>
      <c r="AO147" s="111" t="str">
        <f>'Dropdown Lists'!A$8 &amp; " Misses"</f>
        <v>Unit F Misses</v>
      </c>
      <c r="AP147" s="111"/>
      <c r="AQ147" s="111"/>
      <c r="AR147" s="111"/>
      <c r="AS147" s="111"/>
      <c r="AT147" s="111"/>
      <c r="AU147" s="111"/>
      <c r="AV147" s="111"/>
      <c r="AW147" s="111"/>
      <c r="AX147" s="111"/>
      <c r="AY147" s="111"/>
      <c r="AZ147" s="111"/>
      <c r="BA147" s="111"/>
      <c r="BB147" s="111"/>
    </row>
    <row r="148" spans="2:54" ht="15" thickBot="1" x14ac:dyDescent="0.35">
      <c r="D148" s="68" t="s">
        <v>97</v>
      </c>
      <c r="E148" s="69" t="s">
        <v>115</v>
      </c>
      <c r="F148" s="70" t="s">
        <v>116</v>
      </c>
      <c r="G148" s="68" t="s">
        <v>97</v>
      </c>
      <c r="H148" s="69" t="s">
        <v>115</v>
      </c>
      <c r="I148" s="70" t="s">
        <v>116</v>
      </c>
      <c r="J148" s="68" t="s">
        <v>97</v>
      </c>
      <c r="K148" s="69" t="s">
        <v>115</v>
      </c>
      <c r="L148" s="70" t="s">
        <v>116</v>
      </c>
      <c r="M148" s="68" t="s">
        <v>97</v>
      </c>
      <c r="N148" s="69" t="s">
        <v>115</v>
      </c>
      <c r="O148" s="70" t="s">
        <v>116</v>
      </c>
      <c r="P148" s="68" t="s">
        <v>97</v>
      </c>
      <c r="Q148" s="69" t="s">
        <v>115</v>
      </c>
      <c r="R148" s="70" t="s">
        <v>116</v>
      </c>
      <c r="S148" s="68" t="s">
        <v>97</v>
      </c>
      <c r="T148" s="69" t="s">
        <v>115</v>
      </c>
      <c r="U148" s="70" t="s">
        <v>116</v>
      </c>
      <c r="V148" s="68" t="s">
        <v>97</v>
      </c>
      <c r="W148" s="69" t="s">
        <v>115</v>
      </c>
      <c r="X148" s="70" t="s">
        <v>116</v>
      </c>
      <c r="Y148" s="68" t="s">
        <v>97</v>
      </c>
      <c r="Z148" s="69" t="s">
        <v>115</v>
      </c>
      <c r="AA148" s="70" t="s">
        <v>116</v>
      </c>
      <c r="AB148" s="68" t="s">
        <v>97</v>
      </c>
      <c r="AC148" s="69" t="s">
        <v>115</v>
      </c>
      <c r="AD148" s="70" t="s">
        <v>116</v>
      </c>
      <c r="AE148" s="68" t="s">
        <v>97</v>
      </c>
      <c r="AF148" s="69" t="s">
        <v>115</v>
      </c>
      <c r="AG148" s="70" t="s">
        <v>116</v>
      </c>
      <c r="AH148" s="68" t="s">
        <v>97</v>
      </c>
      <c r="AI148" s="69" t="s">
        <v>115</v>
      </c>
      <c r="AJ148" s="70" t="s">
        <v>116</v>
      </c>
      <c r="AK148" s="68" t="s">
        <v>97</v>
      </c>
      <c r="AL148" s="69" t="s">
        <v>115</v>
      </c>
      <c r="AM148" s="70" t="s">
        <v>116</v>
      </c>
      <c r="AQ148" s="113" t="s">
        <v>103</v>
      </c>
      <c r="AR148" s="113" t="s">
        <v>104</v>
      </c>
      <c r="AS148" s="113" t="s">
        <v>105</v>
      </c>
      <c r="AT148" s="113" t="s">
        <v>106</v>
      </c>
      <c r="AU148" s="113" t="s">
        <v>107</v>
      </c>
      <c r="AV148" s="113" t="s">
        <v>108</v>
      </c>
      <c r="AW148" s="113" t="s">
        <v>109</v>
      </c>
      <c r="AX148" s="113" t="s">
        <v>110</v>
      </c>
      <c r="AY148" s="113" t="s">
        <v>111</v>
      </c>
      <c r="AZ148" s="113" t="s">
        <v>112</v>
      </c>
      <c r="BA148" s="113" t="s">
        <v>113</v>
      </c>
      <c r="BB148" s="113" t="s">
        <v>114</v>
      </c>
    </row>
    <row r="149" spans="2:54" x14ac:dyDescent="0.3">
      <c r="B149" s="157" t="s">
        <v>0</v>
      </c>
      <c r="C149" s="55" t="s">
        <v>117</v>
      </c>
      <c r="D149" s="65">
        <f>COUNTIFS('Audit Form Data'!E$4:E$123, TRUE, 'Audit Form Data'!A$4:A$123, "&gt;=1/1", 'Audit Form Data'!A$4:A$123, "&lt;=1/31", 'Audit Form Data'!B$4:B$123, 'Dropdown Lists'!A$8)</f>
        <v>0</v>
      </c>
      <c r="E149" s="66">
        <f>COUNTIFS('Audit Form Data'!F$4:F$123, TRUE, 'Audit Form Data'!A$4:A$123, "&gt;=1/1", 'Audit Form Data'!A$4:A$123, "&lt;=1/31", 'Audit Form Data'!B$4:B$123, 'Dropdown Lists'!A$8)</f>
        <v>0</v>
      </c>
      <c r="F149" s="67" t="str">
        <f>IFERROR(D149/(D149+E149),"")</f>
        <v/>
      </c>
      <c r="G149" s="65">
        <f>COUNTIFS('Audit Form Data'!E$4:E$123, TRUE, 'Audit Form Data'!A$4:A$123, "&gt;=2/1", 'Audit Form Data'!A$4:A$123, "&lt;3/1", 'Audit Form Data'!B$4:B$123, 'Dropdown Lists'!A$8)</f>
        <v>0</v>
      </c>
      <c r="H149" s="66">
        <f>COUNTIFS('Audit Form Data'!F$4:F$123, TRUE, 'Audit Form Data'!A$4:A$123, "&gt;=2/1", 'Audit Form Data'!A$4:A$123, "&lt;3/1", 'Audit Form Data'!B$4:B$123, 'Dropdown Lists'!A$8)</f>
        <v>0</v>
      </c>
      <c r="I149" s="67" t="str">
        <f>IFERROR(G149/(G149+H149),"")</f>
        <v/>
      </c>
      <c r="J149" s="65">
        <f>COUNTIFS('Audit Form Data'!E$4:E$123, TRUE, 'Audit Form Data'!A$4:A$123, "&gt;=3/1", 'Audit Form Data'!A$4:A$123, "&lt;=3/31", 'Audit Form Data'!B$4:B$123, 'Dropdown Lists'!A$8)</f>
        <v>0</v>
      </c>
      <c r="K149" s="66">
        <f>COUNTIFS('Audit Form Data'!F$4:F$123, TRUE, 'Audit Form Data'!A$4:A$123, "&gt;=3/1", 'Audit Form Data'!A$4:A$123, "&lt;=3/31", 'Audit Form Data'!B$4:B$123, 'Dropdown Lists'!A$8)</f>
        <v>0</v>
      </c>
      <c r="L149" s="67" t="str">
        <f>IFERROR(J149/(J149+K149),"")</f>
        <v/>
      </c>
      <c r="M149" s="65">
        <f>COUNTIFS('Audit Form Data'!E$4:E$123, TRUE, 'Audit Form Data'!A$4:A$123, "&gt;=4/1", 'Audit Form Data'!A$4:A$123, "&lt;=4/30", 'Audit Form Data'!B$4:B$123, 'Dropdown Lists'!A$8)</f>
        <v>0</v>
      </c>
      <c r="N149" s="66">
        <f>COUNTIFS('Audit Form Data'!F$4:F$123, TRUE, 'Audit Form Data'!A$4:A$123, "&gt;=4/1", 'Audit Form Data'!A$4:A$123, "&lt;=4/30", 'Audit Form Data'!B$4:B$123, 'Dropdown Lists'!A$8)</f>
        <v>0</v>
      </c>
      <c r="O149" s="67" t="str">
        <f>IFERROR(M149/(M149+N149),"")</f>
        <v/>
      </c>
      <c r="P149" s="65">
        <f>COUNTIFS('Audit Form Data'!E$4:E$123, TRUE, 'Audit Form Data'!A$4:A$123, "&gt;=5/1", 'Audit Form Data'!A$4:A$123, "&lt;=5/31", 'Audit Form Data'!B$4:B$123, 'Dropdown Lists'!A$8)</f>
        <v>0</v>
      </c>
      <c r="Q149" s="66">
        <f>COUNTIFS('Audit Form Data'!F$4:F$123, TRUE, 'Audit Form Data'!A$4:A$123, "&gt;=5/1", 'Audit Form Data'!A$4:A$123, "&lt;=5/31", 'Audit Form Data'!B$4:B$123, 'Dropdown Lists'!A$8)</f>
        <v>0</v>
      </c>
      <c r="R149" s="67" t="str">
        <f>IFERROR(P149/(P149+Q149)," ")</f>
        <v xml:space="preserve"> </v>
      </c>
      <c r="S149" s="65">
        <f>COUNTIFS('Audit Form Data'!E$4:E$123, TRUE, 'Audit Form Data'!A$4:A$123, "&gt;=6/1", 'Audit Form Data'!A$4:A$123, "&lt;=6/30", 'Audit Form Data'!B$4:B$123, 'Dropdown Lists'!A$8)</f>
        <v>0</v>
      </c>
      <c r="T149" s="66">
        <f>COUNTIFS('Audit Form Data'!F$4:F$123, TRUE, 'Audit Form Data'!A$4:A$123, "&gt;=6/1", 'Audit Form Data'!A$4:A$123, "&lt;=6/30", 'Audit Form Data'!B$4:B$123, 'Dropdown Lists'!A$8)</f>
        <v>0</v>
      </c>
      <c r="U149" s="67" t="str">
        <f>IFERROR(S149/(S149+T149)," ")</f>
        <v xml:space="preserve"> </v>
      </c>
      <c r="V149" s="65">
        <f>COUNTIFS('Audit Form Data'!E$4:E$123, TRUE, 'Audit Form Data'!A$4:A$123, "&gt;=7/1", 'Audit Form Data'!A$4:A$123, "&lt;=7/31", 'Audit Form Data'!B$4:B$123, 'Dropdown Lists'!A$8)</f>
        <v>0</v>
      </c>
      <c r="W149" s="66">
        <f>COUNTIFS('Audit Form Data'!F$4:F$123, TRUE, 'Audit Form Data'!A$4:A$123, "&gt;=7/1", 'Audit Form Data'!A$4:A$123, "&lt;=7/31", 'Audit Form Data'!B$4:B$123, 'Dropdown Lists'!A$8)</f>
        <v>0</v>
      </c>
      <c r="X149" s="67" t="str">
        <f>IFERROR(V149/(V149+W149)," ")</f>
        <v xml:space="preserve"> </v>
      </c>
      <c r="Y149" s="65">
        <f>COUNTIFS('Audit Form Data'!E$4:E$123, TRUE, 'Audit Form Data'!A$4:A$123, "&gt;=8/1", 'Audit Form Data'!A$4:A$123, "&lt;=8/31", 'Audit Form Data'!B$4:B$123, 'Dropdown Lists'!A$8)</f>
        <v>0</v>
      </c>
      <c r="Z149" s="66">
        <f>COUNTIFS('Audit Form Data'!F$4:F$123, TRUE, 'Audit Form Data'!A$4:A$123, "&gt;=8/1", 'Audit Form Data'!A$4:A$123, "&lt;=8/31", 'Audit Form Data'!B$4:B$123, 'Dropdown Lists'!A$8)</f>
        <v>0</v>
      </c>
      <c r="AA149" s="67" t="str">
        <f>IFERROR(Y149/(Y149+Z149)," ")</f>
        <v xml:space="preserve"> </v>
      </c>
      <c r="AB149" s="65">
        <f>COUNTIFS('Audit Form Data'!E$4:E$123, TRUE, 'Audit Form Data'!A$4:A$123, "&gt;=9/1", 'Audit Form Data'!A$4:A$123, "&lt;=9/30", 'Audit Form Data'!B$4:B$123, 'Dropdown Lists'!A$8)</f>
        <v>0</v>
      </c>
      <c r="AC149" s="66">
        <f>COUNTIFS('Audit Form Data'!F$4:F$123, TRUE, 'Audit Form Data'!A$4:A$123, "&gt;=9/1", 'Audit Form Data'!A$4:A$123, "&lt;=9/30", 'Audit Form Data'!B$4:B$123, 'Dropdown Lists'!A$8)</f>
        <v>0</v>
      </c>
      <c r="AD149" s="67" t="str">
        <f>IFERROR(AB149/(AB149+AC149)," ")</f>
        <v xml:space="preserve"> </v>
      </c>
      <c r="AE149" s="65">
        <f>COUNTIFS('Audit Form Data'!E$4:E$123, TRUE, 'Audit Form Data'!A$4:A$123, "&gt;=10/1", 'Audit Form Data'!A$4:A$123, "&lt;=10/31", 'Audit Form Data'!B$4:B$123, 'Dropdown Lists'!A$8)</f>
        <v>0</v>
      </c>
      <c r="AF149" s="66">
        <f>COUNTIFS('Audit Form Data'!F$4:F$123, TRUE, 'Audit Form Data'!A$4:A$123, "&gt;=10/1", 'Audit Form Data'!A$4:A$123, "&lt;=10/31", 'Audit Form Data'!B$4:B$123, 'Dropdown Lists'!A$8)</f>
        <v>0</v>
      </c>
      <c r="AG149" s="67" t="str">
        <f>IFERROR(AE149/(AE149+AF149)," ")</f>
        <v xml:space="preserve"> </v>
      </c>
      <c r="AH149" s="65">
        <f>COUNTIFS('Audit Form Data'!E$4:E$123, TRUE, 'Audit Form Data'!A$4:A$123, "&gt;=11/1", 'Audit Form Data'!A$4:A$123, "&lt;=11/30", 'Audit Form Data'!B$4:B$123, 'Dropdown Lists'!A$8)</f>
        <v>0</v>
      </c>
      <c r="AI149" s="66">
        <f>COUNTIFS('Audit Form Data'!F$4:F$123, TRUE, 'Audit Form Data'!A$4:A$123, "&gt;=11/1", 'Audit Form Data'!A$4:A$123, "&lt;=11/30", 'Audit Form Data'!B$4:B$123, 'Dropdown Lists'!A$8)</f>
        <v>0</v>
      </c>
      <c r="AJ149" s="67" t="str">
        <f>IFERROR(AH149/(AH149+AI149)," ")</f>
        <v xml:space="preserve"> </v>
      </c>
      <c r="AK149" s="65">
        <f>COUNTIFS('Audit Form Data'!E$4:E$123, TRUE, 'Audit Form Data'!A$4:A$123, "&gt;=12/1", 'Audit Form Data'!A$4:A$123, "&lt;=12/31", 'Audit Form Data'!B$4:B$123, 'Dropdown Lists'!A$8)</f>
        <v>0</v>
      </c>
      <c r="AL149" s="66">
        <f>COUNTIFS('Audit Form Data'!F$4:F$123, TRUE, 'Audit Form Data'!A$4:A$123, "&gt;=12/1", 'Audit Form Data'!A$4:A$123, "&lt;=12/31", 'Audit Form Data'!B$4:B$123, 'Dropdown Lists'!A$8)</f>
        <v>0</v>
      </c>
      <c r="AM149" s="67" t="str">
        <f>IFERROR(AK149/(AK149+AL149)," ")</f>
        <v xml:space="preserve"> </v>
      </c>
      <c r="AO149" s="157" t="s">
        <v>0</v>
      </c>
      <c r="AP149" s="45" t="s">
        <v>117</v>
      </c>
      <c r="AQ149" s="54">
        <f>COUNTIFS('Audit Form Data'!F$4:F$123, TRUE, 'Audit Form Data'!A$4:A$123, "&gt;=1/1", 'Audit Form Data'!A$4:A$123, "&lt;=1/31", 'Audit Form Data'!B$4:B$123, 'Dropdown Lists'!A$8)</f>
        <v>0</v>
      </c>
      <c r="AR149" s="54">
        <f>COUNTIFS('Audit Form Data'!F$4:F$123, TRUE, 'Audit Form Data'!A$4:A$123, "&gt;=2/1", 'Audit Form Data'!A$4:A$123, "&lt;3/1", 'Audit Form Data'!B$4:B$123, 'Dropdown Lists'!A$8)</f>
        <v>0</v>
      </c>
      <c r="AS149" s="54">
        <f>COUNTIFS('Audit Form Data'!F$4:F$123, TRUE, 'Audit Form Data'!A$4:A$123, "&gt;=3/1", 'Audit Form Data'!A$4:A$123, "&lt;=3/31", 'Audit Form Data'!B$4:B$123, 'Dropdown Lists'!A$8)</f>
        <v>0</v>
      </c>
      <c r="AT149" s="54">
        <f>COUNTIFS('Audit Form Data'!F$4:F$123, TRUE, 'Audit Form Data'!A$4:A$123, "&gt;=4/1", 'Audit Form Data'!A$4:A$123, "&lt;=4/30", 'Audit Form Data'!B$4:B$123, 'Dropdown Lists'!A$8)</f>
        <v>0</v>
      </c>
      <c r="AU149" s="54">
        <f>COUNTIFS('Audit Form Data'!F$4:F$123, TRUE, 'Audit Form Data'!A$4:A$123, "&gt;=5/1", 'Audit Form Data'!A$4:A$123, "&lt;=5/31", 'Audit Form Data'!B$4:B$123, 'Dropdown Lists'!A$8)</f>
        <v>0</v>
      </c>
      <c r="AV149" s="54">
        <f>COUNTIFS('Audit Form Data'!F$4:F$123, TRUE, 'Audit Form Data'!A$4:A$123, "&gt;=6/1", 'Audit Form Data'!A$4:A$123, "&lt;=6/30", 'Audit Form Data'!B$4:B$123, 'Dropdown Lists'!A$8)</f>
        <v>0</v>
      </c>
      <c r="AW149" s="54">
        <f>COUNTIFS('Audit Form Data'!F$4:F$123, TRUE, 'Audit Form Data'!A$4:A$123, "&gt;=7/1", 'Audit Form Data'!A$4:A$123, "&lt;=7/31", 'Audit Form Data'!B$4:B$123, 'Dropdown Lists'!A$8)</f>
        <v>0</v>
      </c>
      <c r="AX149" s="54">
        <f>COUNTIFS('Audit Form Data'!F$4:F$123, TRUE, 'Audit Form Data'!A$4:A$123, "&gt;=8/1", 'Audit Form Data'!A$4:A$123, "&lt;=8/31", 'Audit Form Data'!B$4:B$123, 'Dropdown Lists'!A$8)</f>
        <v>0</v>
      </c>
      <c r="AY149" s="54">
        <f>COUNTIFS('Audit Form Data'!F$4:F$123, TRUE, 'Audit Form Data'!A$4:A$123, "&gt;=9/1", 'Audit Form Data'!A$4:A$123, "&lt;=9/30", 'Audit Form Data'!B$4:B$123, 'Dropdown Lists'!A$8)</f>
        <v>0</v>
      </c>
      <c r="AZ149" s="54">
        <f>COUNTIFS('Audit Form Data'!F$4:F$123, TRUE, 'Audit Form Data'!A$4:A$123, "&gt;=10/1", 'Audit Form Data'!A$4:A$123, "&lt;=10/31", 'Audit Form Data'!B$4:B$123, 'Dropdown Lists'!A$8)</f>
        <v>0</v>
      </c>
      <c r="BA149" s="54">
        <f>COUNTIFS('Audit Form Data'!F$4:F$123, TRUE, 'Audit Form Data'!A$4:A$123, "&gt;=11/1", 'Audit Form Data'!A$4:A$123, "&lt;=11/30", 'Audit Form Data'!B$4:B$123, 'Dropdown Lists'!A$8)</f>
        <v>0</v>
      </c>
      <c r="BB149" s="54">
        <f>COUNTIFS('Audit Form Data'!F$4:F$123, TRUE, 'Audit Form Data'!A$4:A$123, "&gt;=12/1", 'Audit Form Data'!A$4:A$123, "&lt;=12/31", 'Audit Form Data'!B$4:B$123, 'Dropdown Lists'!A$8)</f>
        <v>0</v>
      </c>
    </row>
    <row r="150" spans="2:54" ht="60.6" x14ac:dyDescent="0.3">
      <c r="B150" s="158"/>
      <c r="C150" s="55" t="s">
        <v>2</v>
      </c>
      <c r="D150" s="64">
        <f>COUNTIFS('Audit Form Data'!Z$4:Z$123, TRUE, 'Audit Form Data'!A$4:A$123, "&gt;=1/1", 'Audit Form Data'!A$4:A$123, "&lt;=1/31", 'Audit Form Data'!B$4:B$123, 'Dropdown Lists'!A$8)</f>
        <v>0</v>
      </c>
      <c r="E150" s="54">
        <f>COUNTIFS('Audit Form Data'!AA$4:AA$123, TRUE, 'Audit Form Data'!A$4:A$123, "&gt;=1/1", 'Audit Form Data'!A$4:A$123, "&lt;=1/31", 'Audit Form Data'!B$4:B$123, 'Dropdown Lists'!A$8)</f>
        <v>0</v>
      </c>
      <c r="F150" s="67" t="str">
        <f>IFERROR(D150/(D150+E150),"")</f>
        <v/>
      </c>
      <c r="G150" s="64">
        <f>COUNTIFS('Audit Form Data'!Z$4:Z$123, TRUE, 'Audit Form Data'!A$4:A$123, "&gt;=2/1", 'Audit Form Data'!A$4:A$123, "&lt;3/1", 'Audit Form Data'!B$4:B$123, 'Dropdown Lists'!A$8)</f>
        <v>0</v>
      </c>
      <c r="H150" s="54">
        <f>COUNTIFS('Audit Form Data'!AA$4:AA$123, TRUE, 'Audit Form Data'!A$4:A$123, "&gt;=2/1", 'Audit Form Data'!A$4:A$123, "&lt;3/1", 'Audit Form Data'!B$4:B$123, 'Dropdown Lists'!A$8)</f>
        <v>0</v>
      </c>
      <c r="I150" s="67" t="str">
        <f>IFERROR(G150/(G150+H150),"")</f>
        <v/>
      </c>
      <c r="J150" s="64">
        <f>COUNTIFS('Audit Form Data'!Z$4:Z$123, TRUE, 'Audit Form Data'!A$4:A$123, "&gt;=3/1", 'Audit Form Data'!A$4:A$123, "&lt;=3/31", 'Audit Form Data'!B$4:B$123, 'Dropdown Lists'!A$8)</f>
        <v>0</v>
      </c>
      <c r="K150" s="54">
        <f>COUNTIFS('Audit Form Data'!AA$4:AA$123, TRUE, 'Audit Form Data'!A$4:A$123, "&gt;=3/1", 'Audit Form Data'!A$4:A$123, "&lt;=3/31", 'Audit Form Data'!B$4:B$123, 'Dropdown Lists'!A$8)</f>
        <v>0</v>
      </c>
      <c r="L150" s="67" t="str">
        <f>IFERROR(J150/(J150+K150),"")</f>
        <v/>
      </c>
      <c r="M150" s="64">
        <f>COUNTIFS('Audit Form Data'!Z$4:Z$123, TRUE, 'Audit Form Data'!A$4:A$123, "&gt;=4/1", 'Audit Form Data'!A$4:A$123, "&lt;=4/30", 'Audit Form Data'!B$4:B$123, 'Dropdown Lists'!A$8)</f>
        <v>0</v>
      </c>
      <c r="N150" s="54">
        <f>COUNTIFS('Audit Form Data'!AA$4:AA$123, TRUE, 'Audit Form Data'!A$4:A$123, "&gt;=4/1", 'Audit Form Data'!A$4:A$123, "&lt;=4/30", 'Audit Form Data'!B$4:B$123, 'Dropdown Lists'!A$8)</f>
        <v>0</v>
      </c>
      <c r="O150" s="67" t="str">
        <f>IFERROR(M150/(M150+N150),"")</f>
        <v/>
      </c>
      <c r="P150" s="64">
        <f>COUNTIFS('Audit Form Data'!Z$4:Z$123, TRUE, 'Audit Form Data'!A$4:A$123, "&gt;=5/1", 'Audit Form Data'!A$4:A$123, "&lt;=5/31", 'Audit Form Data'!B$4:B$123, 'Dropdown Lists'!A$8)</f>
        <v>0</v>
      </c>
      <c r="Q150" s="54">
        <f>COUNTIFS('Audit Form Data'!AA$4:AA$123, TRUE, 'Audit Form Data'!A$4:A$123, "&gt;=5/1", 'Audit Form Data'!A$4:A$123, "&lt;=5/31", 'Audit Form Data'!B$4:B$123, 'Dropdown Lists'!A$8)</f>
        <v>0</v>
      </c>
      <c r="R150" s="67" t="str">
        <f>IFERROR(P150/(P150+Q150),"")</f>
        <v/>
      </c>
      <c r="S150" s="64">
        <f>COUNTIFS('Audit Form Data'!Z$4:Z$123, TRUE, 'Audit Form Data'!A$4:A$123, "&gt;=6/1", 'Audit Form Data'!A$4:A$123, "&lt;=6/30", 'Audit Form Data'!B$4:B$123, 'Dropdown Lists'!A$8)</f>
        <v>0</v>
      </c>
      <c r="T150" s="54">
        <f>COUNTIFS('Audit Form Data'!AA$4:AA$123, TRUE, 'Audit Form Data'!A$4:A$123, "&gt;=6/1", 'Audit Form Data'!A$4:A$123, "&lt;=6/30", 'Audit Form Data'!B$4:B$123, 'Dropdown Lists'!A$8)</f>
        <v>0</v>
      </c>
      <c r="U150" s="67" t="str">
        <f>IFERROR(S150/(S150+T150),"")</f>
        <v/>
      </c>
      <c r="V150" s="64">
        <f>COUNTIFS('Audit Form Data'!Z$4:Z$123, TRUE, 'Audit Form Data'!A$4:A$123, "&gt;=7/1", 'Audit Form Data'!A$4:A$123, "&lt;=7/31", 'Audit Form Data'!B$4:B$123, 'Dropdown Lists'!A$8)</f>
        <v>0</v>
      </c>
      <c r="W150" s="54">
        <f>COUNTIFS('Audit Form Data'!AA$4:AA$123, TRUE, 'Audit Form Data'!A$4:A$123, "&gt;=7/1", 'Audit Form Data'!A$4:A$123, "&lt;=7/31", 'Audit Form Data'!B$4:B$123, 'Dropdown Lists'!A$8)</f>
        <v>0</v>
      </c>
      <c r="X150" s="67" t="str">
        <f>IFERROR(V150/(V150+W150),"")</f>
        <v/>
      </c>
      <c r="Y150" s="64">
        <f>COUNTIFS('Audit Form Data'!Z$4:Z$123, TRUE, 'Audit Form Data'!A$4:A$123, "&gt;=8/1", 'Audit Form Data'!A$4:A$123, "&lt;=8/31", 'Audit Form Data'!B$4:B$123, 'Dropdown Lists'!A$8)</f>
        <v>0</v>
      </c>
      <c r="Z150" s="54">
        <f>COUNTIFS('Audit Form Data'!AA$4:AA$123, TRUE, 'Audit Form Data'!A$4:A$123, "&gt;=8/1", 'Audit Form Data'!A$4:A$123, "&lt;=8/31", 'Audit Form Data'!B$4:B$123, 'Dropdown Lists'!A$8)</f>
        <v>0</v>
      </c>
      <c r="AA150" s="67" t="str">
        <f>IFERROR(Y150/(Y150+Z150),"")</f>
        <v/>
      </c>
      <c r="AB150" s="64">
        <f>COUNTIFS('Audit Form Data'!Z$4:Z$123, TRUE, 'Audit Form Data'!A$4:A$123, "&gt;=9/1", 'Audit Form Data'!A$4:A$123, "&lt;=9/30", 'Audit Form Data'!B$4:B$123, 'Dropdown Lists'!A$8)</f>
        <v>0</v>
      </c>
      <c r="AC150" s="54">
        <f>COUNTIFS('Audit Form Data'!AA$4:AA$123, TRUE, 'Audit Form Data'!A$4:A$123, "&gt;=9/1", 'Audit Form Data'!A$4:A$123, "&lt;=9/30", 'Audit Form Data'!B$4:B$123, 'Dropdown Lists'!A$8)</f>
        <v>0</v>
      </c>
      <c r="AD150" s="67" t="str">
        <f>IFERROR(AB150/(AB150+AC150),"")</f>
        <v/>
      </c>
      <c r="AE150" s="64">
        <f>COUNTIFS('Audit Form Data'!Z$4:Z$123, TRUE, 'Audit Form Data'!A$4:A$123, "&gt;=10/1", 'Audit Form Data'!A$4:A$123, "&lt;=10/31", 'Audit Form Data'!B$4:B$123, 'Dropdown Lists'!A$8)</f>
        <v>0</v>
      </c>
      <c r="AF150" s="54">
        <f>COUNTIFS('Audit Form Data'!AA$4:AA$123, TRUE, 'Audit Form Data'!A$4:A$123, "&gt;=10/1", 'Audit Form Data'!A$4:A$123, "&lt;=10/31", 'Audit Form Data'!B$4:B$123, 'Dropdown Lists'!A$8)</f>
        <v>0</v>
      </c>
      <c r="AG150" s="67" t="str">
        <f>IFERROR(AE150/(AE150+AF150),"")</f>
        <v/>
      </c>
      <c r="AH150" s="64">
        <f>COUNTIFS('Audit Form Data'!Z$4:Z$123, TRUE, 'Audit Form Data'!A$4:A$123, "&gt;=11/1", 'Audit Form Data'!A$4:A$123, "&lt;=11/30", 'Audit Form Data'!B$4:B$123, 'Dropdown Lists'!A$8)</f>
        <v>0</v>
      </c>
      <c r="AI150" s="54">
        <f>COUNTIFS('Audit Form Data'!AA$4:AA$123, TRUE, 'Audit Form Data'!A$4:A$123, "&gt;=11/1", 'Audit Form Data'!A$4:A$123, "&lt;=11/30", 'Audit Form Data'!B$4:B$123, 'Dropdown Lists'!A$8)</f>
        <v>0</v>
      </c>
      <c r="AJ150" s="67" t="str">
        <f>IFERROR(AH150/(AH150+AI150),"")</f>
        <v/>
      </c>
      <c r="AK150" s="64">
        <f>COUNTIFS('Audit Form Data'!Z$4:Z$123, TRUE, 'Audit Form Data'!A$4:A$123, "&gt;=12/1", 'Audit Form Data'!A$4:A$123, "&lt;=12/31", 'Audit Form Data'!B$4:B$123, 'Dropdown Lists'!A$8)</f>
        <v>0</v>
      </c>
      <c r="AL150" s="54">
        <f>COUNTIFS('Audit Form Data'!AA$4:AA$123, TRUE, 'Audit Form Data'!A$4:A$123, "&gt;=12/1", 'Audit Form Data'!A$4:A$123, "&lt;=12/31", 'Audit Form Data'!B$4:B$123, 'Dropdown Lists'!A$8)</f>
        <v>0</v>
      </c>
      <c r="AM150" s="67" t="str">
        <f>IFERROR(AK150/(AK150+AL150),"")</f>
        <v/>
      </c>
      <c r="AO150" s="158"/>
      <c r="AP150" s="45" t="s">
        <v>2</v>
      </c>
      <c r="AQ150" s="54">
        <f>COUNTIFS('Audit Form Data'!AA$4:AA$123, TRUE, 'Audit Form Data'!A$4:A$123, "&gt;=1/1", 'Audit Form Data'!A$4:A$123, "&lt;=1/31", 'Audit Form Data'!B$4:B$123, 'Dropdown Lists'!A$8)</f>
        <v>0</v>
      </c>
      <c r="AR150" s="54">
        <f>COUNTIFS('Audit Form Data'!AA$4:AA$123, TRUE, 'Audit Form Data'!A$4:A$123, "&gt;=2/1", 'Audit Form Data'!A$4:A$123, "&lt;3/1", 'Audit Form Data'!B$4:B$123, 'Dropdown Lists'!A$8)</f>
        <v>0</v>
      </c>
      <c r="AS150" s="54">
        <f>COUNTIFS('Audit Form Data'!AA$4:AA$123, TRUE, 'Audit Form Data'!A$4:A$123, "&gt;=3/1", 'Audit Form Data'!A$4:A$123, "&lt;=3/31", 'Audit Form Data'!B$4:B$123, 'Dropdown Lists'!A$8)</f>
        <v>0</v>
      </c>
      <c r="AT150" s="54">
        <f>COUNTIFS('Audit Form Data'!AA$4:AA$123, TRUE, 'Audit Form Data'!A$4:A$123, "&gt;=4/1", 'Audit Form Data'!A$4:A$123, "&lt;=4/30", 'Audit Form Data'!B$4:B$123, 'Dropdown Lists'!A$8)</f>
        <v>0</v>
      </c>
      <c r="AU150" s="54">
        <f>COUNTIFS('Audit Form Data'!AA$4:AA$123, TRUE, 'Audit Form Data'!A$4:A$123, "&gt;=5/1", 'Audit Form Data'!A$4:A$123, "&lt;=5/31", 'Audit Form Data'!B$4:B$123, 'Dropdown Lists'!A$8)</f>
        <v>0</v>
      </c>
      <c r="AV150" s="54">
        <f>COUNTIFS('Audit Form Data'!AA$4:AA$123, TRUE, 'Audit Form Data'!A$4:A$123, "&gt;=6/1", 'Audit Form Data'!A$4:A$123, "&lt;=6/30", 'Audit Form Data'!B$4:B$123, 'Dropdown Lists'!A$8)</f>
        <v>0</v>
      </c>
      <c r="AW150" s="54">
        <f>COUNTIFS('Audit Form Data'!AA$4:AA$123, TRUE, 'Audit Form Data'!A$4:A$123, "&gt;=7/1", 'Audit Form Data'!A$4:A$123, "&lt;=7/31", 'Audit Form Data'!B$4:B$123, 'Dropdown Lists'!A$8)</f>
        <v>0</v>
      </c>
      <c r="AX150" s="54">
        <f>COUNTIFS('Audit Form Data'!AA$4:AA$123, TRUE, 'Audit Form Data'!A$4:A$123, "&gt;=8/1", 'Audit Form Data'!A$4:A$123, "&lt;=8/31", 'Audit Form Data'!B$4:B$123, 'Dropdown Lists'!A$8)</f>
        <v>0</v>
      </c>
      <c r="AY150" s="54">
        <f>COUNTIFS('Audit Form Data'!AA$4:AA$123, TRUE, 'Audit Form Data'!A$4:A$123, "&gt;=9/1", 'Audit Form Data'!A$4:A$123, "&lt;=9/30", 'Audit Form Data'!B$4:B$123, 'Dropdown Lists'!A$8)</f>
        <v>0</v>
      </c>
      <c r="AZ150" s="54">
        <f>COUNTIFS('Audit Form Data'!AA$4:AA$123, TRUE, 'Audit Form Data'!A$4:A$123, "&gt;=10/1", 'Audit Form Data'!A$4:A$123, "&lt;=10/31", 'Audit Form Data'!B$4:B$123, 'Dropdown Lists'!A$8)</f>
        <v>0</v>
      </c>
      <c r="BA150" s="54">
        <f>COUNTIFS('Audit Form Data'!AA$4:AA$123, TRUE, 'Audit Form Data'!A$4:A$123, "&gt;=11/1", 'Audit Form Data'!A$4:A$123, "&lt;=11/30", 'Audit Form Data'!B$4:B$123, 'Dropdown Lists'!A$8)</f>
        <v>0</v>
      </c>
      <c r="BB150" s="54">
        <f>COUNTIFS('Audit Form Data'!AA$4:AA$123, TRUE, 'Audit Form Data'!A$4:A$123, "&gt;=12/1", 'Audit Form Data'!A$4:A$123, "&lt;=12/31", 'Audit Form Data'!B$4:B$123, 'Dropdown Lists'!A$8)</f>
        <v>0</v>
      </c>
    </row>
    <row r="151" spans="2:54" x14ac:dyDescent="0.3">
      <c r="B151" s="158"/>
      <c r="C151" s="56" t="s">
        <v>3</v>
      </c>
      <c r="D151" s="64">
        <f>COUNTIFS('Audit Form Data'!BD$4:BD$123, TRUE, 'Audit Form Data'!A$4:A$123, "&gt;=1/1", 'Audit Form Data'!A$4:A$123, "&lt;=1/31", 'Audit Form Data'!B$4:B$123, 'Dropdown Lists'!A$8) + COUNTIFS('Audit Form Data'!BM$4:BM$123, TRUE, 'Audit Form Data'!A$4:A$123, "&gt;=1/1", 'Audit Form Data'!A$4:A$123, "&lt;=1/31", 'Audit Form Data'!B$4:B$123, 'Dropdown Lists'!A$8)</f>
        <v>0</v>
      </c>
      <c r="E151" s="54">
        <f>COUNTIFS('Audit Form Data'!BE$4:BE$123, TRUE, 'Audit Form Data'!A$4:A$123, "&gt;=1/1", 'Audit Form Data'!A$4:A$123, "&lt;=1/31", 'Audit Form Data'!B$4:B$123, 'Dropdown Lists'!A$8) + COUNTIFS('Audit Form Data'!BN$4:BN$123, TRUE, 'Audit Form Data'!A$4:A$123, "&gt;=1/1", 'Audit Form Data'!A$4:A$123, "&lt;=1/31", 'Audit Form Data'!B$4:B$123, 'Dropdown Lists'!A$8)</f>
        <v>0</v>
      </c>
      <c r="F151" s="67" t="str">
        <f>IFERROR(D151/(D151+E151),"")</f>
        <v/>
      </c>
      <c r="G151" s="64">
        <f>COUNTIFS('Audit Form Data'!BD$4:BD$123, TRUE, 'Audit Form Data'!A$4:A$123, "&gt;=2/1", 'Audit Form Data'!A$4:A$123, "&lt;3/1", 'Audit Form Data'!B$4:B$123, 'Dropdown Lists'!A$8) + COUNTIFS('Audit Form Data'!BM$4:BM$123, TRUE, 'Audit Form Data'!A$4:A$123, "&gt;=2/1", 'Audit Form Data'!A$4:A$123, "&lt;3/1", 'Audit Form Data'!B$4:B$123, 'Dropdown Lists'!A$8)</f>
        <v>0</v>
      </c>
      <c r="H151" s="54">
        <f>COUNTIFS('Audit Form Data'!BE$4:BE$123, TRUE, 'Audit Form Data'!A$4:A$123, "&gt;=2/1", 'Audit Form Data'!A$4:A$123, "&lt;3/1", 'Audit Form Data'!B$4:B$123, 'Dropdown Lists'!A$8) + COUNTIFS('Audit Form Data'!BN$4:BN$123, TRUE, 'Audit Form Data'!A$4:A$123, "&gt;=2/1", 'Audit Form Data'!A$4:A$123, "&lt;3/1", 'Audit Form Data'!B$4:B$123, 'Dropdown Lists'!A$8)</f>
        <v>0</v>
      </c>
      <c r="I151" s="67" t="str">
        <f>IFERROR(G151/(G151+H151),"")</f>
        <v/>
      </c>
      <c r="J151" s="64">
        <f>COUNTIFS('Audit Form Data'!BD$4:BD$123, TRUE, 'Audit Form Data'!A$4:A$123, "&gt;=3/1", 'Audit Form Data'!A$4:A$123, "&lt;=3/31", 'Audit Form Data'!B$4:B$123, 'Dropdown Lists'!A$8) + COUNTIFS('Audit Form Data'!BM$4:BM$123, TRUE, 'Audit Form Data'!A$4:A$123, "&gt;=3/1", 'Audit Form Data'!A$4:A$123, "&lt;=3/31", 'Audit Form Data'!B$4:B$123, 'Dropdown Lists'!A$8)</f>
        <v>0</v>
      </c>
      <c r="K151" s="54">
        <f>COUNTIFS('Audit Form Data'!BE$4:BE$123, TRUE, 'Audit Form Data'!A$4:A$123, "&gt;=3/1", 'Audit Form Data'!A$4:A$123, "&lt;=3/31", 'Audit Form Data'!B$4:B$123, 'Dropdown Lists'!A$8) + COUNTIFS('Audit Form Data'!BN$4:BN$123, TRUE, 'Audit Form Data'!A$4:A$123, "&gt;=3/1", 'Audit Form Data'!A$4:A$123, "&lt;=3/31", 'Audit Form Data'!B$4:B$123, 'Dropdown Lists'!A$8)</f>
        <v>0</v>
      </c>
      <c r="L151" s="67" t="str">
        <f>IFERROR(J151/(J151+K151),"")</f>
        <v/>
      </c>
      <c r="M151" s="64">
        <f>COUNTIFS('Audit Form Data'!BD$4:BD$123, TRUE, 'Audit Form Data'!A$4:A$123, "&gt;=4/1", 'Audit Form Data'!A$4:A$123, "&lt;=4/30", 'Audit Form Data'!B$4:B$123, 'Dropdown Lists'!A$8) + COUNTIFS('Audit Form Data'!BM$4:BM$123, TRUE, 'Audit Form Data'!A$4:A$123, "&gt;=4/1", 'Audit Form Data'!A$4:A$123, "&lt;=4/30", 'Audit Form Data'!B$4:B$123, 'Dropdown Lists'!A$8)</f>
        <v>0</v>
      </c>
      <c r="N151" s="54">
        <f>COUNTIFS('Audit Form Data'!BE$4:BE$123, TRUE, 'Audit Form Data'!A$4:A$123, "&gt;=4/1", 'Audit Form Data'!A$4:A$123, "&lt;=4/30", 'Audit Form Data'!B$4:B$123, 'Dropdown Lists'!A$8) + COUNTIFS('Audit Form Data'!BN$4:BN$123, TRUE, 'Audit Form Data'!A$4:A$123, "&gt;=4/1", 'Audit Form Data'!A$4:A$123, "&lt;=4/30", 'Audit Form Data'!B$4:B$123, 'Dropdown Lists'!A$8)</f>
        <v>0</v>
      </c>
      <c r="O151" s="67" t="str">
        <f>IFERROR(M151/(M151+N151),"")</f>
        <v/>
      </c>
      <c r="P151" s="64">
        <f>COUNTIFS('Audit Form Data'!BD$4:BD$123, TRUE, 'Audit Form Data'!A$4:A$123, "&gt;=5/1", 'Audit Form Data'!A$4:A$123, "&lt;=5/31", 'Audit Form Data'!B$4:B$123, 'Dropdown Lists'!A$8) + COUNTIFS('Audit Form Data'!BM$4:BM$123, TRUE, 'Audit Form Data'!A$4:A$123, "&gt;=5/1", 'Audit Form Data'!A$4:A$123, "&lt;=5/31", 'Audit Form Data'!B$4:B$123, 'Dropdown Lists'!A$8)</f>
        <v>0</v>
      </c>
      <c r="Q151" s="54">
        <f>COUNTIFS('Audit Form Data'!BE$4:BE$123, TRUE, 'Audit Form Data'!A$4:A$123, "&gt;=5/1", 'Audit Form Data'!A$4:A$123, "&lt;=5/31", 'Audit Form Data'!B$4:B$123, 'Dropdown Lists'!A$8) + COUNTIFS('Audit Form Data'!BN$4:BN$123, TRUE, 'Audit Form Data'!A$4:A$123, "&gt;=5/1", 'Audit Form Data'!A$4:A$123, "&lt;=5/31", 'Audit Form Data'!B$4:B$123, 'Dropdown Lists'!A$8)</f>
        <v>0</v>
      </c>
      <c r="R151" s="67" t="str">
        <f>IFERROR(P151/(P151+Q151),"")</f>
        <v/>
      </c>
      <c r="S151" s="64">
        <f>COUNTIFS('Audit Form Data'!BD$4:BD$123, TRUE, 'Audit Form Data'!A$4:A$123, "&gt;=6/1", 'Audit Form Data'!A$4:A$123, "&lt;=6/30", 'Audit Form Data'!B$4:B$123, 'Dropdown Lists'!A$8) + COUNTIFS('Audit Form Data'!BM$4:BM$123, TRUE, 'Audit Form Data'!A$4:A$123, "&gt;=6/1", 'Audit Form Data'!A$4:A$123, "&lt;=6/30", 'Audit Form Data'!B$4:B$123, 'Dropdown Lists'!A$8)</f>
        <v>0</v>
      </c>
      <c r="T151" s="54">
        <f>COUNTIFS('Audit Form Data'!BE$4:BE$123, TRUE, 'Audit Form Data'!A$4:A$123, "&gt;=6/1", 'Audit Form Data'!A$4:A$123, "&lt;=6/30", 'Audit Form Data'!B$4:B$123, 'Dropdown Lists'!A$8) + COUNTIFS('Audit Form Data'!BN$4:BN$123, TRUE, 'Audit Form Data'!A$4:A$123, "&gt;=6/1", 'Audit Form Data'!A$4:A$123, "&lt;=6/30", 'Audit Form Data'!B$4:B$123, 'Dropdown Lists'!A$8)</f>
        <v>0</v>
      </c>
      <c r="U151" s="67" t="str">
        <f>IFERROR(S151/(S151+T151),"")</f>
        <v/>
      </c>
      <c r="V151" s="64">
        <f>COUNTIFS('Audit Form Data'!BD$4:BD$123, TRUE, 'Audit Form Data'!A$4:A$123, "&gt;=7/1", 'Audit Form Data'!A$4:A$123, "&lt;=7/31", 'Audit Form Data'!B$4:B$123, 'Dropdown Lists'!A$8) + COUNTIFS('Audit Form Data'!BM$4:BM$123, TRUE, 'Audit Form Data'!A$4:A$123, "&gt;=7/1", 'Audit Form Data'!A$4:A$123, "&lt;=7/31", 'Audit Form Data'!B$4:B$123, 'Dropdown Lists'!A$8)</f>
        <v>0</v>
      </c>
      <c r="W151" s="54">
        <f>COUNTIFS('Audit Form Data'!BE$4:BE$123, TRUE, 'Audit Form Data'!A$4:A$123, "&gt;=7/1", 'Audit Form Data'!A$4:A$123, "&lt;=7/31", 'Audit Form Data'!B$4:B$123, 'Dropdown Lists'!A$8) + COUNTIFS('Audit Form Data'!BN$4:BN$123, TRUE, 'Audit Form Data'!A$4:A$123, "&gt;=7/1", 'Audit Form Data'!A$4:A$123, "&lt;=7/31", 'Audit Form Data'!B$4:B$123, 'Dropdown Lists'!A$8)</f>
        <v>0</v>
      </c>
      <c r="X151" s="67" t="str">
        <f>IFERROR(V151/(V151+W151),"")</f>
        <v/>
      </c>
      <c r="Y151" s="64">
        <f>COUNTIFS('Audit Form Data'!BD$4:BD$123, TRUE, 'Audit Form Data'!A$4:A$123, "&gt;=8/1", 'Audit Form Data'!A$4:A$123, "&lt;=8/31", 'Audit Form Data'!B$4:B$123, 'Dropdown Lists'!A$8) + COUNTIFS('Audit Form Data'!BM$4:BM$123, TRUE, 'Audit Form Data'!A$4:A$123, "&gt;=8/1", 'Audit Form Data'!A$4:A$123, "&lt;=8/31", 'Audit Form Data'!B$4:B$123, 'Dropdown Lists'!A$8)</f>
        <v>0</v>
      </c>
      <c r="Z151" s="54">
        <f>COUNTIFS('Audit Form Data'!BE$4:BE$123, TRUE, 'Audit Form Data'!A$4:A$123, "&gt;=8/1", 'Audit Form Data'!A$4:A$123, "&lt;=8/31", 'Audit Form Data'!B$4:B$123, 'Dropdown Lists'!A$8) + COUNTIFS('Audit Form Data'!BN$4:BN$123, TRUE, 'Audit Form Data'!A$4:A$123, "&gt;=8/1", 'Audit Form Data'!A$4:A$123, "&lt;=8/31", 'Audit Form Data'!B$4:B$123, 'Dropdown Lists'!A$8)</f>
        <v>0</v>
      </c>
      <c r="AA151" s="67" t="str">
        <f>IFERROR(Y151/(Y151+Z151),"")</f>
        <v/>
      </c>
      <c r="AB151" s="64">
        <f>COUNTIFS('Audit Form Data'!BD$4:BD$123, TRUE, 'Audit Form Data'!A$4:A$123, "&gt;=9/1", 'Audit Form Data'!A$4:A$123, "&lt;=9/30", 'Audit Form Data'!B$4:B$123, 'Dropdown Lists'!A$8) + COUNTIFS('Audit Form Data'!BM$4:BM$123, TRUE, 'Audit Form Data'!A$4:A$123, "&gt;=9/1", 'Audit Form Data'!A$4:A$123, "&lt;=9/30", 'Audit Form Data'!B$4:B$123, 'Dropdown Lists'!A$8)</f>
        <v>0</v>
      </c>
      <c r="AC151" s="54">
        <f>COUNTIFS('Audit Form Data'!BE$4:BE$123, TRUE, 'Audit Form Data'!A$4:A$123, "&gt;=9/1", 'Audit Form Data'!A$4:A$123, "&lt;=9/30", 'Audit Form Data'!B$4:B$123, 'Dropdown Lists'!A$8) + COUNTIFS('Audit Form Data'!BN$4:BN$123, TRUE, 'Audit Form Data'!A$4:A$123, "&gt;=9/1", 'Audit Form Data'!A$4:A$123, "&lt;=9/30", 'Audit Form Data'!B$4:B$123, 'Dropdown Lists'!A$8)</f>
        <v>0</v>
      </c>
      <c r="AD151" s="67" t="str">
        <f>IFERROR(AB151/(AB151+AC151),"")</f>
        <v/>
      </c>
      <c r="AE151" s="64">
        <f>COUNTIFS('Audit Form Data'!BD$4:BD$123, TRUE, 'Audit Form Data'!A$4:A$123, "&gt;=10/1", 'Audit Form Data'!A$4:A$123, "&lt;=10/31", 'Audit Form Data'!B$4:B$123, 'Dropdown Lists'!A$8) + COUNTIFS('Audit Form Data'!BM$4:BM$123, TRUE, 'Audit Form Data'!A$4:A$123, "&gt;=10/1", 'Audit Form Data'!A$4:A$123, "&lt;=10/31", 'Audit Form Data'!B$4:B$123, 'Dropdown Lists'!A$8)</f>
        <v>0</v>
      </c>
      <c r="AF151" s="54">
        <f>COUNTIFS('Audit Form Data'!BE$4:BE$123, TRUE, 'Audit Form Data'!A$4:A$123, "&gt;=10/1", 'Audit Form Data'!A$4:A$123, "&lt;=10/31", 'Audit Form Data'!B$4:B$123, 'Dropdown Lists'!A$8) + COUNTIFS('Audit Form Data'!BN$4:BN$123, TRUE, 'Audit Form Data'!A$4:A$123, "&gt;=10/1", 'Audit Form Data'!A$4:A$123, "&lt;=10/31", 'Audit Form Data'!B$4:B$123, 'Dropdown Lists'!A$8)</f>
        <v>0</v>
      </c>
      <c r="AG151" s="67" t="str">
        <f>IFERROR(AE151/(AE151+AF151),"")</f>
        <v/>
      </c>
      <c r="AH151" s="64">
        <f>COUNTIFS('Audit Form Data'!BD$4:BD$123, TRUE, 'Audit Form Data'!A$4:A$123, "&gt;=11/1", 'Audit Form Data'!A$4:A$123, "&lt;=11/30", 'Audit Form Data'!B$4:B$123, 'Dropdown Lists'!A$8) + COUNTIFS('Audit Form Data'!BM$4:BM$123, TRUE, 'Audit Form Data'!A$4:A$123, "&gt;=11/1", 'Audit Form Data'!A$4:A$123, "&lt;=11/30", 'Audit Form Data'!B$4:B$123, 'Dropdown Lists'!A$8)</f>
        <v>0</v>
      </c>
      <c r="AI151" s="54">
        <f>COUNTIFS('Audit Form Data'!BE$4:BE$123, TRUE, 'Audit Form Data'!A$4:A$123, "&gt;=11/1", 'Audit Form Data'!A$4:A$123, "&lt;=11/30", 'Audit Form Data'!B$4:B$123, 'Dropdown Lists'!A$8) + COUNTIFS('Audit Form Data'!BN$4:BN$123, TRUE, 'Audit Form Data'!A$4:A$123, "&gt;=11/1", 'Audit Form Data'!A$4:A$123, "&lt;=11/30", 'Audit Form Data'!B$4:B$123, 'Dropdown Lists'!A$8)</f>
        <v>0</v>
      </c>
      <c r="AJ151" s="67" t="str">
        <f>IFERROR(AH151/(AH151+AI151),"")</f>
        <v/>
      </c>
      <c r="AK151" s="64">
        <f>COUNTIFS('Audit Form Data'!BD$4:BD$123, TRUE, 'Audit Form Data'!A$4:A$123, "&gt;=12/1", 'Audit Form Data'!A$4:A$123, "&lt;=12/31", 'Audit Form Data'!B$4:B$123, 'Dropdown Lists'!A$8) + COUNTIFS('Audit Form Data'!BM$4:BM$123, TRUE, 'Audit Form Data'!A$4:A$123, "&gt;=12/1", 'Audit Form Data'!A$4:A$123, "&lt;=12/31", 'Audit Form Data'!B$4:B$123, 'Dropdown Lists'!A$8)</f>
        <v>0</v>
      </c>
      <c r="AL151" s="54">
        <f>COUNTIFS('Audit Form Data'!BE$4:BE$123, TRUE, 'Audit Form Data'!A$4:A$123, "&gt;=12/1", 'Audit Form Data'!A$4:A$123, "&lt;=12/31", 'Audit Form Data'!B$4:B$123, 'Dropdown Lists'!A$8) + COUNTIFS('Audit Form Data'!BN$4:BN$123, TRUE, 'Audit Form Data'!A$4:A$123, "&gt;=12/1", 'Audit Form Data'!A$4:A$123, "&lt;=12/31", 'Audit Form Data'!B$4:B$123, 'Dropdown Lists'!A$8)</f>
        <v>0</v>
      </c>
      <c r="AM151" s="67" t="str">
        <f>IFERROR(AK151/(AK151+AL151),"")</f>
        <v/>
      </c>
      <c r="AO151" s="159"/>
      <c r="AP151" s="46" t="s">
        <v>3</v>
      </c>
      <c r="AQ151" s="54">
        <f>COUNTIFS('Audit Form Data'!BE$4:BE$123, TRUE, 'Audit Form Data'!A$4:A$123, "&gt;=1/1", 'Audit Form Data'!A$4:A$123, "&lt;=1/31", 'Audit Form Data'!B$4:B$123, 'Dropdown Lists'!A$8) + COUNTIFS('Audit Form Data'!BN$4:BN$123, TRUE, 'Audit Form Data'!A$4:A$123, "&gt;=1/1", 'Audit Form Data'!A$4:A$123, "&lt;=1/31", 'Audit Form Data'!B$4:B$123, 'Dropdown Lists'!A$8)</f>
        <v>0</v>
      </c>
      <c r="AR151" s="54">
        <f>COUNTIFS('Audit Form Data'!BE$4:BE$123, TRUE, 'Audit Form Data'!A$4:A$123, "&gt;=2/1", 'Audit Form Data'!A$4:A$123, "&lt;3/1", 'Audit Form Data'!B$4:B$123, 'Dropdown Lists'!A$8) + COUNTIFS('Audit Form Data'!BN$4:BN$123, TRUE, 'Audit Form Data'!A$4:A$123, "&gt;=2/1", 'Audit Form Data'!A$4:A$123, "&lt;3/1", 'Audit Form Data'!B$4:B$123, 'Dropdown Lists'!A$8)</f>
        <v>0</v>
      </c>
      <c r="AS151" s="54">
        <f>COUNTIFS('Audit Form Data'!BE$4:BE$123, TRUE, 'Audit Form Data'!A$4:A$123, "&gt;=3/1", 'Audit Form Data'!A$4:A$123, "&lt;=3/31", 'Audit Form Data'!B$4:B$123, 'Dropdown Lists'!A$8) + COUNTIFS('Audit Form Data'!BN$4:BN$123, TRUE, 'Audit Form Data'!A$4:A$123, "&gt;=3/1", 'Audit Form Data'!A$4:A$123, "&lt;=3/31", 'Audit Form Data'!B$4:B$123, 'Dropdown Lists'!A$8)</f>
        <v>0</v>
      </c>
      <c r="AT151" s="54">
        <f>COUNTIFS('Audit Form Data'!BE$4:BE$123, TRUE, 'Audit Form Data'!A$4:A$123, "&gt;=4/1", 'Audit Form Data'!A$4:A$123, "&lt;=4/30", 'Audit Form Data'!B$4:B$123, 'Dropdown Lists'!A$8) + COUNTIFS('Audit Form Data'!BN$4:BN$123, TRUE, 'Audit Form Data'!A$4:A$123, "&gt;=4/1", 'Audit Form Data'!A$4:A$123, "&lt;=4/30", 'Audit Form Data'!B$4:B$123, 'Dropdown Lists'!A$8)</f>
        <v>0</v>
      </c>
      <c r="AU151" s="54">
        <f>COUNTIFS('Audit Form Data'!BE$4:BE$123, TRUE, 'Audit Form Data'!A$4:A$123, "&gt;=5/1", 'Audit Form Data'!A$4:A$123, "&lt;=5/31", 'Audit Form Data'!B$4:B$123, 'Dropdown Lists'!A$8) + COUNTIFS('Audit Form Data'!BN$4:BN$123, TRUE, 'Audit Form Data'!A$4:A$123, "&gt;=5/1", 'Audit Form Data'!A$4:A$123, "&lt;=5/31", 'Audit Form Data'!B$4:B$123, 'Dropdown Lists'!A$8)</f>
        <v>0</v>
      </c>
      <c r="AV151" s="54">
        <f>COUNTIFS('Audit Form Data'!BE$4:BE$123, TRUE, 'Audit Form Data'!A$4:A$123, "&gt;=6/1", 'Audit Form Data'!A$4:A$123, "&lt;=6/30", 'Audit Form Data'!B$4:B$123, 'Dropdown Lists'!A$8) + COUNTIFS('Audit Form Data'!BN$4:BN$123, TRUE, 'Audit Form Data'!A$4:A$123, "&gt;=6/1", 'Audit Form Data'!A$4:A$123, "&lt;=6/30", 'Audit Form Data'!B$4:B$123, 'Dropdown Lists'!A$8)</f>
        <v>0</v>
      </c>
      <c r="AW151" s="54">
        <f>COUNTIFS('Audit Form Data'!BE$4:BE$123, TRUE, 'Audit Form Data'!A$4:A$123, "&gt;=7/1", 'Audit Form Data'!A$4:A$123, "&lt;=7/31", 'Audit Form Data'!B$4:B$123, 'Dropdown Lists'!A$8) + COUNTIFS('Audit Form Data'!BN$4:BN$123, TRUE, 'Audit Form Data'!A$4:A$123, "&gt;=7/1", 'Audit Form Data'!A$4:A$123, "&lt;=7/31", 'Audit Form Data'!B$4:B$123, 'Dropdown Lists'!A$8)</f>
        <v>0</v>
      </c>
      <c r="AX151" s="54">
        <f>COUNTIFS('Audit Form Data'!BE$4:BE$123, TRUE, 'Audit Form Data'!A$4:A$123, "&gt;=8/1", 'Audit Form Data'!A$4:A$123, "&lt;=8/31", 'Audit Form Data'!B$4:B$123, 'Dropdown Lists'!A$8) + COUNTIFS('Audit Form Data'!BN$4:BN$123, TRUE, 'Audit Form Data'!A$4:A$123, "&gt;=8/1", 'Audit Form Data'!A$4:A$123, "&lt;=8/31", 'Audit Form Data'!B$4:B$123, 'Dropdown Lists'!A$8)</f>
        <v>0</v>
      </c>
      <c r="AY151" s="54">
        <f>COUNTIFS('Audit Form Data'!BE$4:BE$123, TRUE, 'Audit Form Data'!A$4:A$123, "&gt;=9/1", 'Audit Form Data'!A$4:A$123, "&lt;=9/30", 'Audit Form Data'!B$4:B$123, 'Dropdown Lists'!A$8) + COUNTIFS('Audit Form Data'!BN$4:BN$123, TRUE, 'Audit Form Data'!A$4:A$123, "&gt;=9/1", 'Audit Form Data'!A$4:A$123, "&lt;=9/30", 'Audit Form Data'!B$4:B$123, 'Dropdown Lists'!A$8)</f>
        <v>0</v>
      </c>
      <c r="AZ151" s="54">
        <f>COUNTIFS('Audit Form Data'!BE$4:BE$123, TRUE, 'Audit Form Data'!A$4:A$123, "&gt;=10/1", 'Audit Form Data'!A$4:A$123, "&lt;=10/31", 'Audit Form Data'!B$4:B$123, 'Dropdown Lists'!A$8) + COUNTIFS('Audit Form Data'!BN$4:BN$123, TRUE, 'Audit Form Data'!A$4:A$123, "&gt;=10/1", 'Audit Form Data'!A$4:A$123, "&lt;=10/31", 'Audit Form Data'!B$4:B$123, 'Dropdown Lists'!A$8)</f>
        <v>0</v>
      </c>
      <c r="BA151" s="54">
        <f>COUNTIFS('Audit Form Data'!BE$4:BE$123, TRUE, 'Audit Form Data'!A$4:A$123, "&gt;=11/1", 'Audit Form Data'!A$4:A$123, "&lt;=11/30", 'Audit Form Data'!B$4:B$123, 'Dropdown Lists'!A$8) + COUNTIFS('Audit Form Data'!BN$4:BN$123, TRUE, 'Audit Form Data'!A$4:A$123, "&gt;=11/1", 'Audit Form Data'!A$4:A$123, "&lt;=11/30", 'Audit Form Data'!B$4:B$123, 'Dropdown Lists'!A$8)</f>
        <v>0</v>
      </c>
      <c r="BB151" s="54">
        <f>COUNTIFS('Audit Form Data'!BE$4:BE$123, TRUE, 'Audit Form Data'!A$4:A$123, "&gt;=12/1", 'Audit Form Data'!A$4:A$123, "&lt;=12/31", 'Audit Form Data'!B$4:B$123, 'Dropdown Lists'!A$8) + COUNTIFS('Audit Form Data'!BN$4:BN$123, TRUE, 'Audit Form Data'!A$4:A$123, "&gt;=12/1", 'Audit Form Data'!A$4:A$123, "&lt;=12/31", 'Audit Form Data'!B$4:B$123, 'Dropdown Lists'!A$8)</f>
        <v>0</v>
      </c>
    </row>
    <row r="152" spans="2:54" x14ac:dyDescent="0.3">
      <c r="B152" s="159"/>
      <c r="C152" s="85" t="s">
        <v>118</v>
      </c>
      <c r="D152" s="86">
        <f>SUM(D149:D151)</f>
        <v>0</v>
      </c>
      <c r="E152" s="86">
        <f>SUM(E149:E151)</f>
        <v>0</v>
      </c>
      <c r="F152" s="96" t="e">
        <f>IFERROR(D152/(D152+E152), NA())</f>
        <v>#N/A</v>
      </c>
      <c r="G152" s="86">
        <f>SUM(G149:G151)</f>
        <v>0</v>
      </c>
      <c r="H152" s="86">
        <f>SUM(H149:H151)</f>
        <v>0</v>
      </c>
      <c r="I152" s="96" t="e">
        <f>IFERROR(G152/(G152+H152), NA())</f>
        <v>#N/A</v>
      </c>
      <c r="J152" s="86">
        <f>SUM(J149:J151)</f>
        <v>0</v>
      </c>
      <c r="K152" s="86">
        <f>SUM(K149:K151)</f>
        <v>0</v>
      </c>
      <c r="L152" s="96" t="e">
        <f>IFERROR(J152/(J152+K152), NA())</f>
        <v>#N/A</v>
      </c>
      <c r="M152" s="86">
        <f>SUM(M149:M151)</f>
        <v>0</v>
      </c>
      <c r="N152" s="86">
        <f>SUM(N149:N151)</f>
        <v>0</v>
      </c>
      <c r="O152" s="96" t="e">
        <f>IFERROR(M152/(M152+N152), NA())</f>
        <v>#N/A</v>
      </c>
      <c r="P152" s="86">
        <f>SUM(P149:P151)</f>
        <v>0</v>
      </c>
      <c r="Q152" s="86">
        <f>SUM(Q149:Q151)</f>
        <v>0</v>
      </c>
      <c r="R152" s="96" t="e">
        <f>IFERROR(P152/(P152+Q152), NA())</f>
        <v>#N/A</v>
      </c>
      <c r="S152" s="86">
        <f>SUM(S149:S151)</f>
        <v>0</v>
      </c>
      <c r="T152" s="86">
        <f>SUM(T149:T151)</f>
        <v>0</v>
      </c>
      <c r="U152" s="96" t="e">
        <f>IFERROR(S152/(S152+T152), NA())</f>
        <v>#N/A</v>
      </c>
      <c r="V152" s="86">
        <f>SUM(V149:V151)</f>
        <v>0</v>
      </c>
      <c r="W152" s="86">
        <f>SUM(W149:W151)</f>
        <v>0</v>
      </c>
      <c r="X152" s="96" t="e">
        <f>IFERROR(V152/(V152+W152), NA())</f>
        <v>#N/A</v>
      </c>
      <c r="Y152" s="86">
        <f>SUM(Y149:Y151)</f>
        <v>0</v>
      </c>
      <c r="Z152" s="86">
        <f>SUM(Z149:Z151)</f>
        <v>0</v>
      </c>
      <c r="AA152" s="96" t="e">
        <f>IFERROR(Y152/(Y152+Z152), NA())</f>
        <v>#N/A</v>
      </c>
      <c r="AB152" s="86">
        <f>SUM(AB149:AB151)</f>
        <v>0</v>
      </c>
      <c r="AC152" s="86">
        <f>SUM(AC149:AC151)</f>
        <v>0</v>
      </c>
      <c r="AD152" s="96" t="e">
        <f>IFERROR(AB152/(AB152+AC152), NA())</f>
        <v>#N/A</v>
      </c>
      <c r="AE152" s="86">
        <f>SUM(AE149:AE151)</f>
        <v>0</v>
      </c>
      <c r="AF152" s="86">
        <f>SUM(AF149:AF151)</f>
        <v>0</v>
      </c>
      <c r="AG152" s="96" t="e">
        <f>IFERROR(AE152/(AE152+AF152), NA())</f>
        <v>#N/A</v>
      </c>
      <c r="AH152" s="86">
        <f>SUM(AH149:AH151)</f>
        <v>0</v>
      </c>
      <c r="AI152" s="86">
        <f>SUM(AI149:AI151)</f>
        <v>0</v>
      </c>
      <c r="AJ152" s="96" t="e">
        <f>IFERROR(AH152/(AH152+AI152), NA())</f>
        <v>#N/A</v>
      </c>
      <c r="AK152" s="86">
        <f>SUM(AK149:AK151)</f>
        <v>0</v>
      </c>
      <c r="AL152" s="86">
        <f>SUM(AL149:AL151)</f>
        <v>0</v>
      </c>
      <c r="AM152" s="96" t="e">
        <f>IFERROR(AK152/(AK152+AL152), NA())</f>
        <v>#N/A</v>
      </c>
      <c r="AO152" s="154" t="s">
        <v>4</v>
      </c>
      <c r="AP152" s="47" t="s">
        <v>5</v>
      </c>
      <c r="AQ152" s="72">
        <f>COUNTIFS('Audit Form Data'!L$4:L$123, TRUE, 'Audit Form Data'!A$4:A$123, "&gt;=1/1", 'Audit Form Data'!A$4:A$123, "&lt;=1/31", 'Audit Form Data'!B$4:B$123, 'Dropdown Lists'!A$8)</f>
        <v>0</v>
      </c>
      <c r="AR152" s="72">
        <f>COUNTIFS('Audit Form Data'!L$4:L$123, TRUE, 'Audit Form Data'!A$4:A$123, "&gt;=2/1", 'Audit Form Data'!A$4:A$123, "&lt;3/1", 'Audit Form Data'!B$4:B$123, 'Dropdown Lists'!A$8)</f>
        <v>0</v>
      </c>
      <c r="AS152" s="72">
        <f>COUNTIFS('Audit Form Data'!L$4:L$123, TRUE, 'Audit Form Data'!A$4:A$123, "&gt;=3/1", 'Audit Form Data'!A$4:A$123, "&lt;=3/31", 'Audit Form Data'!B$4:B$123, 'Dropdown Lists'!A$8)</f>
        <v>0</v>
      </c>
      <c r="AT152" s="72">
        <f>COUNTIFS('Audit Form Data'!L$4:L$123, TRUE, 'Audit Form Data'!A$4:A$123, "&gt;=4/1", 'Audit Form Data'!A$4:A$123, "&lt;=4/30", 'Audit Form Data'!B$4:B$123, 'Dropdown Lists'!A$8)</f>
        <v>0</v>
      </c>
      <c r="AU152" s="72">
        <f>COUNTIFS('Audit Form Data'!L$4:L$123, TRUE, 'Audit Form Data'!A$4:A$123, "&gt;=5/1", 'Audit Form Data'!A$4:A$123, "&lt;=5/31", 'Audit Form Data'!B$4:B$123, 'Dropdown Lists'!A$8)</f>
        <v>0</v>
      </c>
      <c r="AV152" s="72">
        <f>COUNTIFS('Audit Form Data'!L$4:L$123, TRUE, 'Audit Form Data'!A$4:A$123, "&gt;=6/1", 'Audit Form Data'!A$4:A$123, "&lt;=6/30", 'Audit Form Data'!B$4:B$123, 'Dropdown Lists'!A$8)</f>
        <v>0</v>
      </c>
      <c r="AW152" s="72">
        <f>COUNTIFS('Audit Form Data'!L$4:L$123, TRUE, 'Audit Form Data'!A$4:A$123, "&gt;=7/1", 'Audit Form Data'!A$4:A$123, "&lt;=7/31", 'Audit Form Data'!B$4:B$123, 'Dropdown Lists'!A$8)</f>
        <v>0</v>
      </c>
      <c r="AX152" s="72">
        <f>COUNTIFS('Audit Form Data'!L$4:L$123, TRUE, 'Audit Form Data'!A$4:A$123, "&gt;=8/1", 'Audit Form Data'!A$4:A$123, "&lt;=8/31", 'Audit Form Data'!B$4:B$123, 'Dropdown Lists'!A$8)</f>
        <v>0</v>
      </c>
      <c r="AY152" s="72">
        <f>COUNTIFS('Audit Form Data'!L$4:L$123, TRUE, 'Audit Form Data'!A$4:A$123, "&gt;=9/1", 'Audit Form Data'!A$4:A$123, "&lt;=9/30", 'Audit Form Data'!B$4:B$123, 'Dropdown Lists'!A$8)</f>
        <v>0</v>
      </c>
      <c r="AZ152" s="72">
        <f>COUNTIFS('Audit Form Data'!L$4:L$123, TRUE, 'Audit Form Data'!A$4:A$123, "&gt;=10/1", 'Audit Form Data'!A$4:A$123, "&lt;=10/31", 'Audit Form Data'!B$4:B$123, 'Dropdown Lists'!A$8)</f>
        <v>0</v>
      </c>
      <c r="BA152" s="72">
        <f>COUNTIFS('Audit Form Data'!L$4:L$123, TRUE, 'Audit Form Data'!A$4:A$123, "&gt;=11/1", 'Audit Form Data'!A$4:A$123, "&lt;=11/30", 'Audit Form Data'!B$4:B$123, 'Dropdown Lists'!A$8)</f>
        <v>0</v>
      </c>
      <c r="BB152" s="72">
        <f>COUNTIFS('Audit Form Data'!L$4:L$123, TRUE, 'Audit Form Data'!A$4:A$123, "&gt;=12/1", 'Audit Form Data'!A$4:A$123, "&lt;=12/31", 'Audit Form Data'!B$4:B$123, 'Dropdown Lists'!A$8)</f>
        <v>0</v>
      </c>
    </row>
    <row r="153" spans="2:54" ht="24.6" x14ac:dyDescent="0.3">
      <c r="B153" s="154" t="s">
        <v>4</v>
      </c>
      <c r="C153" s="57" t="s">
        <v>5</v>
      </c>
      <c r="D153" s="71">
        <f>COUNTIFS('Audit Form Data'!K$4:K$123, TRUE, 'Audit Form Data'!A$4:A$123, "&gt;=1/1", 'Audit Form Data'!A$4:A$123, "&lt;=1/31", 'Audit Form Data'!B$4:B$123, 'Dropdown Lists'!A$8)</f>
        <v>0</v>
      </c>
      <c r="E153" s="72">
        <f>COUNTIFS('Audit Form Data'!L$4:L$123, TRUE, 'Audit Form Data'!A$4:A$123, "&gt;=1/1", 'Audit Form Data'!A$4:A$123, "&lt;=1/31", 'Audit Form Data'!B$4:B$123, 'Dropdown Lists'!A$8)</f>
        <v>0</v>
      </c>
      <c r="F153" s="97" t="str">
        <f>IFERROR(D153/(D153+E153),"")</f>
        <v/>
      </c>
      <c r="G153" s="71">
        <f>COUNTIFS('Audit Form Data'!K$4:K$123, TRUE, 'Audit Form Data'!A$4:A$123, "&gt;=2/1", 'Audit Form Data'!A$4:A$123, "&lt;3/1", 'Audit Form Data'!B$4:B$123, 'Dropdown Lists'!A$8)</f>
        <v>0</v>
      </c>
      <c r="H153" s="72">
        <f>COUNTIFS('Audit Form Data'!L$4:L$123, TRUE, 'Audit Form Data'!A$4:A$123, "&gt;=2/1", 'Audit Form Data'!A$4:A$123, "&lt;3/1", 'Audit Form Data'!B$4:B$123, 'Dropdown Lists'!A$8)</f>
        <v>0</v>
      </c>
      <c r="I153" s="97" t="str">
        <f>IFERROR(G153/(G153+H153),"")</f>
        <v/>
      </c>
      <c r="J153" s="71">
        <f>COUNTIFS('Audit Form Data'!K$4:K$123, TRUE, 'Audit Form Data'!A$4:A$123, "&gt;=3/1", 'Audit Form Data'!A$4:A$123, "&lt;=3/31", 'Audit Form Data'!B$4:B$123, 'Dropdown Lists'!A$8)</f>
        <v>0</v>
      </c>
      <c r="K153" s="72">
        <f>COUNTIFS('Audit Form Data'!L$4:L$123, TRUE, 'Audit Form Data'!A$4:A$123, "&gt;=3/1", 'Audit Form Data'!A$4:A$123, "&lt;=3/31", 'Audit Form Data'!B$4:B$123, 'Dropdown Lists'!A$8)</f>
        <v>0</v>
      </c>
      <c r="L153" s="97" t="str">
        <f>IFERROR(J153/(J153+K153),"")</f>
        <v/>
      </c>
      <c r="M153" s="71">
        <f>COUNTIFS('Audit Form Data'!K$4:K$123, TRUE, 'Audit Form Data'!A$4:A$123, "&gt;=4/1", 'Audit Form Data'!A$4:A$123, "&lt;=4/30", 'Audit Form Data'!B$4:B$123, 'Dropdown Lists'!A$8)</f>
        <v>0</v>
      </c>
      <c r="N153" s="72">
        <f>COUNTIFS('Audit Form Data'!L$4:L$123, TRUE, 'Audit Form Data'!A$4:A$123, "&gt;=4/1", 'Audit Form Data'!A$4:A$123, "&lt;=4/30", 'Audit Form Data'!B$4:B$123, 'Dropdown Lists'!A$8)</f>
        <v>0</v>
      </c>
      <c r="O153" s="97" t="str">
        <f>IFERROR(M153/(M153+N153),"")</f>
        <v/>
      </c>
      <c r="P153" s="71">
        <f>COUNTIFS('Audit Form Data'!K$4:K$123, TRUE, 'Audit Form Data'!A$4:A$123, "&gt;=5/1", 'Audit Form Data'!A$4:A$123, "&lt;=5/31", 'Audit Form Data'!B$4:B$123, 'Dropdown Lists'!A$8)</f>
        <v>0</v>
      </c>
      <c r="Q153" s="72">
        <f>COUNTIFS('Audit Form Data'!L$4:L$123, TRUE, 'Audit Form Data'!A$4:A$123, "&gt;=5/1", 'Audit Form Data'!A$4:A$123, "&lt;=5/31", 'Audit Form Data'!B$4:B$123, 'Dropdown Lists'!A$8)</f>
        <v>0</v>
      </c>
      <c r="R153" s="97" t="str">
        <f>IFERROR(P153/(P153+Q153),"")</f>
        <v/>
      </c>
      <c r="S153" s="71">
        <f>COUNTIFS('Audit Form Data'!K$4:K$123, TRUE, 'Audit Form Data'!A$4:A$123, "&gt;=6/1", 'Audit Form Data'!A$4:A$123, "&lt;=6/30", 'Audit Form Data'!B$4:B$123, 'Dropdown Lists'!A$8)</f>
        <v>0</v>
      </c>
      <c r="T153" s="72">
        <f>COUNTIFS('Audit Form Data'!L$4:L$123, TRUE, 'Audit Form Data'!A$4:A$123, "&gt;=6/1", 'Audit Form Data'!A$4:A$123, "&lt;=6/30", 'Audit Form Data'!B$4:B$123, 'Dropdown Lists'!A$8)</f>
        <v>0</v>
      </c>
      <c r="U153" s="97" t="str">
        <f>IFERROR(S153/(S153+T153),"")</f>
        <v/>
      </c>
      <c r="V153" s="71">
        <f>COUNTIFS('Audit Form Data'!K$4:K$123, TRUE, 'Audit Form Data'!A$4:A$123, "&gt;=7/1", 'Audit Form Data'!A$4:A$123, "&lt;=7/31", 'Audit Form Data'!B$4:B$123, 'Dropdown Lists'!A$8)</f>
        <v>0</v>
      </c>
      <c r="W153" s="72">
        <f>COUNTIFS('Audit Form Data'!L$4:L$123, TRUE, 'Audit Form Data'!A$4:A$123, "&gt;=7/1", 'Audit Form Data'!A$4:A$123, "&lt;=7/31", 'Audit Form Data'!B$4:B$123, 'Dropdown Lists'!A$8)</f>
        <v>0</v>
      </c>
      <c r="X153" s="97" t="str">
        <f>IFERROR(V153/(V153+W153),"")</f>
        <v/>
      </c>
      <c r="Y153" s="71">
        <f>COUNTIFS('Audit Form Data'!K$4:K$123, TRUE, 'Audit Form Data'!A$4:A$123, "&gt;=8/1", 'Audit Form Data'!A$4:A$123, "&lt;=8/31", 'Audit Form Data'!B$4:B$123, 'Dropdown Lists'!A$8)</f>
        <v>0</v>
      </c>
      <c r="Z153" s="72">
        <f>COUNTIFS('Audit Form Data'!L$4:L$123, TRUE, 'Audit Form Data'!A$4:A$123, "&gt;=8/1", 'Audit Form Data'!A$4:A$123, "&lt;=8/31", 'Audit Form Data'!B$4:B$123, 'Dropdown Lists'!A$8)</f>
        <v>0</v>
      </c>
      <c r="AA153" s="97" t="str">
        <f>IFERROR(Y153/(Y153+Z153),"")</f>
        <v/>
      </c>
      <c r="AB153" s="71">
        <f>COUNTIFS('Audit Form Data'!K$4:K$123, TRUE, 'Audit Form Data'!A$4:A$123, "&gt;=9/1", 'Audit Form Data'!A$4:A$123, "&lt;=9/30", 'Audit Form Data'!B$4:B$123, 'Dropdown Lists'!A$8)</f>
        <v>0</v>
      </c>
      <c r="AC153" s="72">
        <f>COUNTIFS('Audit Form Data'!L$4:L$123, TRUE, 'Audit Form Data'!A$4:A$123, "&gt;=9/1", 'Audit Form Data'!A$4:A$123, "&lt;=9/30", 'Audit Form Data'!B$4:B$123, 'Dropdown Lists'!A$8)</f>
        <v>0</v>
      </c>
      <c r="AD153" s="97" t="str">
        <f>IFERROR(AB153/(AB153+AC153),"")</f>
        <v/>
      </c>
      <c r="AE153" s="71">
        <f>COUNTIFS('Audit Form Data'!K$4:K$123, TRUE, 'Audit Form Data'!A$4:A$123, "&gt;=10/1", 'Audit Form Data'!A$4:A$123, "&lt;=10/31", 'Audit Form Data'!B$4:B$123, 'Dropdown Lists'!A$8)</f>
        <v>0</v>
      </c>
      <c r="AF153" s="72">
        <f>COUNTIFS('Audit Form Data'!L$4:L$123, TRUE, 'Audit Form Data'!A$4:A$123, "&gt;=10/1", 'Audit Form Data'!A$4:A$123, "&lt;=10/31", 'Audit Form Data'!B$4:B$123, 'Dropdown Lists'!A$8)</f>
        <v>0</v>
      </c>
      <c r="AG153" s="97" t="str">
        <f>IFERROR(AE153/(AE153+AF153),"")</f>
        <v/>
      </c>
      <c r="AH153" s="71">
        <f>COUNTIFS('Audit Form Data'!K$4:K$123, TRUE, 'Audit Form Data'!A$4:A$123, "&gt;=11/1", 'Audit Form Data'!A$4:A$123, "&lt;=11/30", 'Audit Form Data'!B$4:B$123, 'Dropdown Lists'!A$8)</f>
        <v>0</v>
      </c>
      <c r="AI153" s="72">
        <f>COUNTIFS('Audit Form Data'!L$4:L$123, TRUE, 'Audit Form Data'!A$4:A$123, "&gt;=11/1", 'Audit Form Data'!A$4:A$123, "&lt;=11/30", 'Audit Form Data'!B$4:B$123, 'Dropdown Lists'!A$8)</f>
        <v>0</v>
      </c>
      <c r="AJ153" s="97" t="str">
        <f>IFERROR(AH153/(AH153+AI153),"")</f>
        <v/>
      </c>
      <c r="AK153" s="71">
        <f>COUNTIFS('Audit Form Data'!K$4:K$123, TRUE, 'Audit Form Data'!A$4:A$123, "&gt;=12/1", 'Audit Form Data'!A$4:A$123, "&lt;=12/31", 'Audit Form Data'!B$4:B$123, 'Dropdown Lists'!A$8)</f>
        <v>0</v>
      </c>
      <c r="AL153" s="72">
        <f>COUNTIFS('Audit Form Data'!L$4:L$123, TRUE, 'Audit Form Data'!A$4:A$123, "&gt;=12/1", 'Audit Form Data'!A$4:A$123, "&lt;=12/31", 'Audit Form Data'!B$4:B$123, 'Dropdown Lists'!A$8)</f>
        <v>0</v>
      </c>
      <c r="AM153" s="97" t="str">
        <f>IFERROR(AK153/(AK153+AL153),"")</f>
        <v/>
      </c>
      <c r="AO153" s="155"/>
      <c r="AP153" s="47" t="s">
        <v>6</v>
      </c>
      <c r="AQ153" s="72">
        <f>COUNTIFS('Audit Form Data'!U$4:U$123, TRUE, 'Audit Form Data'!A$4:A$123, "&gt;=1/1", 'Audit Form Data'!A$4:A$123, "&lt;=1/31", 'Audit Form Data'!B$4:B$123, 'Dropdown Lists'!A$8)</f>
        <v>0</v>
      </c>
      <c r="AR153" s="72">
        <f>COUNTIFS('Audit Form Data'!U$4:U$123, TRUE, 'Audit Form Data'!A$4:A$123, "&gt;=2/1", 'Audit Form Data'!A$4:A$123, "&lt;3/1", 'Audit Form Data'!B$4:B$123, 'Dropdown Lists'!A$8)</f>
        <v>0</v>
      </c>
      <c r="AS153" s="72">
        <f>COUNTIFS('Audit Form Data'!U$4:U$123, TRUE, 'Audit Form Data'!A$4:A$123, "&gt;=3/1", 'Audit Form Data'!A$4:A$123, "&lt;=3/31", 'Audit Form Data'!B$4:B$123, 'Dropdown Lists'!A$8)</f>
        <v>0</v>
      </c>
      <c r="AT153" s="72">
        <f>COUNTIFS('Audit Form Data'!U$4:U$123, TRUE, 'Audit Form Data'!A$4:A$123, "&gt;=4/1", 'Audit Form Data'!A$4:A$123, "&lt;=4/30", 'Audit Form Data'!B$4:B$123, 'Dropdown Lists'!A$8)</f>
        <v>0</v>
      </c>
      <c r="AU153" s="72">
        <f>COUNTIFS('Audit Form Data'!U$4:U$123, TRUE, 'Audit Form Data'!A$4:A$123, "&gt;=5/1", 'Audit Form Data'!A$4:A$123, "&lt;=5/31", 'Audit Form Data'!B$4:B$123, 'Dropdown Lists'!A$8)</f>
        <v>0</v>
      </c>
      <c r="AV153" s="72">
        <f>COUNTIFS('Audit Form Data'!U$4:U$123, TRUE, 'Audit Form Data'!A$4:A$123, "&gt;=6/1", 'Audit Form Data'!A$4:A$123, "&lt;=6/30", 'Audit Form Data'!B$4:B$123, 'Dropdown Lists'!A$8)</f>
        <v>0</v>
      </c>
      <c r="AW153" s="72">
        <f>COUNTIFS('Audit Form Data'!U$4:U$123, TRUE, 'Audit Form Data'!A$4:A$123, "&gt;=7/1", 'Audit Form Data'!A$4:A$123, "&lt;=7/31", 'Audit Form Data'!B$4:B$123, 'Dropdown Lists'!A$8)</f>
        <v>0</v>
      </c>
      <c r="AX153" s="72">
        <f>COUNTIFS('Audit Form Data'!U$4:U$123, TRUE, 'Audit Form Data'!A$4:A$123, "&gt;=8/1", 'Audit Form Data'!A$4:A$123, "&lt;=8/31", 'Audit Form Data'!B$4:B$123, 'Dropdown Lists'!A$8)</f>
        <v>0</v>
      </c>
      <c r="AY153" s="72">
        <f>COUNTIFS('Audit Form Data'!U$4:U$123, TRUE, 'Audit Form Data'!A$4:A$123, "&gt;=9/1", 'Audit Form Data'!A$4:A$123, "&lt;=9/30", 'Audit Form Data'!B$4:B$123, 'Dropdown Lists'!A$8)</f>
        <v>0</v>
      </c>
      <c r="AZ153" s="72">
        <f>COUNTIFS('Audit Form Data'!U$4:U$123, TRUE, 'Audit Form Data'!A$4:A$123, "&gt;=10/1", 'Audit Form Data'!A$4:A$123, "&lt;=10/31", 'Audit Form Data'!B$4:B$123, 'Dropdown Lists'!A$8)</f>
        <v>0</v>
      </c>
      <c r="BA153" s="72">
        <f>COUNTIFS('Audit Form Data'!U$4:U$123, TRUE, 'Audit Form Data'!A$4:A$123, "&gt;=11/1", 'Audit Form Data'!A$4:A$123, "&lt;=11/30", 'Audit Form Data'!B$4:B$123, 'Dropdown Lists'!A$8)</f>
        <v>0</v>
      </c>
      <c r="BB153" s="72">
        <f>COUNTIFS('Audit Form Data'!U$4:U$123, TRUE, 'Audit Form Data'!A$4:A$123, "&gt;=12/1", 'Audit Form Data'!A$4:A$123, "&lt;=12/31", 'Audit Form Data'!B$4:B$123, 'Dropdown Lists'!A$8)</f>
        <v>0</v>
      </c>
    </row>
    <row r="154" spans="2:54" ht="24.6" x14ac:dyDescent="0.3">
      <c r="B154" s="155"/>
      <c r="C154" s="57" t="s">
        <v>6</v>
      </c>
      <c r="D154" s="71">
        <f>COUNTIFS('Audit Form Data'!T$4:T$123, TRUE, 'Audit Form Data'!A$4:A$123, "&gt;=1/1", 'Audit Form Data'!A$4:A$123, "&lt;=1/31", 'Audit Form Data'!B$4:B$123, 'Dropdown Lists'!A$8)</f>
        <v>0</v>
      </c>
      <c r="E154" s="72">
        <f>COUNTIFS('Audit Form Data'!U$4:U$123, TRUE, 'Audit Form Data'!A$4:A$123, "&gt;=1/1", 'Audit Form Data'!A$4:A$123, "&lt;=1/31", 'Audit Form Data'!B$4:B$123, 'Dropdown Lists'!A$8)</f>
        <v>0</v>
      </c>
      <c r="F154" s="97" t="str">
        <f>IFERROR(D154/(D154+E154),"")</f>
        <v/>
      </c>
      <c r="G154" s="71">
        <f>COUNTIFS('Audit Form Data'!T$4:T$123, TRUE, 'Audit Form Data'!A$4:A$123, "&gt;=2/1", 'Audit Form Data'!A$4:A$123, "&lt;3/1", 'Audit Form Data'!B$4:B$123, 'Dropdown Lists'!A$8)</f>
        <v>0</v>
      </c>
      <c r="H154" s="72">
        <f>COUNTIFS('Audit Form Data'!U$4:U$123, TRUE, 'Audit Form Data'!A$4:A$123, "&gt;=2/1", 'Audit Form Data'!A$4:A$123, "&lt;3/1", 'Audit Form Data'!B$4:B$123, 'Dropdown Lists'!A$8)</f>
        <v>0</v>
      </c>
      <c r="I154" s="97" t="str">
        <f>IFERROR(G154/(G154+H154),"")</f>
        <v/>
      </c>
      <c r="J154" s="71">
        <f>COUNTIFS('Audit Form Data'!T$4:T$123, TRUE, 'Audit Form Data'!A$4:A$123, "&gt;=3/1", 'Audit Form Data'!A$4:A$123, "&lt;=3/31", 'Audit Form Data'!B$4:B$123, 'Dropdown Lists'!A$8)</f>
        <v>0</v>
      </c>
      <c r="K154" s="72">
        <f>COUNTIFS('Audit Form Data'!U$4:U$123, TRUE, 'Audit Form Data'!A$4:A$123, "&gt;=3/1", 'Audit Form Data'!A$4:A$123, "&lt;=3/31", 'Audit Form Data'!B$4:B$123, 'Dropdown Lists'!A$8)</f>
        <v>0</v>
      </c>
      <c r="L154" s="97" t="str">
        <f>IFERROR(J154/(J154+K154),"")</f>
        <v/>
      </c>
      <c r="M154" s="71">
        <f>COUNTIFS('Audit Form Data'!T$4:T$123, TRUE, 'Audit Form Data'!A$4:A$123, "&gt;=4/1", 'Audit Form Data'!A$4:A$123, "&lt;=4/30", 'Audit Form Data'!B$4:B$123, 'Dropdown Lists'!A$8)</f>
        <v>0</v>
      </c>
      <c r="N154" s="72">
        <f>COUNTIFS('Audit Form Data'!U$4:U$123, TRUE, 'Audit Form Data'!A$4:A$123, "&gt;=4/1", 'Audit Form Data'!A$4:A$123, "&lt;=4/30", 'Audit Form Data'!B$4:B$123, 'Dropdown Lists'!A$8)</f>
        <v>0</v>
      </c>
      <c r="O154" s="97" t="str">
        <f>IFERROR(M154/(M154+N154),"")</f>
        <v/>
      </c>
      <c r="P154" s="71">
        <f>COUNTIFS('Audit Form Data'!T$4:T$123, TRUE, 'Audit Form Data'!A$4:A$123, "&gt;=5/1", 'Audit Form Data'!A$4:A$123, "&lt;=5/31", 'Audit Form Data'!B$4:B$123, 'Dropdown Lists'!A$8)</f>
        <v>0</v>
      </c>
      <c r="Q154" s="72">
        <f>COUNTIFS('Audit Form Data'!U$4:U$123, TRUE, 'Audit Form Data'!A$4:A$123, "&gt;=5/1", 'Audit Form Data'!A$4:A$123, "&lt;=5/31", 'Audit Form Data'!B$4:B$123, 'Dropdown Lists'!A$8)</f>
        <v>0</v>
      </c>
      <c r="R154" s="97" t="str">
        <f>IFERROR(P154/(P154+Q154),"")</f>
        <v/>
      </c>
      <c r="S154" s="71">
        <f>COUNTIFS('Audit Form Data'!T$4:T$123, TRUE, 'Audit Form Data'!A$4:A$123, "&gt;=6/1", 'Audit Form Data'!A$4:A$123, "&lt;=6/30", 'Audit Form Data'!B$4:B$123, 'Dropdown Lists'!A$8)</f>
        <v>0</v>
      </c>
      <c r="T154" s="72">
        <f>COUNTIFS('Audit Form Data'!U$4:U$123, TRUE, 'Audit Form Data'!A$4:A$123, "&gt;=6/1", 'Audit Form Data'!A$4:A$123, "&lt;=6/30", 'Audit Form Data'!B$4:B$123, 'Dropdown Lists'!A$8)</f>
        <v>0</v>
      </c>
      <c r="U154" s="97" t="str">
        <f>IFERROR(S154/(S154+T154),"")</f>
        <v/>
      </c>
      <c r="V154" s="71">
        <f>COUNTIFS('Audit Form Data'!T$4:T$123, TRUE, 'Audit Form Data'!A$4:A$123, "&gt;=7/1", 'Audit Form Data'!A$4:A$123, "&lt;=7/31", 'Audit Form Data'!B$4:B$123, 'Dropdown Lists'!A$8)</f>
        <v>0</v>
      </c>
      <c r="W154" s="72">
        <f>COUNTIFS('Audit Form Data'!U$4:U$123, TRUE, 'Audit Form Data'!A$4:A$123, "&gt;=7/1", 'Audit Form Data'!A$4:A$123, "&lt;=7/31", 'Audit Form Data'!B$4:B$123, 'Dropdown Lists'!A$8)</f>
        <v>0</v>
      </c>
      <c r="X154" s="97" t="str">
        <f>IFERROR(V154/(V154+W154),"")</f>
        <v/>
      </c>
      <c r="Y154" s="71">
        <f>COUNTIFS('Audit Form Data'!T$4:T$123, TRUE, 'Audit Form Data'!A$4:A$123, "&gt;=8/1", 'Audit Form Data'!A$4:A$123, "&lt;=8/31", 'Audit Form Data'!B$4:B$123, 'Dropdown Lists'!A$8)</f>
        <v>0</v>
      </c>
      <c r="Z154" s="72">
        <f>COUNTIFS('Audit Form Data'!U$4:U$123, TRUE, 'Audit Form Data'!A$4:A$123, "&gt;=8/1", 'Audit Form Data'!A$4:A$123, "&lt;=8/31", 'Audit Form Data'!B$4:B$123, 'Dropdown Lists'!A$8)</f>
        <v>0</v>
      </c>
      <c r="AA154" s="97" t="str">
        <f>IFERROR(Y154/(Y154+Z154),"")</f>
        <v/>
      </c>
      <c r="AB154" s="71">
        <f>COUNTIFS('Audit Form Data'!T$4:T$123, TRUE, 'Audit Form Data'!A$4:A$123, "&gt;=9/1", 'Audit Form Data'!A$4:A$123, "&lt;=9/30", 'Audit Form Data'!B$4:B$123, 'Dropdown Lists'!A$8)</f>
        <v>0</v>
      </c>
      <c r="AC154" s="72">
        <f>COUNTIFS('Audit Form Data'!U$4:U$123, TRUE, 'Audit Form Data'!A$4:A$123, "&gt;=9/1", 'Audit Form Data'!A$4:A$123, "&lt;=9/30", 'Audit Form Data'!B$4:B$123, 'Dropdown Lists'!A$8)</f>
        <v>0</v>
      </c>
      <c r="AD154" s="97" t="str">
        <f>IFERROR(AB154/(AB154+AC154),"")</f>
        <v/>
      </c>
      <c r="AE154" s="71">
        <f>COUNTIFS('Audit Form Data'!T$4:T$123, TRUE, 'Audit Form Data'!A$4:A$123, "&gt;=10/1", 'Audit Form Data'!A$4:A$123, "&lt;=10/31", 'Audit Form Data'!B$4:B$123, 'Dropdown Lists'!A$8)</f>
        <v>0</v>
      </c>
      <c r="AF154" s="72">
        <f>COUNTIFS('Audit Form Data'!U$4:U$123, TRUE, 'Audit Form Data'!A$4:A$123, "&gt;=10/1", 'Audit Form Data'!A$4:A$123, "&lt;=10/31", 'Audit Form Data'!B$4:B$123, 'Dropdown Lists'!A$8)</f>
        <v>0</v>
      </c>
      <c r="AG154" s="97" t="str">
        <f>IFERROR(AE154/(AE154+AF154),"")</f>
        <v/>
      </c>
      <c r="AH154" s="71">
        <f>COUNTIFS('Audit Form Data'!T$4:T$123, TRUE, 'Audit Form Data'!A$4:A$123, "&gt;=11/1", 'Audit Form Data'!A$4:A$123, "&lt;=11/30", 'Audit Form Data'!B$4:B$123, 'Dropdown Lists'!A$8)</f>
        <v>0</v>
      </c>
      <c r="AI154" s="72">
        <f>COUNTIFS('Audit Form Data'!U$4:U$123, TRUE, 'Audit Form Data'!A$4:A$123, "&gt;=11/1", 'Audit Form Data'!A$4:A$123, "&lt;=11/30", 'Audit Form Data'!B$4:B$123, 'Dropdown Lists'!A$8)</f>
        <v>0</v>
      </c>
      <c r="AJ154" s="97" t="str">
        <f>IFERROR(AH154/(AH154+AI154),"")</f>
        <v/>
      </c>
      <c r="AK154" s="71">
        <f>COUNTIFS('Audit Form Data'!T$4:T$123, TRUE, 'Audit Form Data'!A$4:A$123, "&gt;=12/1", 'Audit Form Data'!A$4:A$123, "&lt;=12/31", 'Audit Form Data'!B$4:B$123, 'Dropdown Lists'!A$8)</f>
        <v>0</v>
      </c>
      <c r="AL154" s="72">
        <f>COUNTIFS('Audit Form Data'!U$4:U$123, TRUE, 'Audit Form Data'!A$4:A$123, "&gt;=12/1", 'Audit Form Data'!A$4:A$123, "&lt;=12/31", 'Audit Form Data'!B$4:B$123, 'Dropdown Lists'!A$8)</f>
        <v>0</v>
      </c>
      <c r="AM154" s="97" t="str">
        <f>IFERROR(AK154/(AK154+AL154),"")</f>
        <v/>
      </c>
      <c r="AO154" s="156"/>
      <c r="AP154" s="47" t="s">
        <v>7</v>
      </c>
      <c r="AQ154" s="72">
        <f>COUNTIFS('Audit Form Data'!X$4:X$123, TRUE, 'Audit Form Data'!A$4:A$123, "&gt;=1/1", 'Audit Form Data'!A$4:A$123, "&lt;=1/31", 'Audit Form Data'!B$4:B$123, 'Dropdown Lists'!A$8)</f>
        <v>0</v>
      </c>
      <c r="AR154" s="72">
        <f>COUNTIFS('Audit Form Data'!X$4:X$123, TRUE, 'Audit Form Data'!A$4:A$123, "&gt;=2/1", 'Audit Form Data'!A$4:A$123, "&lt;3/1", 'Audit Form Data'!B$4:B$123, 'Dropdown Lists'!A$8)</f>
        <v>0</v>
      </c>
      <c r="AS154" s="72">
        <f>COUNTIFS('Audit Form Data'!X$4:X$123, TRUE, 'Audit Form Data'!A$4:A$123, "&gt;=3/1", 'Audit Form Data'!A$4:A$123, "&lt;=3/31", 'Audit Form Data'!B$4:B$123, 'Dropdown Lists'!A$8)</f>
        <v>0</v>
      </c>
      <c r="AT154" s="72">
        <f>COUNTIFS('Audit Form Data'!X$4:X$123, TRUE, 'Audit Form Data'!A$4:A$123, "&gt;=4/1", 'Audit Form Data'!A$4:A$123, "&lt;=4/30", 'Audit Form Data'!B$4:B$123, 'Dropdown Lists'!A$8)</f>
        <v>0</v>
      </c>
      <c r="AU154" s="72">
        <f>COUNTIFS('Audit Form Data'!X$4:X$123, TRUE, 'Audit Form Data'!A$4:A$123, "&gt;=5/1", 'Audit Form Data'!A$4:A$123, "&lt;=5/31", 'Audit Form Data'!B$4:B$123, 'Dropdown Lists'!A$8)</f>
        <v>0</v>
      </c>
      <c r="AV154" s="72">
        <f>COUNTIFS('Audit Form Data'!X$4:X$123, TRUE, 'Audit Form Data'!A$4:A$123, "&gt;=6/1", 'Audit Form Data'!A$4:A$123, "&lt;=6/30", 'Audit Form Data'!B$4:B$123, 'Dropdown Lists'!A$8)</f>
        <v>0</v>
      </c>
      <c r="AW154" s="72">
        <f>COUNTIFS('Audit Form Data'!X$4:X$123, TRUE, 'Audit Form Data'!A$4:A$123, "&gt;=7/1", 'Audit Form Data'!A$4:A$123, "&lt;=7/31", 'Audit Form Data'!B$4:B$123, 'Dropdown Lists'!A$8)</f>
        <v>0</v>
      </c>
      <c r="AX154" s="72">
        <f>COUNTIFS('Audit Form Data'!X$4:X$123, TRUE, 'Audit Form Data'!A$4:A$123, "&gt;=8/1", 'Audit Form Data'!A$4:A$123, "&lt;=8/31", 'Audit Form Data'!B$4:B$123, 'Dropdown Lists'!A$8)</f>
        <v>0</v>
      </c>
      <c r="AY154" s="72">
        <f>COUNTIFS('Audit Form Data'!X$4:X$123, TRUE, 'Audit Form Data'!A$4:A$123, "&gt;=9/1", 'Audit Form Data'!A$4:A$123, "&lt;=9/30", 'Audit Form Data'!B$4:B$123, 'Dropdown Lists'!A$8)</f>
        <v>0</v>
      </c>
      <c r="AZ154" s="72">
        <f>COUNTIFS('Audit Form Data'!X$4:X$123, TRUE, 'Audit Form Data'!A$4:A$123, "&gt;=10/1", 'Audit Form Data'!A$4:A$123, "&lt;=10/31", 'Audit Form Data'!B$4:B$123, 'Dropdown Lists'!A$8)</f>
        <v>0</v>
      </c>
      <c r="BA154" s="72">
        <f>COUNTIFS('Audit Form Data'!X$4:X$123, TRUE, 'Audit Form Data'!A$4:A$123, "&gt;=11/1", 'Audit Form Data'!A$4:A$123, "&lt;=11/30", 'Audit Form Data'!B$4:B$123, 'Dropdown Lists'!A$8)</f>
        <v>0</v>
      </c>
      <c r="BB154" s="72">
        <f>COUNTIFS('Audit Form Data'!X$4:X$123, TRUE, 'Audit Form Data'!A$4:A$123, "&gt;=12/1", 'Audit Form Data'!A$4:A$123, "&lt;=12/31", 'Audit Form Data'!B$4:B$123, 'Dropdown Lists'!A$8)</f>
        <v>0</v>
      </c>
    </row>
    <row r="155" spans="2:54" ht="24.6" x14ac:dyDescent="0.3">
      <c r="B155" s="155"/>
      <c r="C155" s="57" t="s">
        <v>7</v>
      </c>
      <c r="D155" s="71">
        <f>COUNTIFS('Audit Form Data'!W$4:W$123, TRUE, 'Audit Form Data'!A$4:A$123, "&gt;=1/1", 'Audit Form Data'!A$4:A$123, "&lt;=1/31", 'Audit Form Data'!B$4:B$123, 'Dropdown Lists'!A$8)</f>
        <v>0</v>
      </c>
      <c r="E155" s="72">
        <f>COUNTIFS('Audit Form Data'!X$4:X$123, TRUE, 'Audit Form Data'!A$4:A$123, "&gt;=1/1", 'Audit Form Data'!A$4:A$123, "&lt;=1/31", 'Audit Form Data'!B$4:B$123, 'Dropdown Lists'!A$8)</f>
        <v>0</v>
      </c>
      <c r="F155" s="97" t="str">
        <f>IFERROR(D155/(D155+E155),"")</f>
        <v/>
      </c>
      <c r="G155" s="71">
        <f>COUNTIFS('Audit Form Data'!W$4:W$123, TRUE, 'Audit Form Data'!A$4:A$123, "&gt;=2/1", 'Audit Form Data'!A$4:A$123, "&lt;3/1", 'Audit Form Data'!B$4:B$123, 'Dropdown Lists'!A$8)</f>
        <v>0</v>
      </c>
      <c r="H155" s="72">
        <f>COUNTIFS('Audit Form Data'!X$4:X$123, TRUE, 'Audit Form Data'!A$4:A$123, "&gt;=2/1", 'Audit Form Data'!A$4:A$123, "&lt;3/1", 'Audit Form Data'!B$4:B$123, 'Dropdown Lists'!A$8)</f>
        <v>0</v>
      </c>
      <c r="I155" s="97" t="str">
        <f>IFERROR(G155/(G155+H155),"")</f>
        <v/>
      </c>
      <c r="J155" s="71">
        <f>COUNTIFS('Audit Form Data'!W$4:W$123, TRUE, 'Audit Form Data'!A$4:A$123, "&gt;=3/1", 'Audit Form Data'!A$4:A$123, "&lt;=3/31", 'Audit Form Data'!B$4:B$123, 'Dropdown Lists'!A$8)</f>
        <v>0</v>
      </c>
      <c r="K155" s="72">
        <f>COUNTIFS('Audit Form Data'!X$4:X$123, TRUE, 'Audit Form Data'!A$4:A$123, "&gt;=3/1", 'Audit Form Data'!A$4:A$123, "&lt;=3/31", 'Audit Form Data'!B$4:B$123, 'Dropdown Lists'!A$8)</f>
        <v>0</v>
      </c>
      <c r="L155" s="97" t="str">
        <f>IFERROR(J155/(J155+K155),"")</f>
        <v/>
      </c>
      <c r="M155" s="71">
        <f>COUNTIFS('Audit Form Data'!W$4:W$123, TRUE, 'Audit Form Data'!A$4:A$123, "&gt;=4/1", 'Audit Form Data'!A$4:A$123, "&lt;=4/30", 'Audit Form Data'!B$4:B$123, 'Dropdown Lists'!A$8)</f>
        <v>0</v>
      </c>
      <c r="N155" s="72">
        <f>COUNTIFS('Audit Form Data'!X$4:X$123, TRUE, 'Audit Form Data'!A$4:A$123, "&gt;=4/1", 'Audit Form Data'!A$4:A$123, "&lt;=4/30", 'Audit Form Data'!B$4:B$123, 'Dropdown Lists'!A$8)</f>
        <v>0</v>
      </c>
      <c r="O155" s="97" t="str">
        <f>IFERROR(M155/(M155+N155),"")</f>
        <v/>
      </c>
      <c r="P155" s="71">
        <f>COUNTIFS('Audit Form Data'!W$4:W$123, TRUE, 'Audit Form Data'!A$4:A$123, "&gt;=5/1", 'Audit Form Data'!A$4:A$123, "&lt;=5/31", 'Audit Form Data'!B$4:B$123, 'Dropdown Lists'!A$8)</f>
        <v>0</v>
      </c>
      <c r="Q155" s="72">
        <f>COUNTIFS('Audit Form Data'!X$4:X$123, TRUE, 'Audit Form Data'!A$4:A$123, "&gt;=5/1", 'Audit Form Data'!A$4:A$123, "&lt;=5/31")</f>
        <v>0</v>
      </c>
      <c r="R155" s="97" t="str">
        <f>IFERROR(P155/(P155+Q155),"")</f>
        <v/>
      </c>
      <c r="S155" s="71">
        <f>COUNTIFS('Audit Form Data'!W$4:W$123, TRUE, 'Audit Form Data'!A$4:A$123, "&gt;=6/1", 'Audit Form Data'!A$4:A$123, "&lt;=6/30", 'Audit Form Data'!B$4:B$123, 'Dropdown Lists'!A$8)</f>
        <v>0</v>
      </c>
      <c r="T155" s="72">
        <f>COUNTIFS('Audit Form Data'!X$4:X$123, TRUE, 'Audit Form Data'!A$4:A$123, "&gt;=6/1", 'Audit Form Data'!A$4:A$123, "&lt;=6/30", 'Audit Form Data'!B$4:B$123, 'Dropdown Lists'!A$8)</f>
        <v>0</v>
      </c>
      <c r="U155" s="97" t="str">
        <f>IFERROR(S155/(S155+T155),"")</f>
        <v/>
      </c>
      <c r="V155" s="71">
        <f>COUNTIFS('Audit Form Data'!W$4:W$123, TRUE, 'Audit Form Data'!A$4:A$123, "&gt;=7/1", 'Audit Form Data'!A$4:A$123, "&lt;=7/31", 'Audit Form Data'!B$4:B$123, 'Dropdown Lists'!A$8)</f>
        <v>0</v>
      </c>
      <c r="W155" s="72">
        <f>COUNTIFS('Audit Form Data'!X$4:X$123, TRUE, 'Audit Form Data'!A$4:A$123, "&gt;=7/1", 'Audit Form Data'!A$4:A$123, "&lt;=7/31", 'Audit Form Data'!B$4:B$123, 'Dropdown Lists'!A$8)</f>
        <v>0</v>
      </c>
      <c r="X155" s="97" t="str">
        <f>IFERROR(V155/(V155+W155),"")</f>
        <v/>
      </c>
      <c r="Y155" s="71">
        <f>COUNTIFS('Audit Form Data'!W$4:W$123, TRUE, 'Audit Form Data'!A$4:A$123, "&gt;=8/1", 'Audit Form Data'!A$4:A$123, "&lt;=8/31", 'Audit Form Data'!B$4:B$123, 'Dropdown Lists'!A$8)</f>
        <v>0</v>
      </c>
      <c r="Z155" s="72">
        <f>COUNTIFS('Audit Form Data'!X$4:X$123, TRUE, 'Audit Form Data'!A$4:A$123, "&gt;=8/1", 'Audit Form Data'!A$4:A$123, "&lt;=8/31", 'Audit Form Data'!B$4:B$123, 'Dropdown Lists'!A$8)</f>
        <v>0</v>
      </c>
      <c r="AA155" s="97" t="str">
        <f>IFERROR(Y155/(Y155+Z155),"")</f>
        <v/>
      </c>
      <c r="AB155" s="71">
        <f>COUNTIFS('Audit Form Data'!W$4:W$123, TRUE, 'Audit Form Data'!A$4:A$123, "&gt;=9/1", 'Audit Form Data'!A$4:A$123, "&lt;=9/30", 'Audit Form Data'!B$4:B$123, 'Dropdown Lists'!A$8)</f>
        <v>0</v>
      </c>
      <c r="AC155" s="72">
        <f>COUNTIFS('Audit Form Data'!X$4:X$123, TRUE, 'Audit Form Data'!A$4:A$123, "&gt;=9/1", 'Audit Form Data'!A$4:A$123, "&lt;=9/30", 'Audit Form Data'!B$4:B$123, 'Dropdown Lists'!A$8)</f>
        <v>0</v>
      </c>
      <c r="AD155" s="97" t="str">
        <f>IFERROR(AB155/(AB155+AC155),"")</f>
        <v/>
      </c>
      <c r="AE155" s="71">
        <f>COUNTIFS('Audit Form Data'!W$4:W$123, TRUE, 'Audit Form Data'!A$4:A$123, "&gt;=10/1", 'Audit Form Data'!A$4:A$123, "&lt;=10/31", 'Audit Form Data'!B$4:B$123, 'Dropdown Lists'!A$8)</f>
        <v>0</v>
      </c>
      <c r="AF155" s="72">
        <f>COUNTIFS('Audit Form Data'!X$4:X$123, TRUE, 'Audit Form Data'!A$4:A$123, "&gt;=10/1", 'Audit Form Data'!A$4:A$123, "&lt;=10/31", 'Audit Form Data'!B$4:B$123, 'Dropdown Lists'!A$8)</f>
        <v>0</v>
      </c>
      <c r="AG155" s="97" t="str">
        <f>IFERROR(AE155/(AE155+AF155),"")</f>
        <v/>
      </c>
      <c r="AH155" s="71">
        <f>COUNTIFS('Audit Form Data'!W$4:W$123, TRUE, 'Audit Form Data'!A$4:A$123, "&gt;=11/1", 'Audit Form Data'!A$4:A$123, "&lt;=11/30", 'Audit Form Data'!B$4:B$123, 'Dropdown Lists'!A$8)</f>
        <v>0</v>
      </c>
      <c r="AI155" s="72">
        <f>COUNTIFS('Audit Form Data'!X$4:X$123, TRUE, 'Audit Form Data'!A$4:A$123, "&gt;=11/1", 'Audit Form Data'!A$4:A$123, "&lt;=11/30", 'Audit Form Data'!B$4:B$123, 'Dropdown Lists'!A$8)</f>
        <v>0</v>
      </c>
      <c r="AJ155" s="97" t="str">
        <f>IFERROR(AH155/(AH155+AI155),"")</f>
        <v/>
      </c>
      <c r="AK155" s="71">
        <f>COUNTIFS('Audit Form Data'!W$4:W$123, TRUE, 'Audit Form Data'!A$4:A$123, "&gt;=12/1", 'Audit Form Data'!A$4:A$123, "&lt;=12/31", 'Audit Form Data'!B$4:B$123, 'Dropdown Lists'!A$8)</f>
        <v>0</v>
      </c>
      <c r="AL155" s="72">
        <f>COUNTIFS('Audit Form Data'!X$4:X$123, TRUE, 'Audit Form Data'!A$4:A$123, "&gt;=12/1", 'Audit Form Data'!A$4:A$123, "&lt;=12/31", 'Audit Form Data'!B$4:B$123, 'Dropdown Lists'!A$8)</f>
        <v>0</v>
      </c>
      <c r="AM155" s="97" t="str">
        <f>IFERROR(AK155/(AK155+AL155),"")</f>
        <v/>
      </c>
      <c r="AO155" s="117" t="s">
        <v>8</v>
      </c>
      <c r="AP155" s="48" t="s">
        <v>9</v>
      </c>
      <c r="AQ155" s="74">
        <f>COUNTIFS('Audit Form Data'!I$4:I$123, TRUE, 'Audit Form Data'!A$4:A$123, "&gt;=1/1", 'Audit Form Data'!A$4:A$123, "&lt;=1/31", 'Audit Form Data'!B$4:B$123, 'Dropdown Lists'!A$8)</f>
        <v>0</v>
      </c>
      <c r="AR155" s="74">
        <f>COUNTIFS('Audit Form Data'!I$4:I$123, TRUE, 'Audit Form Data'!A$4:A$123, "&gt;=2/1", 'Audit Form Data'!A$4:A$123, "&lt;3/1", 'Audit Form Data'!B$4:B$123, 'Dropdown Lists'!A$8)</f>
        <v>0</v>
      </c>
      <c r="AS155" s="74">
        <f>COUNTIFS('Audit Form Data'!I$4:I$123, TRUE, 'Audit Form Data'!A$4:A$123, "&gt;=3/1", 'Audit Form Data'!A$4:A$123, "&lt;=3/31", 'Audit Form Data'!B$4:B$123, 'Dropdown Lists'!A$8)</f>
        <v>0</v>
      </c>
      <c r="AT155" s="74">
        <f>COUNTIFS('Audit Form Data'!I$4:I$123, TRUE, 'Audit Form Data'!A$4:A$123, "&gt;=4/1", 'Audit Form Data'!A$4:A$123, "&lt;=4/30", 'Audit Form Data'!B$4:B$123, 'Dropdown Lists'!A$8)</f>
        <v>0</v>
      </c>
      <c r="AU155" s="74">
        <f>COUNTIFS('Audit Form Data'!I$4:I$123, TRUE, 'Audit Form Data'!A$4:A$123, "&gt;=5/1", 'Audit Form Data'!A$4:A$123, "&lt;=5/31", 'Audit Form Data'!B$4:B$123, 'Dropdown Lists'!A$8)</f>
        <v>0</v>
      </c>
      <c r="AV155" s="74">
        <f>COUNTIFS('Audit Form Data'!I$4:I$123, TRUE, 'Audit Form Data'!A$4:A$123, "&gt;=6/1", 'Audit Form Data'!A$4:A$123, "&lt;=6/30", 'Audit Form Data'!B$4:B$123, 'Dropdown Lists'!A$8)</f>
        <v>0</v>
      </c>
      <c r="AW155" s="74">
        <f>COUNTIFS('Audit Form Data'!I$4:I$123, TRUE, 'Audit Form Data'!A$4:A$123, "&gt;=7/1", 'Audit Form Data'!A$4:A$123, "&lt;=7/31", 'Audit Form Data'!B$4:B$123, 'Dropdown Lists'!A$8)</f>
        <v>0</v>
      </c>
      <c r="AX155" s="74">
        <f>COUNTIFS('Audit Form Data'!I$4:I$123, TRUE, 'Audit Form Data'!A$4:A$123, "&gt;=8/1", 'Audit Form Data'!A$4:A$123, "&lt;=8/31", 'Audit Form Data'!B$4:B$123, 'Dropdown Lists'!A$8)</f>
        <v>0</v>
      </c>
      <c r="AY155" s="74">
        <f>COUNTIFS('Audit Form Data'!I$4:I$123, TRUE, 'Audit Form Data'!A$4:A$123, "&gt;=9/1", 'Audit Form Data'!A$4:A$123, "&lt;=9/30", 'Audit Form Data'!B$4:B$123, 'Dropdown Lists'!A$8)</f>
        <v>0</v>
      </c>
      <c r="AZ155" s="74">
        <f>COUNTIFS('Audit Form Data'!I$4:I$123, TRUE, 'Audit Form Data'!A$4:A$123, "&gt;=10/1", 'Audit Form Data'!A$4:A$123, "&lt;=10/31", 'Audit Form Data'!B$4:B$123, 'Dropdown Lists'!A$8)</f>
        <v>0</v>
      </c>
      <c r="BA155" s="74">
        <f>COUNTIFS('Audit Form Data'!I$4:I$123, TRUE, 'Audit Form Data'!A$4:A$123, "&gt;=11/1", 'Audit Form Data'!A$4:A$123, "&lt;=11/30", 'Audit Form Data'!B$4:B$123, 'Dropdown Lists'!A$8)</f>
        <v>0</v>
      </c>
      <c r="BB155" s="74">
        <f>COUNTIFS('Audit Form Data'!I$4:I$123, TRUE, 'Audit Form Data'!A$4:A$123, "&gt;=12/1", 'Audit Form Data'!A$4:A$123, "&lt;=12/31", 'Audit Form Data'!B$4:B$123, 'Dropdown Lists'!A$8)</f>
        <v>0</v>
      </c>
    </row>
    <row r="156" spans="2:54" x14ac:dyDescent="0.3">
      <c r="B156" s="156"/>
      <c r="C156" s="87" t="s">
        <v>118</v>
      </c>
      <c r="D156" s="88">
        <f>SUM(D153:D155)</f>
        <v>0</v>
      </c>
      <c r="E156" s="88">
        <f>SUM(E153:E155)</f>
        <v>0</v>
      </c>
      <c r="F156" s="98" t="e">
        <f>IFERROR(D156/(D156+E156), NA())</f>
        <v>#N/A</v>
      </c>
      <c r="G156" s="88">
        <f>SUM(G153:G155)</f>
        <v>0</v>
      </c>
      <c r="H156" s="88">
        <f>SUM(H153:H155)</f>
        <v>0</v>
      </c>
      <c r="I156" s="98" t="e">
        <f>IFERROR(G156/(G156+H156), NA())</f>
        <v>#N/A</v>
      </c>
      <c r="J156" s="88">
        <f>SUM(J153:J155)</f>
        <v>0</v>
      </c>
      <c r="K156" s="88">
        <f>SUM(K153:K155)</f>
        <v>0</v>
      </c>
      <c r="L156" s="98" t="e">
        <f>IFERROR(J156/(J156+K156), NA())</f>
        <v>#N/A</v>
      </c>
      <c r="M156" s="88">
        <f>SUM(M153:M155)</f>
        <v>0</v>
      </c>
      <c r="N156" s="88">
        <f>SUM(N153:N155)</f>
        <v>0</v>
      </c>
      <c r="O156" s="98" t="e">
        <f>IFERROR(M156/(M156+N156), NA())</f>
        <v>#N/A</v>
      </c>
      <c r="P156" s="88">
        <f>SUM(P153:P155)</f>
        <v>0</v>
      </c>
      <c r="Q156" s="88">
        <f>SUM(Q153:Q155)</f>
        <v>0</v>
      </c>
      <c r="R156" s="98" t="e">
        <f>IFERROR(P156/(P156+Q156), NA())</f>
        <v>#N/A</v>
      </c>
      <c r="S156" s="88">
        <f>SUM(S153:S155)</f>
        <v>0</v>
      </c>
      <c r="T156" s="88">
        <f>SUM(T153:T155)</f>
        <v>0</v>
      </c>
      <c r="U156" s="98" t="e">
        <f>IFERROR(S156/(S156+T156), NA())</f>
        <v>#N/A</v>
      </c>
      <c r="V156" s="88">
        <f>SUM(V153:V155)</f>
        <v>0</v>
      </c>
      <c r="W156" s="88">
        <f>SUM(W153:W155)</f>
        <v>0</v>
      </c>
      <c r="X156" s="98" t="e">
        <f>IFERROR(V156/(V156+W156), NA())</f>
        <v>#N/A</v>
      </c>
      <c r="Y156" s="88">
        <f>SUM(Y153:Y155)</f>
        <v>0</v>
      </c>
      <c r="Z156" s="88">
        <f>SUM(Z153:Z155)</f>
        <v>0</v>
      </c>
      <c r="AA156" s="98" t="e">
        <f>IFERROR(Y156/(Y156+Z156), NA())</f>
        <v>#N/A</v>
      </c>
      <c r="AB156" s="88">
        <f>SUM(AB153:AB155)</f>
        <v>0</v>
      </c>
      <c r="AC156" s="88">
        <f>SUM(AC153:AC155)</f>
        <v>0</v>
      </c>
      <c r="AD156" s="98" t="e">
        <f>IFERROR(AB156/(AB156+AC156), NA())</f>
        <v>#N/A</v>
      </c>
      <c r="AE156" s="88">
        <f>SUM(AE153:AE155)</f>
        <v>0</v>
      </c>
      <c r="AF156" s="88">
        <f>SUM(AF153:AF155)</f>
        <v>0</v>
      </c>
      <c r="AG156" s="98" t="e">
        <f>IFERROR(AE156/(AE156+AF156), NA())</f>
        <v>#N/A</v>
      </c>
      <c r="AH156" s="88">
        <f>SUM(AH153:AH155)</f>
        <v>0</v>
      </c>
      <c r="AI156" s="88">
        <f>SUM(AI153:AI155)</f>
        <v>0</v>
      </c>
      <c r="AJ156" s="98" t="e">
        <f>IFERROR(AH156/(AH156+AI156), NA())</f>
        <v>#N/A</v>
      </c>
      <c r="AK156" s="88">
        <f>SUM(AK153:AK155)</f>
        <v>0</v>
      </c>
      <c r="AL156" s="88">
        <f>SUM(AL153:AL155)</f>
        <v>0</v>
      </c>
      <c r="AM156" s="98" t="e">
        <f>IFERROR(AK156/(AK156+AL156), NA())</f>
        <v>#N/A</v>
      </c>
      <c r="AO156" s="146" t="s">
        <v>10</v>
      </c>
      <c r="AP156" s="50" t="s">
        <v>11</v>
      </c>
      <c r="AQ156" s="76">
        <f>COUNTIFS('Audit Form Data'!AG$4:AG$123, TRUE, 'Audit Form Data'!A$4:A$123, "&gt;=1/1", 'Audit Form Data'!A$4:A$123, "&lt;=1/31", 'Audit Form Data'!B$4:B$123, 'Dropdown Lists'!A$8)</f>
        <v>0</v>
      </c>
      <c r="AR156" s="76">
        <f>COUNTIFS('Audit Form Data'!AG$4:AG$123, TRUE, 'Audit Form Data'!A$4:A$123, "&gt;=2/1", 'Audit Form Data'!A$4:A$123, "&lt;3/1", 'Audit Form Data'!B$4:B$123, 'Dropdown Lists'!A$8)</f>
        <v>0</v>
      </c>
      <c r="AS156" s="76">
        <f>COUNTIFS('Audit Form Data'!AG$4:AG$123, TRUE, 'Audit Form Data'!A$4:A$123, "&gt;=3/1", 'Audit Form Data'!A$4:A$123, "&lt;=3/31", 'Audit Form Data'!B$4:B$123, 'Dropdown Lists'!A$8)</f>
        <v>0</v>
      </c>
      <c r="AT156" s="76">
        <f>COUNTIFS('Audit Form Data'!AG$4:AG$123, TRUE, 'Audit Form Data'!A$4:A$123, "&gt;=4/1", 'Audit Form Data'!A$4:A$123, "&lt;=4/30", 'Audit Form Data'!B$4:B$123, 'Dropdown Lists'!A$8)</f>
        <v>0</v>
      </c>
      <c r="AU156" s="76">
        <f>COUNTIFS('Audit Form Data'!AG$4:AG$123, TRUE, 'Audit Form Data'!A$4:A$123, "&gt;=5/1", 'Audit Form Data'!A$4:A$123, "&lt;=5/31", 'Audit Form Data'!B$4:B$123, 'Dropdown Lists'!A$8)</f>
        <v>0</v>
      </c>
      <c r="AV156" s="76">
        <f>COUNTIFS('Audit Form Data'!AG$4:AG$123, TRUE, 'Audit Form Data'!A$4:A$123, "&gt;=6/1", 'Audit Form Data'!A$4:A$123, "&lt;=6/30", 'Audit Form Data'!B$4:B$123, 'Dropdown Lists'!A$8)</f>
        <v>0</v>
      </c>
      <c r="AW156" s="76">
        <f>COUNTIFS('Audit Form Data'!AG$4:AG$123, TRUE, 'Audit Form Data'!A$4:A$123, "&gt;=7/1", 'Audit Form Data'!A$4:A$123, "&lt;=7/31", 'Audit Form Data'!B$4:B$123, 'Dropdown Lists'!A$8)</f>
        <v>0</v>
      </c>
      <c r="AX156" s="76">
        <f>COUNTIFS('Audit Form Data'!AG$4:AG$123, TRUE, 'Audit Form Data'!A$4:A$123, "&gt;=8/1", 'Audit Form Data'!A$4:A$123, "&lt;=8/31", 'Audit Form Data'!B$4:B$123, 'Dropdown Lists'!A$8)</f>
        <v>0</v>
      </c>
      <c r="AY156" s="76">
        <f>COUNTIFS('Audit Form Data'!AG$4:AG$123, TRUE, 'Audit Form Data'!A$4:A$123, "&gt;=9/1", 'Audit Form Data'!A$4:A$123, "&lt;=9/30", 'Audit Form Data'!B$4:B$123, 'Dropdown Lists'!A$8)</f>
        <v>0</v>
      </c>
      <c r="AZ156" s="76">
        <f>COUNTIFS('Audit Form Data'!AG$4:AG$123, TRUE, 'Audit Form Data'!A$4:A$123, "&gt;=10/1", 'Audit Form Data'!A$4:A$123, "&lt;=10/31", 'Audit Form Data'!B$4:B$123, 'Dropdown Lists'!A$8)</f>
        <v>0</v>
      </c>
      <c r="BA156" s="76">
        <f>COUNTIFS('Audit Form Data'!AG$4:AG$123, TRUE, 'Audit Form Data'!A$4:A$123, "&gt;=11/1", 'Audit Form Data'!A$4:A$123, "&lt;=11/30", 'Audit Form Data'!B$4:B$123, 'Dropdown Lists'!A$8)</f>
        <v>0</v>
      </c>
      <c r="BB156" s="76">
        <f>COUNTIFS('Audit Form Data'!AG$4:AG$123, TRUE, 'Audit Form Data'!A$4:A$123, "&gt;=12/1", 'Audit Form Data'!A$4:A$123, "&lt;=12/31", 'Audit Form Data'!B$4:B$123, 'Dropdown Lists'!A$8)</f>
        <v>0</v>
      </c>
    </row>
    <row r="157" spans="2:54" ht="36.6" x14ac:dyDescent="0.3">
      <c r="B157" s="161" t="s">
        <v>8</v>
      </c>
      <c r="C157" s="58" t="s">
        <v>9</v>
      </c>
      <c r="D157" s="73">
        <f>COUNTIFS('Audit Form Data'!H$4:H$123, TRUE, 'Audit Form Data'!A$4:A$123, "&gt;=1/1", 'Audit Form Data'!A$4:A$123, "&lt;=1/31", 'Audit Form Data'!B$4:B$123, 'Dropdown Lists'!A$8)</f>
        <v>0</v>
      </c>
      <c r="E157" s="74">
        <f>COUNTIFS('Audit Form Data'!I$4:I$123, TRUE, 'Audit Form Data'!A$4:A$123, "&gt;=1/1", 'Audit Form Data'!A$4:A$123, "&lt;=1/31", 'Audit Form Data'!B$4:B$123, 'Dropdown Lists'!A$8)</f>
        <v>0</v>
      </c>
      <c r="F157" s="99" t="str">
        <f>IFERROR(D157/(D157+E157),"")</f>
        <v/>
      </c>
      <c r="G157" s="73">
        <f>COUNTIFS('Audit Form Data'!H$4:H$123, TRUE, 'Audit Form Data'!A$4:A$123, "&gt;=2/1", 'Audit Form Data'!A$4:A$123, "&lt;3/1", 'Audit Form Data'!B$4:B$123, 'Dropdown Lists'!A$8)</f>
        <v>0</v>
      </c>
      <c r="H157" s="74">
        <f>COUNTIFS('Audit Form Data'!I$4:I$123, TRUE, 'Audit Form Data'!A$4:A$123, "&gt;=2/1", 'Audit Form Data'!A$4:A$123, "&lt;3/1", 'Audit Form Data'!B$4:B$123, 'Dropdown Lists'!A$8)</f>
        <v>0</v>
      </c>
      <c r="I157" s="99" t="str">
        <f>IFERROR(G157/(G157+H157),"")</f>
        <v/>
      </c>
      <c r="J157" s="73">
        <f>COUNTIFS('Audit Form Data'!H$4:H$123, TRUE, 'Audit Form Data'!A$4:A$123, "&gt;=3/1", 'Audit Form Data'!A$4:A$123, "&lt;=3/31", 'Audit Form Data'!B$4:B$123, 'Dropdown Lists'!A$8)</f>
        <v>0</v>
      </c>
      <c r="K157" s="74">
        <f>COUNTIFS('Audit Form Data'!I$4:I$123, TRUE, 'Audit Form Data'!A$4:A$123, "&gt;=3/1", 'Audit Form Data'!A$4:A$123, "&lt;=3/31", 'Audit Form Data'!B$4:B$123, 'Dropdown Lists'!A$8)</f>
        <v>0</v>
      </c>
      <c r="L157" s="99" t="str">
        <f>IFERROR(J157/(J157+K157),"")</f>
        <v/>
      </c>
      <c r="M157" s="73">
        <f>COUNTIFS('Audit Form Data'!H$4:H$123, TRUE, 'Audit Form Data'!A$4:A$123, "&gt;=4/1", 'Audit Form Data'!A$4:A$123, "&lt;=4/30", 'Audit Form Data'!B$4:B$123, 'Dropdown Lists'!A$8)</f>
        <v>0</v>
      </c>
      <c r="N157" s="74">
        <f>COUNTIFS('Audit Form Data'!I$4:I$123, TRUE, 'Audit Form Data'!A$4:A$123, "&gt;=4/1", 'Audit Form Data'!A$4:A$123, "&lt;=4/30", 'Audit Form Data'!B$4:B$123, 'Dropdown Lists'!A$8)</f>
        <v>0</v>
      </c>
      <c r="O157" s="99" t="str">
        <f>IFERROR(M157/(M157+N157),"")</f>
        <v/>
      </c>
      <c r="P157" s="73">
        <f>COUNTIFS('Audit Form Data'!H$4:H$123, TRUE, 'Audit Form Data'!A$4:A$123, "&gt;=5/1", 'Audit Form Data'!A$4:A$123, "&lt;=5/31", 'Audit Form Data'!B$4:B$123, 'Dropdown Lists'!A$8)</f>
        <v>0</v>
      </c>
      <c r="Q157" s="74">
        <f>COUNTIFS('Audit Form Data'!I$4:I$123, TRUE, 'Audit Form Data'!A$4:A$123, "&gt;=5/1", 'Audit Form Data'!A$4:A$123, "&lt;=5/31", 'Audit Form Data'!B$4:B$123, 'Dropdown Lists'!A$8)</f>
        <v>0</v>
      </c>
      <c r="R157" s="99" t="str">
        <f>IFERROR(P157/(P157+Q157)," ")</f>
        <v xml:space="preserve"> </v>
      </c>
      <c r="S157" s="73">
        <f>COUNTIFS('Audit Form Data'!H$4:H$123, TRUE, 'Audit Form Data'!A$4:A$123, "&gt;=6/1", 'Audit Form Data'!A$4:A$123, "&lt;=6/30", 'Audit Form Data'!B$4:B$123, 'Dropdown Lists'!A$8)</f>
        <v>0</v>
      </c>
      <c r="T157" s="74">
        <f>COUNTIFS('Audit Form Data'!I$4:I$123, TRUE, 'Audit Form Data'!A$4:A$123, "&gt;=6/1", 'Audit Form Data'!A$4:A$123, "&lt;=6/30", 'Audit Form Data'!B$4:B$123, 'Dropdown Lists'!A$8)</f>
        <v>0</v>
      </c>
      <c r="U157" s="99" t="str">
        <f>IFERROR(S157/(S157+T157),"")</f>
        <v/>
      </c>
      <c r="V157" s="73">
        <f>COUNTIFS('Audit Form Data'!H$4:H$123, TRUE, 'Audit Form Data'!A$4:A$123, "&gt;=7/1", 'Audit Form Data'!A$4:A$123, "&lt;=7/31", 'Audit Form Data'!B$4:B$123, 'Dropdown Lists'!A$8)</f>
        <v>0</v>
      </c>
      <c r="W157" s="74">
        <f>COUNTIFS('Audit Form Data'!I$4:I$123, TRUE, 'Audit Form Data'!A$4:A$123, "&gt;=7/1", 'Audit Form Data'!A$4:A$123, "&lt;=7/31", 'Audit Form Data'!B$4:B$123, 'Dropdown Lists'!A$8)</f>
        <v>0</v>
      </c>
      <c r="X157" s="99" t="str">
        <f>IFERROR(V157/(V157+W157),"")</f>
        <v/>
      </c>
      <c r="Y157" s="73">
        <f>COUNTIFS('Audit Form Data'!H$4:H$123, TRUE, 'Audit Form Data'!A$4:A$123, "&gt;=8/1", 'Audit Form Data'!A$4:A$123, "&lt;=8/31", 'Audit Form Data'!B$4:B$123, 'Dropdown Lists'!A$8)</f>
        <v>0</v>
      </c>
      <c r="Z157" s="74">
        <f>COUNTIFS('Audit Form Data'!I$4:I$123, TRUE, 'Audit Form Data'!A$4:A$123, "&gt;=8/1", 'Audit Form Data'!A$4:A$123, "&lt;=8/31", 'Audit Form Data'!B$4:B$123, 'Dropdown Lists'!A$8)</f>
        <v>0</v>
      </c>
      <c r="AA157" s="99" t="str">
        <f>IFERROR(Y157/(Y157+Z157),"")</f>
        <v/>
      </c>
      <c r="AB157" s="73">
        <f>COUNTIFS('Audit Form Data'!H$4:H$123, TRUE, 'Audit Form Data'!A$4:A$123, "&gt;=9/1", 'Audit Form Data'!A$4:A$123, "&lt;=9/30", 'Audit Form Data'!B$4:B$123, 'Dropdown Lists'!A$8)</f>
        <v>0</v>
      </c>
      <c r="AC157" s="74">
        <f>COUNTIFS('Audit Form Data'!I$4:I$123, TRUE, 'Audit Form Data'!A$4:A$123, "&gt;=9/1", 'Audit Form Data'!A$4:A$123, "&lt;=9/30", 'Audit Form Data'!B$4:B$123, 'Dropdown Lists'!A$8)</f>
        <v>0</v>
      </c>
      <c r="AD157" s="99" t="str">
        <f>IFERROR(AB157/(AB157+AC157),"")</f>
        <v/>
      </c>
      <c r="AE157" s="73">
        <f>COUNTIFS('Audit Form Data'!H$4:H$123, TRUE, 'Audit Form Data'!A$4:A$123, "&gt;=10/1", 'Audit Form Data'!A$4:A$123, "&lt;=10/31", 'Audit Form Data'!B$4:B$123, 'Dropdown Lists'!A$8)</f>
        <v>0</v>
      </c>
      <c r="AF157" s="74">
        <f>COUNTIFS('Audit Form Data'!I$4:I$123, TRUE, 'Audit Form Data'!A$4:A$123, "&gt;=10/1", 'Audit Form Data'!A$4:A$123, "&lt;=10/31", 'Audit Form Data'!B$4:B$123, 'Dropdown Lists'!A$8)</f>
        <v>0</v>
      </c>
      <c r="AG157" s="99" t="str">
        <f>IFERROR(AE157/(AE157+AF157),"")</f>
        <v/>
      </c>
      <c r="AH157" s="73">
        <f>COUNTIFS('Audit Form Data'!H$4:H$123, TRUE, 'Audit Form Data'!A$4:A$123, "&gt;=11/1", 'Audit Form Data'!A$4:A$123, "&lt;=11/30", 'Audit Form Data'!B$4:B$123, 'Dropdown Lists'!A$8)</f>
        <v>0</v>
      </c>
      <c r="AI157" s="74">
        <f>COUNTIFS('Audit Form Data'!I$4:I$123, TRUE, 'Audit Form Data'!A$4:A$123, "&gt;=11/1", 'Audit Form Data'!A$4:A$123, "&lt;=11/30", 'Audit Form Data'!B$4:B$123, 'Dropdown Lists'!A$8)</f>
        <v>0</v>
      </c>
      <c r="AJ157" s="99" t="str">
        <f>IFERROR(AH157/(AH157+AI157),"")</f>
        <v/>
      </c>
      <c r="AK157" s="73">
        <f>COUNTIFS('Audit Form Data'!H$4:H$123, TRUE, 'Audit Form Data'!A$4:A$123, "&gt;=12/1", 'Audit Form Data'!A$4:A$123, "&lt;=12/31", 'Audit Form Data'!B$4:B$123, 'Dropdown Lists'!A$8)</f>
        <v>0</v>
      </c>
      <c r="AL157" s="74">
        <f>COUNTIFS('Audit Form Data'!I$4:I$123, TRUE, 'Audit Form Data'!A$4:A$123, "&gt;=12/1", 'Audit Form Data'!A$4:A$123, "&lt;=12/31", 'Audit Form Data'!B$4:B$123, 'Dropdown Lists'!A$8)</f>
        <v>0</v>
      </c>
      <c r="AM157" s="99" t="str">
        <f>IFERROR(AK157/(AK157+AL157),"")</f>
        <v/>
      </c>
      <c r="AO157" s="147"/>
      <c r="AP157" s="49" t="s">
        <v>12</v>
      </c>
      <c r="AQ157" s="76">
        <f>COUNTIFS('Audit Form Data'!AJ$4:AJ$123, TRUE, 'Audit Form Data'!A$4:A$123, "&gt;=1/1", 'Audit Form Data'!A$4:A$123, "&lt;=1/31", 'Audit Form Data'!B$4:B$123, 'Dropdown Lists'!A$8)</f>
        <v>0</v>
      </c>
      <c r="AR157" s="76">
        <f>COUNTIFS('Audit Form Data'!AJ$4:AJ$123, TRUE, 'Audit Form Data'!A$4:A$123, "&gt;=2/1", 'Audit Form Data'!A$4:A$123, "&lt;3/1", 'Audit Form Data'!B$4:B$123, 'Dropdown Lists'!A$8)</f>
        <v>0</v>
      </c>
      <c r="AS157" s="76">
        <f>COUNTIFS('Audit Form Data'!AJ$4:AJ$123, TRUE, 'Audit Form Data'!A$4:A$123, "&gt;=3/1", 'Audit Form Data'!A$4:A$123, "&lt;=3/31", 'Audit Form Data'!B$4:B$123, 'Dropdown Lists'!A$8)</f>
        <v>0</v>
      </c>
      <c r="AT157" s="76">
        <f>COUNTIFS('Audit Form Data'!AJ$4:AJ$123, TRUE, 'Audit Form Data'!A$4:A$123, "&gt;=4/1", 'Audit Form Data'!A$4:A$123, "&lt;=4/30", 'Audit Form Data'!B$4:B$123, 'Dropdown Lists'!A$8)</f>
        <v>0</v>
      </c>
      <c r="AU157" s="76">
        <f>COUNTIFS('Audit Form Data'!AJ$4:AJ$123, TRUE, 'Audit Form Data'!A$4:A$123, "&gt;=5/1", 'Audit Form Data'!A$4:A$123, "&lt;=5/31", 'Audit Form Data'!B$4:B$123, 'Dropdown Lists'!A$8)</f>
        <v>0</v>
      </c>
      <c r="AV157" s="76">
        <f>COUNTIFS('Audit Form Data'!AJ$4:AJ$123, TRUE, 'Audit Form Data'!A$4:A$123, "&gt;=6/1", 'Audit Form Data'!A$4:A$123, "&lt;=6/30", 'Audit Form Data'!B$4:B$123, 'Dropdown Lists'!A$8)</f>
        <v>0</v>
      </c>
      <c r="AW157" s="76">
        <f>COUNTIFS('Audit Form Data'!AJ$4:AJ$123, TRUE, 'Audit Form Data'!A$4:A$123, "&gt;=7/1", 'Audit Form Data'!A$4:A$123, "&lt;=7/31", 'Audit Form Data'!B$4:B$123, 'Dropdown Lists'!A$8)</f>
        <v>0</v>
      </c>
      <c r="AX157" s="76">
        <f>COUNTIFS('Audit Form Data'!AJ$4:AJ$123, TRUE, 'Audit Form Data'!A$4:A$123, "&gt;=8/1", 'Audit Form Data'!A$4:A$123, "&lt;=8/31", 'Audit Form Data'!B$4:B$123, 'Dropdown Lists'!A$8)</f>
        <v>0</v>
      </c>
      <c r="AY157" s="76">
        <f>COUNTIFS('Audit Form Data'!AJ$4:AJ$123, TRUE, 'Audit Form Data'!A$4:A$123, "&gt;=9/1", 'Audit Form Data'!A$4:A$123, "&lt;=9/30", 'Audit Form Data'!B$4:B$123, 'Dropdown Lists'!A$8)</f>
        <v>0</v>
      </c>
      <c r="AZ157" s="76">
        <f>COUNTIFS('Audit Form Data'!AJ$4:AJ$123, TRUE, 'Audit Form Data'!A$4:A$123, "&gt;=10/1", 'Audit Form Data'!A$4:A$123, "&lt;=10/31", 'Audit Form Data'!B$4:B$123, 'Dropdown Lists'!A$8)</f>
        <v>0</v>
      </c>
      <c r="BA157" s="76">
        <f>COUNTIFS('Audit Form Data'!AJ$4:AJ$123, TRUE, 'Audit Form Data'!A$4:A$123, "&gt;=11/1", 'Audit Form Data'!A$4:A$123, "&lt;=11/30", 'Audit Form Data'!B$4:B$123, 'Dropdown Lists'!A$8)</f>
        <v>0</v>
      </c>
      <c r="BB157" s="76">
        <f>COUNTIFS('Audit Form Data'!AJ$4:AJ$123, TRUE, 'Audit Form Data'!A$4:A$123, "&gt;=12/1", 'Audit Form Data'!A$4:A$123, "&lt;=12/31", 'Audit Form Data'!B$4:B$123, 'Dropdown Lists'!A$8)</f>
        <v>0</v>
      </c>
    </row>
    <row r="158" spans="2:54" ht="24.6" x14ac:dyDescent="0.3">
      <c r="B158" s="162"/>
      <c r="C158" s="89" t="s">
        <v>118</v>
      </c>
      <c r="D158" s="90">
        <f>D157</f>
        <v>0</v>
      </c>
      <c r="E158" s="90">
        <f>E157</f>
        <v>0</v>
      </c>
      <c r="F158" s="100" t="e">
        <f>IFERROR(D158/(D158+E158), NA())</f>
        <v>#N/A</v>
      </c>
      <c r="G158" s="90">
        <f>G157</f>
        <v>0</v>
      </c>
      <c r="H158" s="90">
        <f>H157</f>
        <v>0</v>
      </c>
      <c r="I158" s="100" t="e">
        <f>IFERROR(G158/(G158+H158), NA())</f>
        <v>#N/A</v>
      </c>
      <c r="J158" s="90">
        <f>J157</f>
        <v>0</v>
      </c>
      <c r="K158" s="90">
        <f>K157</f>
        <v>0</v>
      </c>
      <c r="L158" s="100" t="e">
        <f>IFERROR(J158/(J158+K158), NA())</f>
        <v>#N/A</v>
      </c>
      <c r="M158" s="90">
        <f>M157</f>
        <v>0</v>
      </c>
      <c r="N158" s="90">
        <f>N157</f>
        <v>0</v>
      </c>
      <c r="O158" s="100" t="e">
        <f>IFERROR(M158/(M158+N158), NA())</f>
        <v>#N/A</v>
      </c>
      <c r="P158" s="90">
        <f>P157</f>
        <v>0</v>
      </c>
      <c r="Q158" s="90">
        <f>Q157</f>
        <v>0</v>
      </c>
      <c r="R158" s="100" t="e">
        <f>IFERROR(P158/(P158+Q158), NA())</f>
        <v>#N/A</v>
      </c>
      <c r="S158" s="90">
        <f>S157</f>
        <v>0</v>
      </c>
      <c r="T158" s="90">
        <f>T157</f>
        <v>0</v>
      </c>
      <c r="U158" s="100" t="e">
        <f>IFERROR(S158/(S158+T158), NA())</f>
        <v>#N/A</v>
      </c>
      <c r="V158" s="90">
        <f>V157</f>
        <v>0</v>
      </c>
      <c r="W158" s="90">
        <f>W157</f>
        <v>0</v>
      </c>
      <c r="X158" s="100" t="e">
        <f>IFERROR(V158/(V158+W158), NA())</f>
        <v>#N/A</v>
      </c>
      <c r="Y158" s="90">
        <f>Y157</f>
        <v>0</v>
      </c>
      <c r="Z158" s="90">
        <f>Z157</f>
        <v>0</v>
      </c>
      <c r="AA158" s="100" t="e">
        <f>IFERROR(Y158/(Y158+Z158), NA())</f>
        <v>#N/A</v>
      </c>
      <c r="AB158" s="90">
        <f>AB157</f>
        <v>0</v>
      </c>
      <c r="AC158" s="90">
        <f>AC157</f>
        <v>0</v>
      </c>
      <c r="AD158" s="100" t="e">
        <f>IFERROR(AB158/(AB158+AC158), NA())</f>
        <v>#N/A</v>
      </c>
      <c r="AE158" s="90">
        <f>AE157</f>
        <v>0</v>
      </c>
      <c r="AF158" s="90">
        <f>AF157</f>
        <v>0</v>
      </c>
      <c r="AG158" s="100" t="e">
        <f>IFERROR(AE158/(AE158+AF158), NA())</f>
        <v>#N/A</v>
      </c>
      <c r="AH158" s="90">
        <f>AH157</f>
        <v>0</v>
      </c>
      <c r="AI158" s="90">
        <f>AI157</f>
        <v>0</v>
      </c>
      <c r="AJ158" s="100" t="e">
        <f>IFERROR(AH158/(AH158+AI158), NA())</f>
        <v>#N/A</v>
      </c>
      <c r="AK158" s="90">
        <f>AK157</f>
        <v>0</v>
      </c>
      <c r="AL158" s="90">
        <f>AL157</f>
        <v>0</v>
      </c>
      <c r="AM158" s="100" t="e">
        <f>IFERROR(AK158/(AK158+AL158), NA())</f>
        <v>#N/A</v>
      </c>
      <c r="AO158" s="147"/>
      <c r="AP158" s="50" t="s">
        <v>13</v>
      </c>
      <c r="AQ158" s="76">
        <f>COUNTIFS('Audit Form Data'!AM$4:AM$123, TRUE, 'Audit Form Data'!A$4:A$123, "&gt;=1/1", 'Audit Form Data'!A$4:A$123, "&lt;=1/31", 'Audit Form Data'!B$4:B$123, 'Dropdown Lists'!A$8)</f>
        <v>0</v>
      </c>
      <c r="AR158" s="76">
        <f>COUNTIFS('Audit Form Data'!AM$4:AM$123, TRUE, 'Audit Form Data'!A$4:A$123, "&gt;=2/1", 'Audit Form Data'!A$4:A$123, "&lt;3/1", 'Audit Form Data'!B$4:B$123, 'Dropdown Lists'!A$8)</f>
        <v>0</v>
      </c>
      <c r="AS158" s="76">
        <f>COUNTIFS('Audit Form Data'!AM$4:AM$123, TRUE, 'Audit Form Data'!A$4:A$123, "&gt;=3/1", 'Audit Form Data'!A$4:A$123, "&lt;=3/31", 'Audit Form Data'!B$4:B$123, 'Dropdown Lists'!A$8)</f>
        <v>0</v>
      </c>
      <c r="AT158" s="76">
        <f>COUNTIFS('Audit Form Data'!AM$4:AM$123, TRUE, 'Audit Form Data'!A$4:A$123, "&gt;=4/1", 'Audit Form Data'!A$4:A$123, "&lt;=4/30", 'Audit Form Data'!B$4:B$123, 'Dropdown Lists'!A$8)</f>
        <v>0</v>
      </c>
      <c r="AU158" s="76">
        <f>COUNTIFS('Audit Form Data'!AM$4:AM$123, TRUE, 'Audit Form Data'!A$4:A$123, "&gt;=5/1", 'Audit Form Data'!A$4:A$123, "&lt;=5/31", 'Audit Form Data'!B$4:B$123, 'Dropdown Lists'!A$8)</f>
        <v>0</v>
      </c>
      <c r="AV158" s="76">
        <f>COUNTIFS('Audit Form Data'!AM$4:AM$123, TRUE, 'Audit Form Data'!A$4:A$123, "&gt;=6/1", 'Audit Form Data'!A$4:A$123, "&lt;=6/30", 'Audit Form Data'!B$4:B$123, 'Dropdown Lists'!A$8)</f>
        <v>0</v>
      </c>
      <c r="AW158" s="76">
        <f>COUNTIFS('Audit Form Data'!AM$4:AM$123, TRUE, 'Audit Form Data'!A$4:A$123, "&gt;=7/1", 'Audit Form Data'!A$4:A$123, "&lt;=7/31", 'Audit Form Data'!B$4:B$123, 'Dropdown Lists'!A$8)</f>
        <v>0</v>
      </c>
      <c r="AX158" s="76">
        <f>COUNTIFS('Audit Form Data'!AM$4:AM$123, TRUE, 'Audit Form Data'!A$4:A$123, "&gt;=8/1", 'Audit Form Data'!A$4:A$123, "&lt;=8/31", 'Audit Form Data'!B$4:B$123, 'Dropdown Lists'!A$8)</f>
        <v>0</v>
      </c>
      <c r="AY158" s="76">
        <f>COUNTIFS('Audit Form Data'!AM$4:AM$123, TRUE, 'Audit Form Data'!A$4:A$123, "&gt;=9/1", 'Audit Form Data'!A$4:A$123, "&lt;=9/30", 'Audit Form Data'!B$4:B$123, 'Dropdown Lists'!A$8)</f>
        <v>0</v>
      </c>
      <c r="AZ158" s="76">
        <f>COUNTIFS('Audit Form Data'!AM$4:AM$123, TRUE, 'Audit Form Data'!A$4:A$123, "&gt;=10/1", 'Audit Form Data'!A$4:A$123, "&lt;=10/31", 'Audit Form Data'!B$4:B$123, 'Dropdown Lists'!A$8)</f>
        <v>0</v>
      </c>
      <c r="BA158" s="76">
        <f>COUNTIFS('Audit Form Data'!AM$4:AM$123, TRUE, 'Audit Form Data'!A$4:A$123, "&gt;=11/1", 'Audit Form Data'!A$4:A$123, "&lt;=11/30", 'Audit Form Data'!B$4:B$123, 'Dropdown Lists'!A$8)</f>
        <v>0</v>
      </c>
      <c r="BB158" s="76">
        <f>COUNTIFS('Audit Form Data'!AM$4:AM$123, TRUE, 'Audit Form Data'!A$4:A$123, "&gt;=12/1", 'Audit Form Data'!A$4:A$123, "&lt;=12/31", 'Audit Form Data'!B$4:B$123, 'Dropdown Lists'!A$8)</f>
        <v>0</v>
      </c>
    </row>
    <row r="159" spans="2:54" ht="24.6" x14ac:dyDescent="0.3">
      <c r="B159" s="146" t="s">
        <v>10</v>
      </c>
      <c r="C159" s="59" t="s">
        <v>11</v>
      </c>
      <c r="D159" s="75">
        <f>COUNTIFS('Audit Form Data'!AF$4:AF$123, TRUE, 'Audit Form Data'!A$4:A$123, "&gt;=1/1", 'Audit Form Data'!A$4:A$123, "&lt;=1/31", 'Audit Form Data'!B$4:B$123, 'Dropdown Lists'!A$8)</f>
        <v>0</v>
      </c>
      <c r="E159" s="76">
        <f>COUNTIFS('Audit Form Data'!AG$4:AG$123, TRUE, 'Audit Form Data'!A$4:A$123, "&gt;=1/1", 'Audit Form Data'!A$4:A$123, "&lt;=1/31", 'Audit Form Data'!B$4:B$123, 'Dropdown Lists'!A$8)</f>
        <v>0</v>
      </c>
      <c r="F159" s="101" t="str">
        <f>IFERROR(D159/(D159+E159),"")</f>
        <v/>
      </c>
      <c r="G159" s="75">
        <f>COUNTIFS('Audit Form Data'!AF$4:AF$123, TRUE, 'Audit Form Data'!A$4:A$123, "&gt;=2/1", 'Audit Form Data'!A$4:A$123, "&lt;3/1", 'Audit Form Data'!B$4:B$123, 'Dropdown Lists'!A$8)</f>
        <v>0</v>
      </c>
      <c r="H159" s="76">
        <f>COUNTIFS('Audit Form Data'!AG$4:AG$123, TRUE, 'Audit Form Data'!A$4:A$123, "&gt;=2/1", 'Audit Form Data'!A$4:A$123, "&lt;3/1", 'Audit Form Data'!B$4:B$123, 'Dropdown Lists'!A$8)</f>
        <v>0</v>
      </c>
      <c r="I159" s="101" t="str">
        <f>IFERROR(G159/(G159+H159),"")</f>
        <v/>
      </c>
      <c r="J159" s="75">
        <f>COUNTIFS('Audit Form Data'!AF$4:AF$123, TRUE, 'Audit Form Data'!A$4:A$123, "&gt;=3/1", 'Audit Form Data'!A$4:A$123, "&lt;=3/31", 'Audit Form Data'!B$4:B$123, 'Dropdown Lists'!A$8)</f>
        <v>0</v>
      </c>
      <c r="K159" s="76">
        <f>COUNTIFS('Audit Form Data'!AG$4:AG$123, TRUE, 'Audit Form Data'!A$4:A$123, "&gt;=3/1", 'Audit Form Data'!A$4:A$123, "&lt;=3/31", 'Audit Form Data'!B$4:B$123, 'Dropdown Lists'!A$8)</f>
        <v>0</v>
      </c>
      <c r="L159" s="101" t="str">
        <f>IFERROR(J159/(J159+K159),"")</f>
        <v/>
      </c>
      <c r="M159" s="75">
        <f>COUNTIFS('Audit Form Data'!AF$4:AF$123, TRUE, 'Audit Form Data'!A$4:A$123, "&gt;=4/1", 'Audit Form Data'!A$4:A$123, "&lt;=4/30", 'Audit Form Data'!B$4:B$123, 'Dropdown Lists'!A$8)</f>
        <v>0</v>
      </c>
      <c r="N159" s="76">
        <f>COUNTIFS('Audit Form Data'!AG$4:AG$123, TRUE, 'Audit Form Data'!A$4:A$123, "&gt;=4/1", 'Audit Form Data'!A$4:A$123, "&lt;=4/30", 'Audit Form Data'!B$4:B$123, 'Dropdown Lists'!A$8)</f>
        <v>0</v>
      </c>
      <c r="O159" s="101" t="str">
        <f>IFERROR(M159/(M159+N159),"")</f>
        <v/>
      </c>
      <c r="P159" s="75">
        <f>COUNTIFS('Audit Form Data'!AF$4:AF$123, TRUE, 'Audit Form Data'!A$4:A$123, "&gt;=5/1", 'Audit Form Data'!A$4:A$123, "&lt;=5/31", 'Audit Form Data'!B$4:B$123, 'Dropdown Lists'!A$8)</f>
        <v>0</v>
      </c>
      <c r="Q159" s="76">
        <f>COUNTIFS('Audit Form Data'!AG$4:AG$123, TRUE, 'Audit Form Data'!A$4:A$123, "&gt;=5/1", 'Audit Form Data'!A$4:A$123, "&lt;=5/31", 'Audit Form Data'!B$4:B$123, 'Dropdown Lists'!A$8)</f>
        <v>0</v>
      </c>
      <c r="R159" s="101" t="str">
        <f>IFERROR(P159/(P159+Q159),"")</f>
        <v/>
      </c>
      <c r="S159" s="75">
        <f>COUNTIFS('Audit Form Data'!AF$4:AF$123, TRUE, 'Audit Form Data'!A$4:A$123, "&gt;=6/1", 'Audit Form Data'!A$4:A$123, "&lt;=6/30", 'Audit Form Data'!B$4:B$123, 'Dropdown Lists'!A$8)</f>
        <v>0</v>
      </c>
      <c r="T159" s="76">
        <f>COUNTIFS('Audit Form Data'!AG$4:AG$123, TRUE, 'Audit Form Data'!A$4:A$123, "&gt;=6/1", 'Audit Form Data'!A$4:A$123, "&lt;=6/30", 'Audit Form Data'!B$4:B$123, 'Dropdown Lists'!A$8)</f>
        <v>0</v>
      </c>
      <c r="U159" s="101" t="str">
        <f>IFERROR(S159/(S159+T159),"")</f>
        <v/>
      </c>
      <c r="V159" s="75">
        <f>COUNTIFS('Audit Form Data'!AF$4:AF$123, TRUE, 'Audit Form Data'!A$4:A$123, "&gt;=7/1", 'Audit Form Data'!A$4:A$123, "&lt;=7/31", 'Audit Form Data'!B$4:B$123, 'Dropdown Lists'!A$8)</f>
        <v>0</v>
      </c>
      <c r="W159" s="76">
        <f>COUNTIFS('Audit Form Data'!AG$4:AG$123, TRUE, 'Audit Form Data'!A$4:A$123, "&gt;=7/1", 'Audit Form Data'!A$4:A$123, "&lt;=7/31", 'Audit Form Data'!B$4:B$123, 'Dropdown Lists'!A$8)</f>
        <v>0</v>
      </c>
      <c r="X159" s="101" t="str">
        <f>IFERROR(V159/(V159+W159),"")</f>
        <v/>
      </c>
      <c r="Y159" s="75">
        <f>COUNTIFS('Audit Form Data'!AF$4:AF$123, TRUE, 'Audit Form Data'!A$4:A$123, "&gt;=8/1", 'Audit Form Data'!A$4:A$123, "&lt;=8/31", 'Audit Form Data'!B$4:B$123, 'Dropdown Lists'!A$8)</f>
        <v>0</v>
      </c>
      <c r="Z159" s="76">
        <f>COUNTIFS('Audit Form Data'!AG$4:AG$123, TRUE, 'Audit Form Data'!A$4:A$123, "&gt;=8/1", 'Audit Form Data'!A$4:A$123, "&lt;=8/31", 'Audit Form Data'!B$4:B$123, 'Dropdown Lists'!A$8)</f>
        <v>0</v>
      </c>
      <c r="AA159" s="101" t="str">
        <f>IFERROR(Y159/(Y159+Z159),"")</f>
        <v/>
      </c>
      <c r="AB159" s="75">
        <f>COUNTIFS('Audit Form Data'!AF$4:AF$123, TRUE, 'Audit Form Data'!A$4:A$123, "&gt;=9/1", 'Audit Form Data'!A$4:A$123, "&lt;=9/30", 'Audit Form Data'!B$4:B$123, 'Dropdown Lists'!A$8)</f>
        <v>0</v>
      </c>
      <c r="AC159" s="76">
        <f>COUNTIFS('Audit Form Data'!AG$4:AG$123, TRUE, 'Audit Form Data'!A$4:A$123, "&gt;=9/1", 'Audit Form Data'!A$4:A$123, "&lt;=9/30", 'Audit Form Data'!B$4:B$123, 'Dropdown Lists'!A$8)</f>
        <v>0</v>
      </c>
      <c r="AD159" s="101" t="str">
        <f>IFERROR(AB159/(AB159+AC159),"")</f>
        <v/>
      </c>
      <c r="AE159" s="75">
        <f>COUNTIFS('Audit Form Data'!AF$4:AF$123, TRUE, 'Audit Form Data'!A$4:A$123, "&gt;=10/1", 'Audit Form Data'!A$4:A$123, "&lt;=10/31", 'Audit Form Data'!B$4:B$123, 'Dropdown Lists'!A$8)</f>
        <v>0</v>
      </c>
      <c r="AF159" s="76">
        <f>COUNTIFS('Audit Form Data'!AG$4:AG$123, TRUE, 'Audit Form Data'!A$4:A$123, "&gt;=10/1", 'Audit Form Data'!A$4:A$123, "&lt;=10/31", 'Audit Form Data'!B$4:B$123, 'Dropdown Lists'!A$8)</f>
        <v>0</v>
      </c>
      <c r="AG159" s="101" t="str">
        <f>IFERROR(AE159/(AE159+AF159),"")</f>
        <v/>
      </c>
      <c r="AH159" s="75">
        <f>COUNTIFS('Audit Form Data'!AF$4:AF$123, TRUE, 'Audit Form Data'!A$4:A$123, "&gt;=11/1", 'Audit Form Data'!A$4:A$123, "&lt;=11/30", 'Audit Form Data'!B$4:B$123, 'Dropdown Lists'!A$8)</f>
        <v>0</v>
      </c>
      <c r="AI159" s="76">
        <f>COUNTIFS('Audit Form Data'!AG$4:AG$123, TRUE, 'Audit Form Data'!A$4:A$123, "&gt;=11/1", 'Audit Form Data'!A$4:A$123, "&lt;=11/30", 'Audit Form Data'!B$4:B$123, 'Dropdown Lists'!A$8)</f>
        <v>0</v>
      </c>
      <c r="AJ159" s="101" t="str">
        <f>IFERROR(AH159/(AH159+AI159),"")</f>
        <v/>
      </c>
      <c r="AK159" s="75">
        <f>COUNTIFS('Audit Form Data'!AF$4:AF$123, TRUE, 'Audit Form Data'!A$4:A$123, "&gt;=12/1", 'Audit Form Data'!A$4:A$123, "&lt;=12/31", 'Audit Form Data'!B$4:B$123, 'Dropdown Lists'!A$8)</f>
        <v>0</v>
      </c>
      <c r="AL159" s="76">
        <f>COUNTIFS('Audit Form Data'!AG$4:AG$123, TRUE, 'Audit Form Data'!A$4:A$123, "&gt;=12/1", 'Audit Form Data'!A$4:A$123, "&lt;=12/31", 'Audit Form Data'!B$4:B$123, 'Dropdown Lists'!A$8)</f>
        <v>0</v>
      </c>
      <c r="AM159" s="101" t="str">
        <f>IFERROR(AK159/(AK159+AL159),"")</f>
        <v/>
      </c>
      <c r="AO159" s="147"/>
      <c r="AP159" s="50" t="s">
        <v>14</v>
      </c>
      <c r="AQ159" s="76">
        <f>COUNTIFS('Audit Form Data'!AP$4:AP$123, TRUE, 'Audit Form Data'!A$4:A$123, "&gt;=1/1", 'Audit Form Data'!A$4:A$123, "&lt;=1/31", 'Audit Form Data'!B$4:B$123, 'Dropdown Lists'!A$8)</f>
        <v>0</v>
      </c>
      <c r="AR159" s="76">
        <f>COUNTIFS('Audit Form Data'!AP$4:AP$123, TRUE, 'Audit Form Data'!A$4:A$123, "&gt;=2/1", 'Audit Form Data'!A$4:A$123, "&lt;3/1", 'Audit Form Data'!B$4:B$123, 'Dropdown Lists'!A$8)</f>
        <v>0</v>
      </c>
      <c r="AS159" s="76">
        <f>COUNTIFS('Audit Form Data'!AP$4:AP$123, TRUE, 'Audit Form Data'!A$4:A$123, "&gt;=3/1", 'Audit Form Data'!A$4:A$123, "&lt;=3/31", 'Audit Form Data'!B$4:B$123, 'Dropdown Lists'!A$8)</f>
        <v>0</v>
      </c>
      <c r="AT159" s="76">
        <f>COUNTIFS('Audit Form Data'!AP$4:AP$123, TRUE, 'Audit Form Data'!A$4:A$123, "&gt;=4/1", 'Audit Form Data'!A$4:A$123, "&lt;=4/30", 'Audit Form Data'!B$4:B$123, 'Dropdown Lists'!A$8)</f>
        <v>0</v>
      </c>
      <c r="AU159" s="76">
        <f>COUNTIFS('Audit Form Data'!AP$4:AP$123, TRUE, 'Audit Form Data'!A$4:A$123, "&gt;=5/1", 'Audit Form Data'!A$4:A$123, "&lt;=5/31", 'Audit Form Data'!B$4:B$123, 'Dropdown Lists'!A$8)</f>
        <v>0</v>
      </c>
      <c r="AV159" s="76">
        <f>COUNTIFS('Audit Form Data'!AP$4:AP$123, TRUE, 'Audit Form Data'!A$4:A$123, "&gt;=6/1", 'Audit Form Data'!A$4:A$123, "&lt;=6/30", 'Audit Form Data'!B$4:B$123, 'Dropdown Lists'!A$8)</f>
        <v>0</v>
      </c>
      <c r="AW159" s="76">
        <f>COUNTIFS('Audit Form Data'!AP$4:AP$123, TRUE, 'Audit Form Data'!A$4:A$123, "&gt;=7/1", 'Audit Form Data'!A$4:A$123, "&lt;=7/31", 'Audit Form Data'!B$4:B$123, 'Dropdown Lists'!A$8)</f>
        <v>0</v>
      </c>
      <c r="AX159" s="76">
        <f>COUNTIFS('Audit Form Data'!AP$4:AP$123, TRUE, 'Audit Form Data'!A$4:A$123, "&gt;=8/1", 'Audit Form Data'!A$4:A$123, "&lt;=8/31", 'Audit Form Data'!B$4:B$123, 'Dropdown Lists'!A$8)</f>
        <v>0</v>
      </c>
      <c r="AY159" s="76">
        <f>COUNTIFS('Audit Form Data'!AP$4:AP$123, TRUE, 'Audit Form Data'!A$4:A$123, "&gt;=9/1", 'Audit Form Data'!A$4:A$123, "&lt;=9/30", 'Audit Form Data'!B$4:B$123, 'Dropdown Lists'!A$8)</f>
        <v>0</v>
      </c>
      <c r="AZ159" s="76">
        <f>COUNTIFS('Audit Form Data'!AP$4:AP$123, TRUE, 'Audit Form Data'!A$4:A$123, "&gt;=10/1", 'Audit Form Data'!A$4:A$123, "&lt;=10/31", 'Audit Form Data'!B$4:B$123, 'Dropdown Lists'!A$8)</f>
        <v>0</v>
      </c>
      <c r="BA159" s="76">
        <f>COUNTIFS('Audit Form Data'!AP$4:AP$123, TRUE, 'Audit Form Data'!A$4:A$123, "&gt;=11/1", 'Audit Form Data'!A$4:A$123, "&lt;=11/30", 'Audit Form Data'!B$4:B$123, 'Dropdown Lists'!A$8)</f>
        <v>0</v>
      </c>
      <c r="BB159" s="76">
        <f>COUNTIFS('Audit Form Data'!AP$4:AP$123, TRUE, 'Audit Form Data'!A$4:A$123, "&gt;=12/1", 'Audit Form Data'!A$4:A$123, "&lt;=12/31", 'Audit Form Data'!B$4:B$123, 'Dropdown Lists'!A$8)</f>
        <v>0</v>
      </c>
    </row>
    <row r="160" spans="2:54" ht="24.6" x14ac:dyDescent="0.3">
      <c r="B160" s="147"/>
      <c r="C160" s="60" t="s">
        <v>12</v>
      </c>
      <c r="D160" s="75">
        <f>COUNTIFS('Audit Form Data'!AI$4:AI$123, TRUE, 'Audit Form Data'!A$4:A$123, "&gt;=1/1", 'Audit Form Data'!A$4:A$123, "&lt;=1/31", 'Audit Form Data'!B$4:B$123, 'Dropdown Lists'!A$8)</f>
        <v>0</v>
      </c>
      <c r="E160" s="76">
        <f>COUNTIFS('Audit Form Data'!AJ$4:AJ$123, TRUE, 'Audit Form Data'!A$4:A$123, "&gt;=1/1", 'Audit Form Data'!A$4:A$123, "&lt;=1/31", 'Audit Form Data'!B$4:B$123, 'Dropdown Lists'!A$8)</f>
        <v>0</v>
      </c>
      <c r="F160" s="101" t="str">
        <f t="shared" ref="F160:F165" si="167">IFERROR(D160/(D160+E160),"")</f>
        <v/>
      </c>
      <c r="G160" s="75">
        <f>COUNTIFS('Audit Form Data'!AI$4:AI$123, TRUE, 'Audit Form Data'!A$4:A$123, "&gt;=2/1", 'Audit Form Data'!A$4:A$123, "&lt;3/1", 'Audit Form Data'!B$4:B$123, 'Dropdown Lists'!A$8)</f>
        <v>0</v>
      </c>
      <c r="H160" s="76">
        <f>COUNTIFS('Audit Form Data'!AJ$4:AJ$123, TRUE, 'Audit Form Data'!A$4:A$123, "&gt;=2/1", 'Audit Form Data'!A$4:A$123, "&lt;3/1", 'Audit Form Data'!B$4:B$123, 'Dropdown Lists'!A$8)</f>
        <v>0</v>
      </c>
      <c r="I160" s="101" t="str">
        <f t="shared" ref="I160:I165" si="168">IFERROR(G160/(G160+H160),"")</f>
        <v/>
      </c>
      <c r="J160" s="75">
        <f>COUNTIFS('Audit Form Data'!AI$4:AI$123, TRUE, 'Audit Form Data'!A$4:A$123, "&gt;=3/1", 'Audit Form Data'!A$4:A$123, "&lt;=3/31", 'Audit Form Data'!B$4:B$123, 'Dropdown Lists'!A$8)</f>
        <v>0</v>
      </c>
      <c r="K160" s="76">
        <f>COUNTIFS('Audit Form Data'!AJ$4:AJ$123, TRUE, 'Audit Form Data'!A$4:A$123, "&gt;=3/1", 'Audit Form Data'!A$4:A$123, "&lt;=3/31", 'Audit Form Data'!B$4:B$123, 'Dropdown Lists'!A$8)</f>
        <v>0</v>
      </c>
      <c r="L160" s="101" t="str">
        <f t="shared" ref="L160:L165" si="169">IFERROR(J160/(J160+K160),"")</f>
        <v/>
      </c>
      <c r="M160" s="75">
        <f>COUNTIFS('Audit Form Data'!AI$4:AI$123, TRUE, 'Audit Form Data'!A$4:A$123, "&gt;=4/1", 'Audit Form Data'!A$4:A$123, "&lt;=4/30", 'Audit Form Data'!B$4:B$123, 'Dropdown Lists'!A$8)</f>
        <v>0</v>
      </c>
      <c r="N160" s="76">
        <f>COUNTIFS('Audit Form Data'!AJ$4:AJ$123, TRUE, 'Audit Form Data'!A$4:A$123, "&gt;=4/1", 'Audit Form Data'!A$4:A$123, "&lt;=4/30", 'Audit Form Data'!B$4:B$123, 'Dropdown Lists'!A$8)</f>
        <v>0</v>
      </c>
      <c r="O160" s="101" t="str">
        <f t="shared" ref="O160:O165" si="170">IFERROR(M160/(M160+N160),"")</f>
        <v/>
      </c>
      <c r="P160" s="75">
        <f>COUNTIFS('Audit Form Data'!AI$4:AI$123, TRUE, 'Audit Form Data'!A$4:A$123, "&gt;=5/1", 'Audit Form Data'!A$4:A$123, "&lt;=5/31", 'Audit Form Data'!B$4:B$123, 'Dropdown Lists'!A$8)</f>
        <v>0</v>
      </c>
      <c r="Q160" s="76">
        <f>COUNTIFS('Audit Form Data'!AJ$4:AJ$123, TRUE, 'Audit Form Data'!A$4:A$123, "&gt;=5/1", 'Audit Form Data'!A$4:A$123, "&lt;=5/31", 'Audit Form Data'!B$4:B$123, 'Dropdown Lists'!A$8)</f>
        <v>0</v>
      </c>
      <c r="R160" s="101" t="str">
        <f t="shared" ref="R160:R165" si="171">IFERROR(P160/(P160+Q160),"")</f>
        <v/>
      </c>
      <c r="S160" s="75">
        <f>COUNTIFS('Audit Form Data'!AI$4:AI$123, TRUE, 'Audit Form Data'!A$4:A$123, "&gt;=6/1", 'Audit Form Data'!A$4:A$123, "&lt;=6/30", 'Audit Form Data'!B$4:B$123, 'Dropdown Lists'!A$8)</f>
        <v>0</v>
      </c>
      <c r="T160" s="76">
        <f>COUNTIFS('Audit Form Data'!AJ$4:AJ$123, TRUE, 'Audit Form Data'!A$4:A$123, "&gt;=6/1", 'Audit Form Data'!A$4:A$123, "&lt;=6/30", 'Audit Form Data'!B$4:B$123, 'Dropdown Lists'!A$8)</f>
        <v>0</v>
      </c>
      <c r="U160" s="101" t="str">
        <f t="shared" ref="U160:U165" si="172">IFERROR(S160/(S160+T160),"")</f>
        <v/>
      </c>
      <c r="V160" s="75">
        <f>COUNTIFS('Audit Form Data'!AI$4:AI$123, TRUE, 'Audit Form Data'!A$4:A$123, "&gt;=7/1", 'Audit Form Data'!A$4:A$123, "&lt;=7/31", 'Audit Form Data'!B$4:B$123, 'Dropdown Lists'!A$8)</f>
        <v>0</v>
      </c>
      <c r="W160" s="76">
        <f>COUNTIFS('Audit Form Data'!AJ$4:AJ$123, TRUE, 'Audit Form Data'!A$4:A$123, "&gt;=7/1", 'Audit Form Data'!A$4:A$123, "&lt;=7/31", 'Audit Form Data'!B$4:B$123, 'Dropdown Lists'!A$8)</f>
        <v>0</v>
      </c>
      <c r="X160" s="101" t="str">
        <f t="shared" ref="X160:X165" si="173">IFERROR(V160/(V160+W160),"")</f>
        <v/>
      </c>
      <c r="Y160" s="75">
        <f>COUNTIFS('Audit Form Data'!AI$4:AI$123, TRUE, 'Audit Form Data'!A$4:A$123, "&gt;=8/1", 'Audit Form Data'!A$4:A$123, "&lt;=8/31", 'Audit Form Data'!B$4:B$123, 'Dropdown Lists'!A$8)</f>
        <v>0</v>
      </c>
      <c r="Z160" s="76">
        <f>COUNTIFS('Audit Form Data'!AJ$4:AJ$123, TRUE, 'Audit Form Data'!A$4:A$123, "&gt;=8/1", 'Audit Form Data'!A$4:A$123, "&lt;=8/31", 'Audit Form Data'!B$4:B$123, 'Dropdown Lists'!A$8)</f>
        <v>0</v>
      </c>
      <c r="AA160" s="101" t="str">
        <f t="shared" ref="AA160:AA165" si="174">IFERROR(Y160/(Y160+Z160),"")</f>
        <v/>
      </c>
      <c r="AB160" s="75">
        <f>COUNTIFS('Audit Form Data'!AI$4:AI$123, TRUE, 'Audit Form Data'!A$4:A$123, "&gt;=9/1", 'Audit Form Data'!A$4:A$123, "&lt;=9/30", 'Audit Form Data'!B$4:B$123, 'Dropdown Lists'!A$8)</f>
        <v>0</v>
      </c>
      <c r="AC160" s="76">
        <f>COUNTIFS('Audit Form Data'!AJ$4:AJ$123, TRUE, 'Audit Form Data'!A$4:A$123, "&gt;=9/1", 'Audit Form Data'!A$4:A$123, "&lt;=9/30", 'Audit Form Data'!B$4:B$123, 'Dropdown Lists'!A$8)</f>
        <v>0</v>
      </c>
      <c r="AD160" s="101" t="str">
        <f t="shared" ref="AD160:AD165" si="175">IFERROR(AB160/(AB160+AC160),"")</f>
        <v/>
      </c>
      <c r="AE160" s="75">
        <f>COUNTIFS('Audit Form Data'!AI$4:AI$123, TRUE, 'Audit Form Data'!A$4:A$123, "&gt;=10/1", 'Audit Form Data'!A$4:A$123, "&lt;=10/31", 'Audit Form Data'!B$4:B$123, 'Dropdown Lists'!A$8)</f>
        <v>0</v>
      </c>
      <c r="AF160" s="76">
        <f>COUNTIFS('Audit Form Data'!AJ$4:AJ$123, TRUE, 'Audit Form Data'!A$4:A$123, "&gt;=10/1", 'Audit Form Data'!A$4:A$123, "&lt;=10/31", 'Audit Form Data'!B$4:B$123, 'Dropdown Lists'!A$8)</f>
        <v>0</v>
      </c>
      <c r="AG160" s="101" t="str">
        <f t="shared" ref="AG160:AG165" si="176">IFERROR(AE160/(AE160+AF160),"")</f>
        <v/>
      </c>
      <c r="AH160" s="75">
        <f>COUNTIFS('Audit Form Data'!AI$4:AI$123, TRUE, 'Audit Form Data'!A$4:A$123, "&gt;=11/1", 'Audit Form Data'!A$4:A$123, "&lt;=11/30", 'Audit Form Data'!B$4:B$123, 'Dropdown Lists'!A$8)</f>
        <v>0</v>
      </c>
      <c r="AI160" s="76">
        <f>COUNTIFS('Audit Form Data'!AJ$4:AJ$123, TRUE, 'Audit Form Data'!A$4:A$123, "&gt;=11/1", 'Audit Form Data'!A$4:A$123, "&lt;=11/30", 'Audit Form Data'!B$4:B$123, 'Dropdown Lists'!A$8)</f>
        <v>0</v>
      </c>
      <c r="AJ160" s="101" t="str">
        <f t="shared" ref="AJ160:AJ165" si="177">IFERROR(AH160/(AH160+AI160),"")</f>
        <v/>
      </c>
      <c r="AK160" s="75">
        <f>COUNTIFS('Audit Form Data'!AI$4:AI$123, TRUE, 'Audit Form Data'!A$4:A$123, "&gt;=12/1", 'Audit Form Data'!A$4:A$123, "&lt;=12/31", 'Audit Form Data'!B$4:B$123, 'Dropdown Lists'!A$8)</f>
        <v>0</v>
      </c>
      <c r="AL160" s="76">
        <f>COUNTIFS('Audit Form Data'!AJ$4:AJ$123, TRUE, 'Audit Form Data'!A$4:A$123, "&gt;=12/1", 'Audit Form Data'!A$4:A$123, "&lt;=12/31", 'Audit Form Data'!B$4:B$123, 'Dropdown Lists'!A$8)</f>
        <v>0</v>
      </c>
      <c r="AM160" s="101" t="str">
        <f t="shared" ref="AM160:AM165" si="178">IFERROR(AK160/(AK160+AL160),"")</f>
        <v/>
      </c>
      <c r="AO160" s="147"/>
      <c r="AP160" s="50" t="s">
        <v>15</v>
      </c>
      <c r="AQ160" s="76">
        <f>COUNTIFS('Audit Form Data'!AS$4:AS$123, TRUE, 'Audit Form Data'!A$4:A$123, "&gt;=1/1", 'Audit Form Data'!A$4:A$123, "&lt;=1/31", 'Audit Form Data'!B$4:B$123, 'Dropdown Lists'!A$8)</f>
        <v>0</v>
      </c>
      <c r="AR160" s="76">
        <f>COUNTIFS('Audit Form Data'!AS$4:AS$123, TRUE, 'Audit Form Data'!A$4:A$123, "&gt;=2/1", 'Audit Form Data'!A$4:A$123, "&lt;3/1", 'Audit Form Data'!B$4:B$123, 'Dropdown Lists'!A$8)</f>
        <v>0</v>
      </c>
      <c r="AS160" s="76">
        <f>COUNTIFS('Audit Form Data'!AS$4:AS$123, TRUE, 'Audit Form Data'!A$4:A$123, "&gt;=3/1", 'Audit Form Data'!A$4:A$123, "&lt;=3/31", 'Audit Form Data'!B$4:B$123, 'Dropdown Lists'!A$8)</f>
        <v>0</v>
      </c>
      <c r="AT160" s="76">
        <f>COUNTIFS('Audit Form Data'!AS$4:AS$123, TRUE, 'Audit Form Data'!A$4:A$123, "&gt;=4/1", 'Audit Form Data'!A$4:A$123, "&lt;=4/30", 'Audit Form Data'!B$4:B$123, 'Dropdown Lists'!A$8)</f>
        <v>0</v>
      </c>
      <c r="AU160" s="76">
        <f>COUNTIFS('Audit Form Data'!AS$4:AS$123, TRUE, 'Audit Form Data'!A$4:A$123, "&gt;=5/1", 'Audit Form Data'!A$4:A$123, "&lt;=5/31", 'Audit Form Data'!B$4:B$123, 'Dropdown Lists'!A$8)</f>
        <v>0</v>
      </c>
      <c r="AV160" s="76">
        <f>COUNTIFS('Audit Form Data'!AS$4:AS$123, TRUE, 'Audit Form Data'!A$4:A$123, "&gt;=6/1", 'Audit Form Data'!A$4:A$123, "&lt;=6/30", 'Audit Form Data'!B$4:B$123, 'Dropdown Lists'!A$8)</f>
        <v>0</v>
      </c>
      <c r="AW160" s="76">
        <f>COUNTIFS('Audit Form Data'!AS$4:AS$123, TRUE, 'Audit Form Data'!A$4:A$123, "&gt;=7/1", 'Audit Form Data'!A$4:A$123, "&lt;=7/31", 'Audit Form Data'!B$4:B$123, 'Dropdown Lists'!A$8)</f>
        <v>0</v>
      </c>
      <c r="AX160" s="76">
        <f>COUNTIFS('Audit Form Data'!AS$4:AS$123, TRUE, 'Audit Form Data'!A$4:A$123, "&gt;=8/1", 'Audit Form Data'!A$4:A$123, "&lt;=8/31", 'Audit Form Data'!B$4:B$123, 'Dropdown Lists'!A$8)</f>
        <v>0</v>
      </c>
      <c r="AY160" s="76">
        <f>COUNTIFS('Audit Form Data'!AS$4:AS$123, TRUE, 'Audit Form Data'!A$4:A$123, "&gt;=9/1", 'Audit Form Data'!A$4:A$123, "&lt;=9/30", 'Audit Form Data'!B$4:B$123, 'Dropdown Lists'!A$8)</f>
        <v>0</v>
      </c>
      <c r="AZ160" s="76">
        <f>COUNTIFS('Audit Form Data'!AS$4:AS$123, TRUE, 'Audit Form Data'!A$4:A$123, "&gt;=10/1", 'Audit Form Data'!A$4:A$123, "&lt;=10/31", 'Audit Form Data'!B$4:B$123, 'Dropdown Lists'!A$8)</f>
        <v>0</v>
      </c>
      <c r="BA160" s="76">
        <f>COUNTIFS('Audit Form Data'!AS$4:AS$123, TRUE, 'Audit Form Data'!A$4:A$123, "&gt;=11/1", 'Audit Form Data'!A$4:A$123, "&lt;=11/30", 'Audit Form Data'!B$4:B$123, 'Dropdown Lists'!A$8)</f>
        <v>0</v>
      </c>
      <c r="BB160" s="76">
        <f>COUNTIFS('Audit Form Data'!AS$4:AS$123, TRUE, 'Audit Form Data'!A$4:A$123, "&gt;=12/1", 'Audit Form Data'!A$4:A$123, "&lt;=12/31", 'Audit Form Data'!B$4:B$123, 'Dropdown Lists'!A$8)</f>
        <v>0</v>
      </c>
    </row>
    <row r="161" spans="2:54" ht="36.6" x14ac:dyDescent="0.3">
      <c r="B161" s="147"/>
      <c r="C161" s="59" t="s">
        <v>13</v>
      </c>
      <c r="D161" s="75">
        <f>COUNTIFS('Audit Form Data'!AL$4:AL$123, TRUE, 'Audit Form Data'!A$4:A$123, "&gt;=1/1", 'Audit Form Data'!A$4:A$123, "&lt;=1/31", 'Audit Form Data'!B$4:B$123, 'Dropdown Lists'!A$8)</f>
        <v>0</v>
      </c>
      <c r="E161" s="76">
        <f>COUNTIFS('Audit Form Data'!AM$4:AM$123, TRUE, 'Audit Form Data'!A$4:A$123, "&gt;=1/1", 'Audit Form Data'!A$4:A$123, "&lt;=1/31", 'Audit Form Data'!B$4:B$123, 'Dropdown Lists'!A$8)</f>
        <v>0</v>
      </c>
      <c r="F161" s="101" t="str">
        <f t="shared" si="167"/>
        <v/>
      </c>
      <c r="G161" s="75">
        <f>COUNTIFS('Audit Form Data'!AL$4:AL$123, TRUE, 'Audit Form Data'!A$4:A$123, "&gt;=2/1", 'Audit Form Data'!A$4:A$123, "&lt;3/1", 'Audit Form Data'!B$4:B$123, 'Dropdown Lists'!A$8)</f>
        <v>0</v>
      </c>
      <c r="H161" s="76">
        <f>COUNTIFS('Audit Form Data'!AM$4:AM$123, TRUE, 'Audit Form Data'!A$4:A$123, "&gt;=2/1", 'Audit Form Data'!A$4:A$123, "&lt;3/1", 'Audit Form Data'!B$4:B$123, 'Dropdown Lists'!A$8)</f>
        <v>0</v>
      </c>
      <c r="I161" s="101" t="str">
        <f t="shared" si="168"/>
        <v/>
      </c>
      <c r="J161" s="75">
        <f>COUNTIFS('Audit Form Data'!AL$4:AL$123, TRUE, 'Audit Form Data'!A$4:A$123, "&gt;=3/1", 'Audit Form Data'!A$4:A$123, "&lt;=3/31", 'Audit Form Data'!B$4:B$123, 'Dropdown Lists'!A$8)</f>
        <v>0</v>
      </c>
      <c r="K161" s="76">
        <f>COUNTIFS('Audit Form Data'!AM$4:AM$123, TRUE, 'Audit Form Data'!A$4:A$123, "&gt;=3/1", 'Audit Form Data'!A$4:A$123, "&lt;=3/31", 'Audit Form Data'!B$4:B$123, 'Dropdown Lists'!A$8)</f>
        <v>0</v>
      </c>
      <c r="L161" s="101" t="str">
        <f t="shared" si="169"/>
        <v/>
      </c>
      <c r="M161" s="75">
        <f>COUNTIFS('Audit Form Data'!AL$4:AL$123, TRUE, 'Audit Form Data'!A$4:A$123, "&gt;=4/1", 'Audit Form Data'!A$4:A$123, "&lt;=4/30", 'Audit Form Data'!B$4:B$123, 'Dropdown Lists'!A$8)</f>
        <v>0</v>
      </c>
      <c r="N161" s="76">
        <f>COUNTIFS('Audit Form Data'!AM$4:AM$123, TRUE, 'Audit Form Data'!A$4:A$123, "&gt;=4/1", 'Audit Form Data'!A$4:A$123, "&lt;=4/30", 'Audit Form Data'!B$4:B$123, 'Dropdown Lists'!A$8)</f>
        <v>0</v>
      </c>
      <c r="O161" s="101" t="str">
        <f t="shared" si="170"/>
        <v/>
      </c>
      <c r="P161" s="75">
        <f>COUNTIFS('Audit Form Data'!AL$4:AL$123, TRUE, 'Audit Form Data'!A$4:A$123, "&gt;=5/1", 'Audit Form Data'!A$4:A$123, "&lt;=5/31", 'Audit Form Data'!B$4:B$123, 'Dropdown Lists'!A$8)</f>
        <v>0</v>
      </c>
      <c r="Q161" s="76">
        <f>COUNTIFS('Audit Form Data'!AM$4:AM$123, TRUE, 'Audit Form Data'!A$4:A$123, "&gt;=5/1", 'Audit Form Data'!A$4:A$123, "&lt;=5/31", 'Audit Form Data'!B$4:B$123, 'Dropdown Lists'!A$8)</f>
        <v>0</v>
      </c>
      <c r="R161" s="101" t="str">
        <f t="shared" si="171"/>
        <v/>
      </c>
      <c r="S161" s="75">
        <f>COUNTIFS('Audit Form Data'!AL$4:AL$123, TRUE, 'Audit Form Data'!A$4:A$123, "&gt;=6/1", 'Audit Form Data'!A$4:A$123, "&lt;=6/30", 'Audit Form Data'!B$4:B$123, 'Dropdown Lists'!A$8)</f>
        <v>0</v>
      </c>
      <c r="T161" s="76">
        <f>COUNTIFS('Audit Form Data'!AM$4:AM$123, TRUE, 'Audit Form Data'!A$4:A$123, "&gt;=6/1", 'Audit Form Data'!A$4:A$123, "&lt;=6/30", 'Audit Form Data'!B$4:B$123, 'Dropdown Lists'!A$8)</f>
        <v>0</v>
      </c>
      <c r="U161" s="101" t="str">
        <f t="shared" si="172"/>
        <v/>
      </c>
      <c r="V161" s="75">
        <f>COUNTIFS('Audit Form Data'!AL$4:AL$123, TRUE, 'Audit Form Data'!A$4:A$123, "&gt;=7/1", 'Audit Form Data'!A$4:A$123, "&lt;=7/31", 'Audit Form Data'!B$4:B$123, 'Dropdown Lists'!A$8)</f>
        <v>0</v>
      </c>
      <c r="W161" s="76">
        <f>COUNTIFS('Audit Form Data'!AM$4:AM$123, TRUE, 'Audit Form Data'!A$4:A$123, "&gt;=7/1", 'Audit Form Data'!A$4:A$123, "&lt;=7/31", 'Audit Form Data'!B$4:B$123, 'Dropdown Lists'!A$8)</f>
        <v>0</v>
      </c>
      <c r="X161" s="101" t="str">
        <f t="shared" si="173"/>
        <v/>
      </c>
      <c r="Y161" s="75">
        <f>COUNTIFS('Audit Form Data'!AL$4:AL$123, TRUE, 'Audit Form Data'!A$4:A$123, "&gt;=8/1", 'Audit Form Data'!A$4:A$123, "&lt;=8/31", 'Audit Form Data'!B$4:B$123, 'Dropdown Lists'!A$8)</f>
        <v>0</v>
      </c>
      <c r="Z161" s="76">
        <f>COUNTIFS('Audit Form Data'!AM$4:AM$123, TRUE, 'Audit Form Data'!A$4:A$123, "&gt;=8/1", 'Audit Form Data'!A$4:A$123, "&lt;=8/31", 'Audit Form Data'!B$4:B$123, 'Dropdown Lists'!A$8)</f>
        <v>0</v>
      </c>
      <c r="AA161" s="101" t="str">
        <f t="shared" si="174"/>
        <v/>
      </c>
      <c r="AB161" s="75">
        <f>COUNTIFS('Audit Form Data'!AL$4:AL$123, TRUE, 'Audit Form Data'!A$4:A$123, "&gt;=9/1", 'Audit Form Data'!A$4:A$123, "&lt;=9/30", 'Audit Form Data'!B$4:B$123, 'Dropdown Lists'!A$8)</f>
        <v>0</v>
      </c>
      <c r="AC161" s="76">
        <f>COUNTIFS('Audit Form Data'!AM$4:AM$123, TRUE, 'Audit Form Data'!A$4:A$123, "&gt;=9/1", 'Audit Form Data'!A$4:A$123, "&lt;=9/30", 'Audit Form Data'!B$4:B$123, 'Dropdown Lists'!A$8)</f>
        <v>0</v>
      </c>
      <c r="AD161" s="101" t="str">
        <f t="shared" si="175"/>
        <v/>
      </c>
      <c r="AE161" s="75">
        <f>COUNTIFS('Audit Form Data'!AL$4:AL$123, TRUE, 'Audit Form Data'!A$4:A$123, "&gt;=10/1", 'Audit Form Data'!A$4:A$123, "&lt;=10/31", 'Audit Form Data'!B$4:B$123, 'Dropdown Lists'!A$8)</f>
        <v>0</v>
      </c>
      <c r="AF161" s="76">
        <f>COUNTIFS('Audit Form Data'!AM$4:AM$123, TRUE, 'Audit Form Data'!A$4:A$123, "&gt;=10/1", 'Audit Form Data'!A$4:A$123, "&lt;=10/31", 'Audit Form Data'!B$4:B$123, 'Dropdown Lists'!A$8)</f>
        <v>0</v>
      </c>
      <c r="AG161" s="101" t="str">
        <f t="shared" si="176"/>
        <v/>
      </c>
      <c r="AH161" s="75">
        <f>COUNTIFS('Audit Form Data'!AL$4:AL$123, TRUE, 'Audit Form Data'!A$4:A$123, "&gt;=11/1", 'Audit Form Data'!A$4:A$123, "&lt;=11/30", 'Audit Form Data'!B$4:B$123, 'Dropdown Lists'!A$8)</f>
        <v>0</v>
      </c>
      <c r="AI161" s="76">
        <f>COUNTIFS('Audit Form Data'!AM$4:AM$123, TRUE, 'Audit Form Data'!A$4:A$123, "&gt;=11/1", 'Audit Form Data'!A$4:A$123, "&lt;=11/30", 'Audit Form Data'!B$4:B$123, 'Dropdown Lists'!A$8)</f>
        <v>0</v>
      </c>
      <c r="AJ161" s="101" t="str">
        <f t="shared" si="177"/>
        <v/>
      </c>
      <c r="AK161" s="75">
        <f>COUNTIFS('Audit Form Data'!AL$4:AL$123, TRUE, 'Audit Form Data'!A$4:A$123, "&gt;=12/1", 'Audit Form Data'!A$4:A$123, "&lt;=12/31", 'Audit Form Data'!B$4:B$123, 'Dropdown Lists'!A$8)</f>
        <v>0</v>
      </c>
      <c r="AL161" s="76">
        <f>COUNTIFS('Audit Form Data'!AM$4:AM$123, TRUE, 'Audit Form Data'!A$4:A$123, "&gt;=12/1", 'Audit Form Data'!A$4:A$123, "&lt;=12/31", 'Audit Form Data'!B$4:B$123, 'Dropdown Lists'!A$8)</f>
        <v>0</v>
      </c>
      <c r="AM161" s="101" t="str">
        <f t="shared" si="178"/>
        <v/>
      </c>
      <c r="AO161" s="147"/>
      <c r="AP161" s="50" t="s">
        <v>16</v>
      </c>
      <c r="AQ161" s="76">
        <f>COUNTIFS('Audit Form Data'!AY$4:AY$123, TRUE, 'Audit Form Data'!A$4:A$123, "&gt;=1/1", 'Audit Form Data'!A$4:A$123, "&lt;=1/31", 'Audit Form Data'!B$4:B$123, 'Dropdown Lists'!A$8)</f>
        <v>0</v>
      </c>
      <c r="AR161" s="76">
        <f>COUNTIFS('Audit Form Data'!AY$4:AY$123, TRUE, 'Audit Form Data'!A$4:A$123, "&gt;=2/1", 'Audit Form Data'!A$4:A$123, "&lt;3/1", 'Audit Form Data'!B$4:B$123, 'Dropdown Lists'!A$8)</f>
        <v>0</v>
      </c>
      <c r="AS161" s="76">
        <f>COUNTIFS('Audit Form Data'!AY$4:AY$123, TRUE, 'Audit Form Data'!A$4:A$123, "&gt;=3/1", 'Audit Form Data'!A$4:A$123, "&lt;=3/31", 'Audit Form Data'!B$4:B$123, 'Dropdown Lists'!A$8)</f>
        <v>0</v>
      </c>
      <c r="AT161" s="76">
        <f>COUNTIFS('Audit Form Data'!AY$4:AY$123, TRUE, 'Audit Form Data'!A$4:A$123, "&gt;=4/1", 'Audit Form Data'!A$4:A$123, "&lt;=4/30", 'Audit Form Data'!B$4:B$123, 'Dropdown Lists'!A$8)</f>
        <v>0</v>
      </c>
      <c r="AU161" s="76">
        <f>COUNTIFS('Audit Form Data'!AY$4:AY$123, TRUE, 'Audit Form Data'!A$4:A$123, "&gt;=5/1", 'Audit Form Data'!A$4:A$123, "&lt;=5/31", 'Audit Form Data'!B$4:B$123, 'Dropdown Lists'!A$8)</f>
        <v>0</v>
      </c>
      <c r="AV161" s="76">
        <f>COUNTIFS('Audit Form Data'!AY$4:AY$123, TRUE, 'Audit Form Data'!A$4:A$123, "&gt;=6/1", 'Audit Form Data'!A$4:A$123, "&lt;=6/30", 'Audit Form Data'!B$4:B$123, 'Dropdown Lists'!A$8)</f>
        <v>0</v>
      </c>
      <c r="AW161" s="76">
        <f>COUNTIFS('Audit Form Data'!AY$4:AY$123, TRUE, 'Audit Form Data'!A$4:A$123, "&gt;=7/1", 'Audit Form Data'!A$4:A$123, "&lt;=7/31", 'Audit Form Data'!B$4:B$123, 'Dropdown Lists'!A$8)</f>
        <v>0</v>
      </c>
      <c r="AX161" s="76">
        <f>COUNTIFS('Audit Form Data'!AY$4:AY$123, TRUE, 'Audit Form Data'!A$4:A$123, "&gt;=8/1", 'Audit Form Data'!A$4:A$123, "&lt;=8/31", 'Audit Form Data'!B$4:B$123, 'Dropdown Lists'!A$8)</f>
        <v>0</v>
      </c>
      <c r="AY161" s="76">
        <f>COUNTIFS('Audit Form Data'!AY$4:AY$123, TRUE, 'Audit Form Data'!A$4:A$123, "&gt;=9/1", 'Audit Form Data'!A$4:A$123, "&lt;=9/30", 'Audit Form Data'!B$4:B$123, 'Dropdown Lists'!A$8)</f>
        <v>0</v>
      </c>
      <c r="AZ161" s="76">
        <f>COUNTIFS('Audit Form Data'!AY$4:AY$123, TRUE, 'Audit Form Data'!A$4:A$123, "&gt;=10/1", 'Audit Form Data'!A$4:A$123, "&lt;=10/31", 'Audit Form Data'!B$4:B$123, 'Dropdown Lists'!A$8)</f>
        <v>0</v>
      </c>
      <c r="BA161" s="76">
        <f>COUNTIFS('Audit Form Data'!AY$4:AY$123, TRUE, 'Audit Form Data'!A$4:A$123, "&gt;=11/1", 'Audit Form Data'!A$4:A$123, "&lt;=11/30", 'Audit Form Data'!B$4:B$123, 'Dropdown Lists'!A$8)</f>
        <v>0</v>
      </c>
      <c r="BB161" s="76">
        <f>COUNTIFS('Audit Form Data'!AY$4:AY$123, TRUE, 'Audit Form Data'!A$4:A$123, "&gt;=12/1", 'Audit Form Data'!A$4:A$123, "&lt;=12/31", 'Audit Form Data'!B$4:B$123, 'Dropdown Lists'!A$8)</f>
        <v>0</v>
      </c>
    </row>
    <row r="162" spans="2:54" ht="36.6" x14ac:dyDescent="0.3">
      <c r="B162" s="147"/>
      <c r="C162" s="59" t="s">
        <v>14</v>
      </c>
      <c r="D162" s="75">
        <f>COUNTIFS('Audit Form Data'!AO$4:AO$123, TRUE, 'Audit Form Data'!A$4:A$123, "&gt;=1/1", 'Audit Form Data'!A$4:A$123, "&lt;=1/31", 'Audit Form Data'!B$4:B$123, 'Dropdown Lists'!A$8)</f>
        <v>0</v>
      </c>
      <c r="E162" s="76">
        <f>COUNTIFS('Audit Form Data'!AP$4:AP$123, TRUE, 'Audit Form Data'!A$4:A$123, "&gt;=1/1", 'Audit Form Data'!A$4:A$123, "&lt;=1/31", 'Audit Form Data'!B$4:B$123, 'Dropdown Lists'!A$8)</f>
        <v>0</v>
      </c>
      <c r="F162" s="101" t="str">
        <f t="shared" si="167"/>
        <v/>
      </c>
      <c r="G162" s="75">
        <f>COUNTIFS('Audit Form Data'!AO$4:AO$123, TRUE, 'Audit Form Data'!A$4:A$123, "&gt;=2/1", 'Audit Form Data'!A$4:A$123, "&lt;3/1", 'Audit Form Data'!B$4:B$123, 'Dropdown Lists'!A$8)</f>
        <v>0</v>
      </c>
      <c r="H162" s="76">
        <f>COUNTIFS('Audit Form Data'!AP$4:AP$123, TRUE, 'Audit Form Data'!A$4:A$123, "&gt;=2/1", 'Audit Form Data'!A$4:A$123, "&lt;3/1", 'Audit Form Data'!B$4:B$123, 'Dropdown Lists'!A$8)</f>
        <v>0</v>
      </c>
      <c r="I162" s="101" t="str">
        <f t="shared" si="168"/>
        <v/>
      </c>
      <c r="J162" s="75">
        <f>COUNTIFS('Audit Form Data'!AO$4:AO$123, TRUE, 'Audit Form Data'!A$4:A$123, "&gt;=3/1", 'Audit Form Data'!A$4:A$123, "&lt;=3/31", 'Audit Form Data'!B$4:B$123, 'Dropdown Lists'!A$8)</f>
        <v>0</v>
      </c>
      <c r="K162" s="76">
        <f>COUNTIFS('Audit Form Data'!AP$4:AP$123, TRUE, 'Audit Form Data'!A$4:A$123, "&gt;=3/1", 'Audit Form Data'!A$4:A$123, "&lt;=3/31", 'Audit Form Data'!B$4:B$123, 'Dropdown Lists'!A$8)</f>
        <v>0</v>
      </c>
      <c r="L162" s="101" t="str">
        <f t="shared" si="169"/>
        <v/>
      </c>
      <c r="M162" s="75">
        <f>COUNTIFS('Audit Form Data'!AO$4:AO$123, TRUE, 'Audit Form Data'!A$4:A$123, "&gt;=4/1", 'Audit Form Data'!A$4:A$123, "&lt;=4/30", 'Audit Form Data'!B$4:B$123, 'Dropdown Lists'!A$8)</f>
        <v>0</v>
      </c>
      <c r="N162" s="76">
        <f>COUNTIFS('Audit Form Data'!AP$4:AP$123, TRUE, 'Audit Form Data'!A$4:A$123, "&gt;=4/1", 'Audit Form Data'!A$4:A$123, "&lt;=4/30", 'Audit Form Data'!B$4:B$123, 'Dropdown Lists'!A$8)</f>
        <v>0</v>
      </c>
      <c r="O162" s="101" t="str">
        <f t="shared" si="170"/>
        <v/>
      </c>
      <c r="P162" s="75">
        <f>COUNTIFS('Audit Form Data'!AO$4:AO$123, TRUE, 'Audit Form Data'!A$4:A$123, "&gt;=5/1", 'Audit Form Data'!A$4:A$123, "&lt;=5/31", 'Audit Form Data'!B$4:B$123, 'Dropdown Lists'!A$8)</f>
        <v>0</v>
      </c>
      <c r="Q162" s="76">
        <f>COUNTIFS('Audit Form Data'!AP$4:AP$123, TRUE, 'Audit Form Data'!A$4:A$123, "&gt;=5/1", 'Audit Form Data'!A$4:A$123, "&lt;=5/31", 'Audit Form Data'!B$4:B$123, 'Dropdown Lists'!A$8)</f>
        <v>0</v>
      </c>
      <c r="R162" s="101" t="str">
        <f t="shared" si="171"/>
        <v/>
      </c>
      <c r="S162" s="75">
        <f>COUNTIFS('Audit Form Data'!AO$4:AO$123, TRUE, 'Audit Form Data'!A$4:A$123, "&gt;=6/1", 'Audit Form Data'!A$4:A$123, "&lt;=6/30", 'Audit Form Data'!B$4:B$123, 'Dropdown Lists'!A$8)</f>
        <v>0</v>
      </c>
      <c r="T162" s="76">
        <f>COUNTIFS('Audit Form Data'!AP$4:AP$123, TRUE, 'Audit Form Data'!A$4:A$123, "&gt;=6/1", 'Audit Form Data'!A$4:A$123, "&lt;=6/30", 'Audit Form Data'!B$4:B$123, 'Dropdown Lists'!A$8)</f>
        <v>0</v>
      </c>
      <c r="U162" s="101" t="str">
        <f t="shared" si="172"/>
        <v/>
      </c>
      <c r="V162" s="75">
        <f>COUNTIFS('Audit Form Data'!AO$4:AO$123, TRUE, 'Audit Form Data'!A$4:A$123, "&gt;=7/1", 'Audit Form Data'!A$4:A$123, "&lt;=7/31", 'Audit Form Data'!B$4:B$123, 'Dropdown Lists'!A$8)</f>
        <v>0</v>
      </c>
      <c r="W162" s="76">
        <f>COUNTIFS('Audit Form Data'!AP$4:AP$123, TRUE, 'Audit Form Data'!A$4:A$123, "&gt;=7/1", 'Audit Form Data'!A$4:A$123, "&lt;=7/31", 'Audit Form Data'!B$4:B$123, 'Dropdown Lists'!A$8)</f>
        <v>0</v>
      </c>
      <c r="X162" s="101" t="str">
        <f t="shared" si="173"/>
        <v/>
      </c>
      <c r="Y162" s="75">
        <f>COUNTIFS('Audit Form Data'!AO$4:AO$123, TRUE, 'Audit Form Data'!A$4:A$123, "&gt;=8/1", 'Audit Form Data'!A$4:A$123, "&lt;=8/31", 'Audit Form Data'!B$4:B$123, 'Dropdown Lists'!A$8)</f>
        <v>0</v>
      </c>
      <c r="Z162" s="76">
        <f>COUNTIFS('Audit Form Data'!AP$4:AP$123, TRUE, 'Audit Form Data'!A$4:A$123, "&gt;=8/1", 'Audit Form Data'!A$4:A$123, "&lt;=8/31", 'Audit Form Data'!B$4:B$123, 'Dropdown Lists'!A$8)</f>
        <v>0</v>
      </c>
      <c r="AA162" s="101" t="str">
        <f t="shared" si="174"/>
        <v/>
      </c>
      <c r="AB162" s="75">
        <f>COUNTIFS('Audit Form Data'!AO$4:AO$123, TRUE, 'Audit Form Data'!A$4:A$123, "&gt;=9/1", 'Audit Form Data'!A$4:A$123, "&lt;=9/30", 'Audit Form Data'!B$4:B$123, 'Dropdown Lists'!A$8)</f>
        <v>0</v>
      </c>
      <c r="AC162" s="76">
        <f>COUNTIFS('Audit Form Data'!AP$4:AP$123, TRUE, 'Audit Form Data'!A$4:A$123, "&gt;=9/1", 'Audit Form Data'!A$4:A$123, "&lt;=9/30", 'Audit Form Data'!B$4:B$123, 'Dropdown Lists'!A$8)</f>
        <v>0</v>
      </c>
      <c r="AD162" s="101" t="str">
        <f t="shared" si="175"/>
        <v/>
      </c>
      <c r="AE162" s="75">
        <f>COUNTIFS('Audit Form Data'!AO$4:AO$123, TRUE, 'Audit Form Data'!A$4:A$123, "&gt;=10/1", 'Audit Form Data'!A$4:A$123, "&lt;=10/31", 'Audit Form Data'!B$4:B$123, 'Dropdown Lists'!A$8)</f>
        <v>0</v>
      </c>
      <c r="AF162" s="76">
        <f>COUNTIFS('Audit Form Data'!AP$4:AP$123, TRUE, 'Audit Form Data'!A$4:A$123, "&gt;=10/1", 'Audit Form Data'!A$4:A$123, "&lt;=10/31", 'Audit Form Data'!B$4:B$123, 'Dropdown Lists'!A$8)</f>
        <v>0</v>
      </c>
      <c r="AG162" s="101" t="str">
        <f t="shared" si="176"/>
        <v/>
      </c>
      <c r="AH162" s="75">
        <f>COUNTIFS('Audit Form Data'!AO$4:AO$123, TRUE, 'Audit Form Data'!A$4:A$123, "&gt;=11/1", 'Audit Form Data'!A$4:A$123, "&lt;=11/30", 'Audit Form Data'!B$4:B$123, 'Dropdown Lists'!A$8)</f>
        <v>0</v>
      </c>
      <c r="AI162" s="76">
        <f>COUNTIFS('Audit Form Data'!AP$4:AP$123, TRUE, 'Audit Form Data'!A$4:A$123, "&gt;=11/1", 'Audit Form Data'!A$4:A$123, "&lt;=11/30", 'Audit Form Data'!B$4:B$123, 'Dropdown Lists'!A$8)</f>
        <v>0</v>
      </c>
      <c r="AJ162" s="101" t="str">
        <f t="shared" si="177"/>
        <v/>
      </c>
      <c r="AK162" s="75">
        <f>COUNTIFS('Audit Form Data'!AO$4:AO$123, TRUE, 'Audit Form Data'!A$4:A$123, "&gt;=12/1", 'Audit Form Data'!A$4:A$123, "&lt;=12/31", 'Audit Form Data'!B$4:B$123, 'Dropdown Lists'!A$8)</f>
        <v>0</v>
      </c>
      <c r="AL162" s="76">
        <f>COUNTIFS('Audit Form Data'!AP$4:AP$123, TRUE, 'Audit Form Data'!A$4:A$123, "&gt;=12/1", 'Audit Form Data'!A$4:A$123, "&lt;=12/31", 'Audit Form Data'!B$4:B$123, 'Dropdown Lists'!A$8)</f>
        <v>0</v>
      </c>
      <c r="AM162" s="101" t="str">
        <f t="shared" si="178"/>
        <v/>
      </c>
      <c r="AO162" s="148"/>
      <c r="AP162" s="50" t="s">
        <v>17</v>
      </c>
      <c r="AQ162" s="76">
        <f>COUNTIFS('Audit Form Data'!BK$4:BK$123, TRUE, 'Audit Form Data'!A$4:A$123, "&gt;=1/1", 'Audit Form Data'!A$4:A$123, "&lt;=1/31", 'Audit Form Data'!B$4:B$123, 'Dropdown Lists'!A$8)</f>
        <v>0</v>
      </c>
      <c r="AR162" s="76">
        <f>COUNTIFS('Audit Form Data'!BK$4:BK$123, TRUE, 'Audit Form Data'!A$4:A$123, "&gt;=2/1", 'Audit Form Data'!A$4:A$123, "&lt;3/1", 'Audit Form Data'!B$4:B$123, 'Dropdown Lists'!A$8)</f>
        <v>0</v>
      </c>
      <c r="AS162" s="76">
        <f>COUNTIFS('Audit Form Data'!BK$4:BK$123, TRUE, 'Audit Form Data'!A$4:A$123, "&gt;=3/1", 'Audit Form Data'!A$4:A$123, "&lt;=3/31", 'Audit Form Data'!B$4:B$123, 'Dropdown Lists'!A$8)</f>
        <v>0</v>
      </c>
      <c r="AT162" s="76">
        <f>COUNTIFS('Audit Form Data'!BK$4:BK$123, TRUE, 'Audit Form Data'!A$4:A$123, "&gt;=4/1", 'Audit Form Data'!A$4:A$123, "&lt;=4/30", 'Audit Form Data'!B$4:B$123, 'Dropdown Lists'!A$8)</f>
        <v>0</v>
      </c>
      <c r="AU162" s="76">
        <f>COUNTIFS('Audit Form Data'!BK$4:BK$123, TRUE, 'Audit Form Data'!A$4:A$123, "&gt;=5/1", 'Audit Form Data'!A$4:A$123, "&lt;=5/31", 'Audit Form Data'!B$4:B$123, 'Dropdown Lists'!A$8)</f>
        <v>0</v>
      </c>
      <c r="AV162" s="76">
        <f>COUNTIFS('Audit Form Data'!BK$4:BK$123, TRUE, 'Audit Form Data'!A$4:A$123, "&gt;=6/1", 'Audit Form Data'!A$4:A$123, "&lt;=6/30", 'Audit Form Data'!B$4:B$123, 'Dropdown Lists'!A$8)</f>
        <v>0</v>
      </c>
      <c r="AW162" s="76">
        <f>COUNTIFS('Audit Form Data'!BK$4:BK$123, TRUE, 'Audit Form Data'!A$4:A$123, "&gt;=7/1", 'Audit Form Data'!A$4:A$123, "&lt;=7/31", 'Audit Form Data'!B$4:B$123, 'Dropdown Lists'!A$8)</f>
        <v>0</v>
      </c>
      <c r="AX162" s="76">
        <f>COUNTIFS('Audit Form Data'!BK$4:BK$123, TRUE, 'Audit Form Data'!A$4:A$123, "&gt;=8/1", 'Audit Form Data'!A$4:A$123, "&lt;=8/31", 'Audit Form Data'!B$4:B$123, 'Dropdown Lists'!A$8)</f>
        <v>0</v>
      </c>
      <c r="AY162" s="76">
        <f>COUNTIFS('Audit Form Data'!BK$4:BK$123, TRUE, 'Audit Form Data'!A$4:A$123, "&gt;=9/1", 'Audit Form Data'!A$4:A$123, "&lt;=9/30", 'Audit Form Data'!B$4:B$123, 'Dropdown Lists'!A$8)</f>
        <v>0</v>
      </c>
      <c r="AZ162" s="76">
        <f>COUNTIFS('Audit Form Data'!BK$4:BK$123, TRUE, 'Audit Form Data'!A$4:A$123, "&gt;=10/1", 'Audit Form Data'!A$4:A$123, "&lt;=10/31", 'Audit Form Data'!B$4:B$123, 'Dropdown Lists'!A$8)</f>
        <v>0</v>
      </c>
      <c r="BA162" s="76">
        <f>COUNTIFS('Audit Form Data'!BK$4:BK$123, TRUE, 'Audit Form Data'!A$4:A$123, "&gt;=11/1", 'Audit Form Data'!A$4:A$123, "&lt;=11/30", 'Audit Form Data'!B$4:B$123, 'Dropdown Lists'!A$8)</f>
        <v>0</v>
      </c>
      <c r="BB162" s="76">
        <f>COUNTIFS('Audit Form Data'!BK$4:BK$123, TRUE, 'Audit Form Data'!A$4:A$123, "&gt;=12/1", 'Audit Form Data'!A$4:A$123, "&lt;=12/31", 'Audit Form Data'!B$4:B$123, 'Dropdown Lists'!A$8)</f>
        <v>0</v>
      </c>
    </row>
    <row r="163" spans="2:54" ht="36.6" x14ac:dyDescent="0.3">
      <c r="B163" s="147"/>
      <c r="C163" s="59" t="s">
        <v>15</v>
      </c>
      <c r="D163" s="75">
        <f>COUNTIFS('Audit Form Data'!AR$4:AR$123, TRUE, 'Audit Form Data'!A$4:A$123, "&gt;=1/1", 'Audit Form Data'!A$4:A$123, "&lt;=1/31", 'Audit Form Data'!B$4:B$123, 'Dropdown Lists'!A$8)</f>
        <v>0</v>
      </c>
      <c r="E163" s="76">
        <f>COUNTIFS('Audit Form Data'!AS$4:AS$123, TRUE, 'Audit Form Data'!A$4:A$123, "&gt;=1/1", 'Audit Form Data'!A$4:A$123, "&lt;=1/31", 'Audit Form Data'!B$4:B$123, 'Dropdown Lists'!A$8)</f>
        <v>0</v>
      </c>
      <c r="F163" s="101" t="str">
        <f t="shared" si="167"/>
        <v/>
      </c>
      <c r="G163" s="75">
        <f>COUNTIFS('Audit Form Data'!AR$4:AR$123, TRUE, 'Audit Form Data'!A$4:A$123, "&gt;=2/1", 'Audit Form Data'!A$4:A$123, "&lt;3/1", 'Audit Form Data'!B$4:B$123, 'Dropdown Lists'!A$8)</f>
        <v>0</v>
      </c>
      <c r="H163" s="76">
        <f>COUNTIFS('Audit Form Data'!AS$4:AS$123, TRUE, 'Audit Form Data'!A$4:A$123, "&gt;=2/1", 'Audit Form Data'!A$4:A$123, "&lt;3/1", 'Audit Form Data'!B$4:B$123, 'Dropdown Lists'!A$8)</f>
        <v>0</v>
      </c>
      <c r="I163" s="101" t="str">
        <f t="shared" si="168"/>
        <v/>
      </c>
      <c r="J163" s="75">
        <f>COUNTIFS('Audit Form Data'!AR$4:AR$123, TRUE, 'Audit Form Data'!A$4:A$123, "&gt;=3/1", 'Audit Form Data'!A$4:A$123, "&lt;=3/31", 'Audit Form Data'!B$4:B$123, 'Dropdown Lists'!A$8)</f>
        <v>0</v>
      </c>
      <c r="K163" s="76">
        <f>COUNTIFS('Audit Form Data'!AS$4:AS$123, TRUE, 'Audit Form Data'!A$4:A$123, "&gt;=3/1", 'Audit Form Data'!A$4:A$123, "&lt;=3/31", 'Audit Form Data'!B$4:B$123, 'Dropdown Lists'!A$8)</f>
        <v>0</v>
      </c>
      <c r="L163" s="101" t="str">
        <f t="shared" si="169"/>
        <v/>
      </c>
      <c r="M163" s="75">
        <f>COUNTIFS('Audit Form Data'!AR$4:AR$123, TRUE, 'Audit Form Data'!A$4:A$123, "&gt;=4/1", 'Audit Form Data'!A$4:A$123, "&lt;=4/30", 'Audit Form Data'!B$4:B$123, 'Dropdown Lists'!A$8)</f>
        <v>0</v>
      </c>
      <c r="N163" s="76">
        <f>COUNTIFS('Audit Form Data'!AS$4:AS$123, TRUE, 'Audit Form Data'!A$4:A$123, "&gt;=4/1", 'Audit Form Data'!A$4:A$123, "&lt;=4/30", 'Audit Form Data'!B$4:B$123, 'Dropdown Lists'!A$8)</f>
        <v>0</v>
      </c>
      <c r="O163" s="101" t="str">
        <f t="shared" si="170"/>
        <v/>
      </c>
      <c r="P163" s="75">
        <f>COUNTIFS('Audit Form Data'!AR$4:AR$123, TRUE, 'Audit Form Data'!A$4:A$123, "&gt;=5/1", 'Audit Form Data'!A$4:A$123, "&lt;=5/31", 'Audit Form Data'!B$4:B$123, 'Dropdown Lists'!A$8)</f>
        <v>0</v>
      </c>
      <c r="Q163" s="76">
        <f>COUNTIFS('Audit Form Data'!AS$4:AS$123, TRUE, 'Audit Form Data'!A$4:A$123, "&gt;=5/1", 'Audit Form Data'!A$4:A$123, "&lt;=5/31", 'Audit Form Data'!B$4:B$123, 'Dropdown Lists'!A$8)</f>
        <v>0</v>
      </c>
      <c r="R163" s="101" t="str">
        <f t="shared" si="171"/>
        <v/>
      </c>
      <c r="S163" s="75">
        <f>COUNTIFS('Audit Form Data'!AR$4:AR$123, TRUE, 'Audit Form Data'!A$4:A$123, "&gt;=6/1", 'Audit Form Data'!A$4:A$123, "&lt;=6/30", 'Audit Form Data'!B$4:B$123, 'Dropdown Lists'!A$8)</f>
        <v>0</v>
      </c>
      <c r="T163" s="76">
        <f>COUNTIFS('Audit Form Data'!AS$4:AS$123, TRUE, 'Audit Form Data'!A$4:A$123, "&gt;=6/1", 'Audit Form Data'!A$4:A$123, "&lt;=6/30", 'Audit Form Data'!B$4:B$123, 'Dropdown Lists'!A$8)</f>
        <v>0</v>
      </c>
      <c r="U163" s="101" t="str">
        <f t="shared" si="172"/>
        <v/>
      </c>
      <c r="V163" s="75">
        <f>COUNTIFS('Audit Form Data'!AR$4:AR$123, TRUE, 'Audit Form Data'!A$4:A$123, "&gt;=7/1", 'Audit Form Data'!A$4:A$123, "&lt;=7/31", 'Audit Form Data'!B$4:B$123, 'Dropdown Lists'!A$8)</f>
        <v>0</v>
      </c>
      <c r="W163" s="76">
        <f>COUNTIFS('Audit Form Data'!AS$4:AS$123, TRUE, 'Audit Form Data'!A$4:A$123, "&gt;=7/1", 'Audit Form Data'!A$4:A$123, "&lt;=7/31", 'Audit Form Data'!B$4:B$123, 'Dropdown Lists'!A$8)</f>
        <v>0</v>
      </c>
      <c r="X163" s="101" t="str">
        <f t="shared" si="173"/>
        <v/>
      </c>
      <c r="Y163" s="75">
        <f>COUNTIFS('Audit Form Data'!AR$4:AR$123, TRUE, 'Audit Form Data'!A$4:A$123, "&gt;=8/1", 'Audit Form Data'!A$4:A$123, "&lt;=8/31", 'Audit Form Data'!B$4:B$123, 'Dropdown Lists'!A$8)</f>
        <v>0</v>
      </c>
      <c r="Z163" s="76">
        <f>COUNTIFS('Audit Form Data'!AS$4:AS$123, TRUE, 'Audit Form Data'!A$4:A$123, "&gt;=8/1", 'Audit Form Data'!A$4:A$123, "&lt;=8/31", 'Audit Form Data'!B$4:B$123, 'Dropdown Lists'!A$8)</f>
        <v>0</v>
      </c>
      <c r="AA163" s="101" t="str">
        <f t="shared" si="174"/>
        <v/>
      </c>
      <c r="AB163" s="75">
        <f>COUNTIFS('Audit Form Data'!AR$4:AR$123, TRUE, 'Audit Form Data'!A$4:A$123, "&gt;=9/1", 'Audit Form Data'!A$4:A$123, "&lt;=9/30", 'Audit Form Data'!B$4:B$123, 'Dropdown Lists'!A$8)</f>
        <v>0</v>
      </c>
      <c r="AC163" s="76">
        <f>COUNTIFS('Audit Form Data'!AS$4:AS$123, TRUE, 'Audit Form Data'!A$4:A$123, "&gt;=9/1", 'Audit Form Data'!A$4:A$123, "&lt;=9/30", 'Audit Form Data'!B$4:B$123, 'Dropdown Lists'!A$8)</f>
        <v>0</v>
      </c>
      <c r="AD163" s="101" t="str">
        <f t="shared" si="175"/>
        <v/>
      </c>
      <c r="AE163" s="75">
        <f>COUNTIFS('Audit Form Data'!AR$4:AR$123, TRUE, 'Audit Form Data'!A$4:A$123, "&gt;=10/1", 'Audit Form Data'!A$4:A$123, "&lt;=10/31", 'Audit Form Data'!B$4:B$123, 'Dropdown Lists'!A$8)</f>
        <v>0</v>
      </c>
      <c r="AF163" s="76">
        <f>COUNTIFS('Audit Form Data'!AS$4:AS$123, TRUE, 'Audit Form Data'!A$4:A$123, "&gt;=10/1", 'Audit Form Data'!A$4:A$123, "&lt;=10/31", 'Audit Form Data'!B$4:B$123, 'Dropdown Lists'!A$8)</f>
        <v>0</v>
      </c>
      <c r="AG163" s="101" t="str">
        <f t="shared" si="176"/>
        <v/>
      </c>
      <c r="AH163" s="75">
        <f>COUNTIFS('Audit Form Data'!AR$4:AR$123, TRUE, 'Audit Form Data'!A$4:A$123, "&gt;=11/1", 'Audit Form Data'!A$4:A$123, "&lt;=11/30", 'Audit Form Data'!B$4:B$123, 'Dropdown Lists'!A$8)</f>
        <v>0</v>
      </c>
      <c r="AI163" s="76">
        <f>COUNTIFS('Audit Form Data'!AS$4:AS$123, TRUE, 'Audit Form Data'!A$4:A$123, "&gt;=11/1", 'Audit Form Data'!A$4:A$123, "&lt;=11/30", 'Audit Form Data'!B$4:B$123, 'Dropdown Lists'!A$8)</f>
        <v>0</v>
      </c>
      <c r="AJ163" s="101" t="str">
        <f t="shared" si="177"/>
        <v/>
      </c>
      <c r="AK163" s="75">
        <f>COUNTIFS('Audit Form Data'!AR$4:AR$123, TRUE, 'Audit Form Data'!A$4:A$123, "&gt;=12/1", 'Audit Form Data'!A$4:A$123, "&lt;=12/31", 'Audit Form Data'!B$4:B$123, 'Dropdown Lists'!A$8)</f>
        <v>0</v>
      </c>
      <c r="AL163" s="76">
        <f>COUNTIFS('Audit Form Data'!AS$4:AS$123, TRUE, 'Audit Form Data'!A$4:A$123, "&gt;=12/1", 'Audit Form Data'!A$4:A$123, "&lt;=12/31", 'Audit Form Data'!B$4:B$123, 'Dropdown Lists'!A$8)</f>
        <v>0</v>
      </c>
      <c r="AM163" s="101" t="str">
        <f t="shared" si="178"/>
        <v/>
      </c>
      <c r="AO163" s="149" t="s">
        <v>18</v>
      </c>
      <c r="AP163" s="51" t="s">
        <v>93</v>
      </c>
      <c r="AQ163" s="78">
        <f>COUNTIFS('Audit Form Data'!O$4:O$123, TRUE, 'Audit Form Data'!A$4:A$123, "&gt;=1/1", 'Audit Form Data'!A$4:A$123, "&lt;=1/31", 'Audit Form Data'!B$4:B$123, 'Dropdown Lists'!A$8)</f>
        <v>0</v>
      </c>
      <c r="AR163" s="78">
        <f>COUNTIFS('Audit Form Data'!O$4:O$123, TRUE, 'Audit Form Data'!A$4:A$123, "&gt;=2/1", 'Audit Form Data'!A$4:A$123, "&lt;3/1", 'Audit Form Data'!B$4:B$123, 'Dropdown Lists'!A$8)</f>
        <v>0</v>
      </c>
      <c r="AS163" s="78">
        <f>COUNTIFS('Audit Form Data'!O$4:O$123, TRUE, 'Audit Form Data'!A$4:A$123, "&gt;=3/1", 'Audit Form Data'!A$4:A$123, "&lt;=3/31", 'Audit Form Data'!B$4:B$123, 'Dropdown Lists'!A$8)</f>
        <v>0</v>
      </c>
      <c r="AT163" s="78">
        <f>COUNTIFS('Audit Form Data'!O$4:O$123, TRUE, 'Audit Form Data'!A$4:A$123, "&gt;=4/1", 'Audit Form Data'!A$4:A$123, "&lt;=4/30", 'Audit Form Data'!B$4:B$123, 'Dropdown Lists'!A$8)</f>
        <v>0</v>
      </c>
      <c r="AU163" s="78">
        <f>COUNTIFS('Audit Form Data'!O$4:O$123, TRUE, 'Audit Form Data'!A$4:A$123, "&gt;=5/1", 'Audit Form Data'!A$4:A$123, "&lt;=5/31", 'Audit Form Data'!B$4:B$123, 'Dropdown Lists'!A$8)</f>
        <v>0</v>
      </c>
      <c r="AV163" s="78">
        <f>COUNTIFS('Audit Form Data'!O$4:O$123, TRUE, 'Audit Form Data'!A$4:A$123, "&gt;=6/1", 'Audit Form Data'!A$4:A$123, "&lt;=6/30", 'Audit Form Data'!B$4:B$123, 'Dropdown Lists'!A$8)</f>
        <v>0</v>
      </c>
      <c r="AW163" s="78">
        <f>COUNTIFS('Audit Form Data'!O$4:O$123, TRUE, 'Audit Form Data'!A$4:A$123, "&gt;=7/1", 'Audit Form Data'!A$4:A$123, "&lt;=7/31", 'Audit Form Data'!B$4:B$123, 'Dropdown Lists'!A$8)</f>
        <v>0</v>
      </c>
      <c r="AX163" s="78">
        <f>COUNTIFS('Audit Form Data'!O$4:O$123, TRUE, 'Audit Form Data'!A$4:A$123, "&gt;=8/1", 'Audit Form Data'!A$4:A$123, "&lt;=8/31", 'Audit Form Data'!B$4:B$123, 'Dropdown Lists'!A$8)</f>
        <v>0</v>
      </c>
      <c r="AY163" s="78">
        <f>COUNTIFS('Audit Form Data'!O$4:O$123, TRUE, 'Audit Form Data'!A$4:A$123, "&gt;=9/1", 'Audit Form Data'!A$4:A$123, "&lt;=9/30", 'Audit Form Data'!B$4:B$123, 'Dropdown Lists'!A$8)</f>
        <v>0</v>
      </c>
      <c r="AZ163" s="78">
        <f>COUNTIFS('Audit Form Data'!O$4:O$123, TRUE, 'Audit Form Data'!A$4:A$123, "&gt;=10/1", 'Audit Form Data'!A$4:A$123, "&lt;=10/31", 'Audit Form Data'!B$4:B$123, 'Dropdown Lists'!A$8)</f>
        <v>0</v>
      </c>
      <c r="BA163" s="78">
        <f>COUNTIFS('Audit Form Data'!O$4:O$123, TRUE, 'Audit Form Data'!A$4:A$123, "&gt;=11/1", 'Audit Form Data'!A$4:A$123, "&lt;=11/30", 'Audit Form Data'!B$4:B$123, 'Dropdown Lists'!A$8)</f>
        <v>0</v>
      </c>
      <c r="BB163" s="78">
        <f>COUNTIFS('Audit Form Data'!O$4:O$123, TRUE, 'Audit Form Data'!A$4:A$123, "&gt;=12/1", 'Audit Form Data'!A$4:A$123, "&lt;=12/31", 'Audit Form Data'!B$4:B$123, 'Dropdown Lists'!A$8)</f>
        <v>0</v>
      </c>
    </row>
    <row r="164" spans="2:54" ht="24.6" x14ac:dyDescent="0.3">
      <c r="B164" s="147"/>
      <c r="C164" s="59" t="s">
        <v>16</v>
      </c>
      <c r="D164" s="75">
        <f>COUNTIFS('Audit Form Data'!AX$4:AX$123, TRUE, 'Audit Form Data'!A$4:A$123, "&gt;=1/1", 'Audit Form Data'!A$4:A$123, "&lt;=1/31", 'Audit Form Data'!B$4:B$123, 'Dropdown Lists'!A$8)</f>
        <v>0</v>
      </c>
      <c r="E164" s="76">
        <f>COUNTIFS('Audit Form Data'!AY$4:AY$123, TRUE, 'Audit Form Data'!A$4:A$123, "&gt;=1/1", 'Audit Form Data'!A$4:A$123, "&lt;=1/31", 'Audit Form Data'!B$4:B$123, 'Dropdown Lists'!A$8)</f>
        <v>0</v>
      </c>
      <c r="F164" s="101" t="str">
        <f t="shared" si="167"/>
        <v/>
      </c>
      <c r="G164" s="75">
        <f>COUNTIFS('Audit Form Data'!AX$4:AX$123, TRUE, 'Audit Form Data'!A$4:A$123, "&gt;=2/1", 'Audit Form Data'!A$4:A$123, "&lt;3/1", 'Audit Form Data'!B$4:B$123, 'Dropdown Lists'!A$8)</f>
        <v>0</v>
      </c>
      <c r="H164" s="76">
        <f>COUNTIFS('Audit Form Data'!AY$4:AY$123, TRUE, 'Audit Form Data'!A$4:A$123, "&gt;=2/1", 'Audit Form Data'!A$4:A$123, "&lt;3/1", 'Audit Form Data'!B$4:B$123, 'Dropdown Lists'!A$8)</f>
        <v>0</v>
      </c>
      <c r="I164" s="101" t="str">
        <f t="shared" si="168"/>
        <v/>
      </c>
      <c r="J164" s="75">
        <f>COUNTIFS('Audit Form Data'!AX$4:AX$123, TRUE, 'Audit Form Data'!A$4:A$123, "&gt;=3/1", 'Audit Form Data'!A$4:A$123, "&lt;=3/31", 'Audit Form Data'!B$4:B$123, 'Dropdown Lists'!A$8)</f>
        <v>0</v>
      </c>
      <c r="K164" s="76">
        <f>COUNTIFS('Audit Form Data'!AY$4:AY$123, TRUE, 'Audit Form Data'!A$4:A$123, "&gt;=3/1", 'Audit Form Data'!A$4:A$123, "&lt;=3/31", 'Audit Form Data'!B$4:B$123, 'Dropdown Lists'!A$8)</f>
        <v>0</v>
      </c>
      <c r="L164" s="101" t="str">
        <f t="shared" si="169"/>
        <v/>
      </c>
      <c r="M164" s="75">
        <f>COUNTIFS('Audit Form Data'!AX$4:AX$123, TRUE, 'Audit Form Data'!A$4:A$123, "&gt;=4/1", 'Audit Form Data'!A$4:A$123, "&lt;=4/30", 'Audit Form Data'!B$4:B$123, 'Dropdown Lists'!A$8)</f>
        <v>0</v>
      </c>
      <c r="N164" s="76">
        <f>COUNTIFS('Audit Form Data'!AY$4:AY$123, TRUE, 'Audit Form Data'!A$4:A$123, "&gt;=4/1", 'Audit Form Data'!A$4:A$123, "&lt;=4/30", 'Audit Form Data'!B$4:B$123, 'Dropdown Lists'!A$8)</f>
        <v>0</v>
      </c>
      <c r="O164" s="101" t="str">
        <f t="shared" si="170"/>
        <v/>
      </c>
      <c r="P164" s="75">
        <f>COUNTIFS('Audit Form Data'!AX$4:AX$123, TRUE, 'Audit Form Data'!A$4:A$123, "&gt;=5/1", 'Audit Form Data'!A$4:A$123, "&lt;=5/31", 'Audit Form Data'!B$4:B$123, 'Dropdown Lists'!A$8)</f>
        <v>0</v>
      </c>
      <c r="Q164" s="76">
        <f>COUNTIFS('Audit Form Data'!AY$4:AY$123, TRUE, 'Audit Form Data'!A$4:A$123, "&gt;=5/1", 'Audit Form Data'!A$4:A$123, "&lt;=5/31", 'Audit Form Data'!B$4:B$123, 'Dropdown Lists'!A$8)</f>
        <v>0</v>
      </c>
      <c r="R164" s="101" t="str">
        <f t="shared" si="171"/>
        <v/>
      </c>
      <c r="S164" s="75">
        <f>COUNTIFS('Audit Form Data'!AX$4:AX$123, TRUE, 'Audit Form Data'!A$4:A$123, "&gt;=6/1", 'Audit Form Data'!A$4:A$123, "&lt;=6/30", 'Audit Form Data'!B$4:B$123, 'Dropdown Lists'!A$8)</f>
        <v>0</v>
      </c>
      <c r="T164" s="76">
        <f>COUNTIFS('Audit Form Data'!AY$4:AY$123, TRUE, 'Audit Form Data'!A$4:A$123, "&gt;=6/1", 'Audit Form Data'!A$4:A$123, "&lt;=6/30", 'Audit Form Data'!B$4:B$123, 'Dropdown Lists'!A$8)</f>
        <v>0</v>
      </c>
      <c r="U164" s="101" t="str">
        <f t="shared" si="172"/>
        <v/>
      </c>
      <c r="V164" s="75">
        <f>COUNTIFS('Audit Form Data'!AX$4:AX$123, TRUE, 'Audit Form Data'!A$4:A$123, "&gt;=7/1", 'Audit Form Data'!A$4:A$123, "&lt;=7/31", 'Audit Form Data'!B$4:B$123, 'Dropdown Lists'!A$8)</f>
        <v>0</v>
      </c>
      <c r="W164" s="76">
        <f>COUNTIFS('Audit Form Data'!AY$4:AY$123, TRUE, 'Audit Form Data'!A$4:A$123, "&gt;=7/1", 'Audit Form Data'!A$4:A$123, "&lt;=7/31", 'Audit Form Data'!B$4:B$123, 'Dropdown Lists'!A$8)</f>
        <v>0</v>
      </c>
      <c r="X164" s="101" t="str">
        <f t="shared" si="173"/>
        <v/>
      </c>
      <c r="Y164" s="75">
        <f>COUNTIFS('Audit Form Data'!AX$4:AX$123, TRUE, 'Audit Form Data'!A$4:A$123, "&gt;=8/1", 'Audit Form Data'!A$4:A$123, "&lt;=8/31", 'Audit Form Data'!B$4:B$123, 'Dropdown Lists'!A$8)</f>
        <v>0</v>
      </c>
      <c r="Z164" s="76">
        <f>COUNTIFS('Audit Form Data'!AY$4:AY$123, TRUE, 'Audit Form Data'!A$4:A$123, "&gt;=8/1", 'Audit Form Data'!A$4:A$123, "&lt;=8/31", 'Audit Form Data'!B$4:B$123, 'Dropdown Lists'!A$8)</f>
        <v>0</v>
      </c>
      <c r="AA164" s="101" t="str">
        <f t="shared" si="174"/>
        <v/>
      </c>
      <c r="AB164" s="75">
        <f>COUNTIFS('Audit Form Data'!AX$4:AX$123, TRUE, 'Audit Form Data'!A$4:A$123, "&gt;=9/1", 'Audit Form Data'!A$4:A$123, "&lt;=9/30", 'Audit Form Data'!B$4:B$123, 'Dropdown Lists'!A$8)</f>
        <v>0</v>
      </c>
      <c r="AC164" s="76">
        <f>COUNTIFS('Audit Form Data'!AY$4:AY$123, TRUE, 'Audit Form Data'!A$4:A$123, "&gt;=9/1", 'Audit Form Data'!A$4:A$123, "&lt;=9/30", 'Audit Form Data'!B$4:B$123, 'Dropdown Lists'!A$8)</f>
        <v>0</v>
      </c>
      <c r="AD164" s="101" t="str">
        <f t="shared" si="175"/>
        <v/>
      </c>
      <c r="AE164" s="75">
        <f>COUNTIFS('Audit Form Data'!AX$4:AX$123, TRUE, 'Audit Form Data'!A$4:A$123, "&gt;=10/1", 'Audit Form Data'!A$4:A$123, "&lt;=10/31", 'Audit Form Data'!B$4:B$123, 'Dropdown Lists'!A$8)</f>
        <v>0</v>
      </c>
      <c r="AF164" s="76">
        <f>COUNTIFS('Audit Form Data'!AY$4:AY$123, TRUE, 'Audit Form Data'!A$4:A$123, "&gt;=10/1", 'Audit Form Data'!A$4:A$123, "&lt;=10/31", 'Audit Form Data'!B$4:B$123, 'Dropdown Lists'!A$8)</f>
        <v>0</v>
      </c>
      <c r="AG164" s="101" t="str">
        <f t="shared" si="176"/>
        <v/>
      </c>
      <c r="AH164" s="75">
        <f>COUNTIFS('Audit Form Data'!AX$4:AX$123, TRUE, 'Audit Form Data'!A$4:A$123, "&gt;=11/1", 'Audit Form Data'!A$4:A$123, "&lt;=11/30", 'Audit Form Data'!B$4:B$123, 'Dropdown Lists'!A$8)</f>
        <v>0</v>
      </c>
      <c r="AI164" s="76">
        <f>COUNTIFS('Audit Form Data'!AY$4:AY$123, TRUE, 'Audit Form Data'!A$4:A$123, "&gt;=11/1", 'Audit Form Data'!A$4:A$123, "&lt;=11/30", 'Audit Form Data'!B$4:B$123, 'Dropdown Lists'!A$8)</f>
        <v>0</v>
      </c>
      <c r="AJ164" s="101" t="str">
        <f t="shared" si="177"/>
        <v/>
      </c>
      <c r="AK164" s="75">
        <f>COUNTIFS('Audit Form Data'!AX$4:AX$123, TRUE, 'Audit Form Data'!A$4:A$123, "&gt;=12/1", 'Audit Form Data'!A$4:A$123, "&lt;=12/31", 'Audit Form Data'!B$4:B$123, 'Dropdown Lists'!A$8)</f>
        <v>0</v>
      </c>
      <c r="AL164" s="76">
        <f>COUNTIFS('Audit Form Data'!AY$4:AY$123, TRUE, 'Audit Form Data'!A$4:A$123, "&gt;=12/1", 'Audit Form Data'!A$4:A$123, "&lt;=12/31", 'Audit Form Data'!B$4:B$123, 'Dropdown Lists'!A$8)</f>
        <v>0</v>
      </c>
      <c r="AM164" s="101" t="str">
        <f t="shared" si="178"/>
        <v/>
      </c>
      <c r="AO164" s="150"/>
      <c r="AP164" s="51" t="s">
        <v>20</v>
      </c>
      <c r="AQ164" s="78">
        <f>COUNTIFS('Audit Form Data'!AV$4:AV$123, TRUE, 'Audit Form Data'!A$4:A$123, "&gt;=1/1", 'Audit Form Data'!A$4:A$123, "&lt;=1/31", 'Audit Form Data'!B$4:B$123, 'Dropdown Lists'!A$8) + COUNTIFS('Audit Form Data'!BB$4:BB$123, TRUE, 'Audit Form Data'!A$4:A$123, "&gt;=1/1", 'Audit Form Data'!A$4:A$123, "&lt;=1/31", 'Audit Form Data'!B$4:B$123, 'Dropdown Lists'!A$8)</f>
        <v>0</v>
      </c>
      <c r="AR164" s="78">
        <f>COUNTIFS('Audit Form Data'!AV$4:AV$123, TRUE, 'Audit Form Data'!A$4:A$123, "&gt;=2/1", 'Audit Form Data'!A$4:A$123, "&lt;3/1", 'Audit Form Data'!B$4:B$123, 'Dropdown Lists'!A$8) + COUNTIFS('Audit Form Data'!BB$4:BB$123, TRUE, 'Audit Form Data'!A$4:A$123, "&gt;=2/1", 'Audit Form Data'!A$4:A$123, "&lt;3/1", 'Audit Form Data'!B$4:B$123, 'Dropdown Lists'!A$8)</f>
        <v>0</v>
      </c>
      <c r="AS164" s="78">
        <f>COUNTIFS('Audit Form Data'!AV$4:AV$123, TRUE, 'Audit Form Data'!A$4:A$123, "&gt;=3/1", 'Audit Form Data'!A$4:A$123, "&lt;=3/31", 'Audit Form Data'!B$4:B$123, 'Dropdown Lists'!A$8) + COUNTIFS('Audit Form Data'!BB$4:BB$123, TRUE, 'Audit Form Data'!A$4:A$123, "&gt;=3/1", 'Audit Form Data'!A$4:A$123, "&lt;=3/31", 'Audit Form Data'!B$4:B$123, 'Dropdown Lists'!A$8)</f>
        <v>0</v>
      </c>
      <c r="AT164" s="78">
        <f>COUNTIFS('Audit Form Data'!AV$4:AV$123, TRUE, 'Audit Form Data'!A$4:A$123, "&gt;=4/1", 'Audit Form Data'!A$4:A$123, "&lt;=4/30", 'Audit Form Data'!B$4:B$123, 'Dropdown Lists'!A$8) + COUNTIFS('Audit Form Data'!BB$4:BB$123, TRUE, 'Audit Form Data'!A$4:A$123, "&gt;=4/1", 'Audit Form Data'!A$4:A$123, "&lt;=4/30", 'Audit Form Data'!B$4:B$123, 'Dropdown Lists'!A$8)</f>
        <v>0</v>
      </c>
      <c r="AU164" s="78">
        <f>COUNTIFS('Audit Form Data'!AV$4:AV$123, TRUE, 'Audit Form Data'!A$4:A$123, "&gt;=5/1", 'Audit Form Data'!A$4:A$123, "&lt;=5/31", 'Audit Form Data'!B$4:B$123, 'Dropdown Lists'!A$8) + COUNTIFS('Audit Form Data'!BB$4:BB$123, TRUE, 'Audit Form Data'!A$4:A$123, "&gt;=5/1", 'Audit Form Data'!A$4:A$123, "&lt;=5/31", 'Audit Form Data'!B$4:B$123, 'Dropdown Lists'!A$8)</f>
        <v>0</v>
      </c>
      <c r="AV164" s="78">
        <f>COUNTIFS('Audit Form Data'!AV$4:AV$123, TRUE, 'Audit Form Data'!A$4:A$123, "&gt;=6/1", 'Audit Form Data'!A$4:A$123, "&lt;=6/30", 'Audit Form Data'!B$4:B$123, 'Dropdown Lists'!A$8) + COUNTIFS('Audit Form Data'!BB$4:BB$123, TRUE, 'Audit Form Data'!A$4:A$123, "&gt;=6/1", 'Audit Form Data'!A$4:A$123, "&lt;=6/30", 'Audit Form Data'!B$4:B$123, 'Dropdown Lists'!A$8)</f>
        <v>0</v>
      </c>
      <c r="AW164" s="78">
        <f>COUNTIFS('Audit Form Data'!AV$4:AV$123, TRUE, 'Audit Form Data'!A$4:A$123, "&gt;=7/1", 'Audit Form Data'!A$4:A$123, "&lt;=7/31", 'Audit Form Data'!B$4:B$123, 'Dropdown Lists'!A$8) + COUNTIFS('Audit Form Data'!BB$4:BB$123, TRUE, 'Audit Form Data'!A$4:A$123, "&gt;=7/1", 'Audit Form Data'!A$4:A$123, "&lt;=7/31", 'Audit Form Data'!B$4:B$123, 'Dropdown Lists'!A$8)</f>
        <v>0</v>
      </c>
      <c r="AX164" s="78">
        <f>COUNTIFS('Audit Form Data'!AV$4:AV$123, TRUE, 'Audit Form Data'!A$4:A$123, "&gt;=8/1", 'Audit Form Data'!A$4:A$123, "&lt;=8/31", 'Audit Form Data'!B$4:B$123, 'Dropdown Lists'!A$8) + COUNTIFS('Audit Form Data'!BB$4:BB$123, TRUE, 'Audit Form Data'!A$4:A$123, "&gt;=8/1", 'Audit Form Data'!A$4:A$123, "&lt;=8/31", 'Audit Form Data'!B$4:B$123, 'Dropdown Lists'!A$8)</f>
        <v>0</v>
      </c>
      <c r="AY164" s="78">
        <f>COUNTIFS('Audit Form Data'!AV$4:AV$123, TRUE, 'Audit Form Data'!A$4:A$123, "&gt;=9/1", 'Audit Form Data'!A$4:A$123, "&lt;=9/30", 'Audit Form Data'!B$4:B$123, 'Dropdown Lists'!A$8) + COUNTIFS('Audit Form Data'!BB$4:BB$123, TRUE, 'Audit Form Data'!A$4:A$123, "&gt;=9/1", 'Audit Form Data'!A$4:A$123, "&lt;=9/30", 'Audit Form Data'!B$4:B$123, 'Dropdown Lists'!A$8)</f>
        <v>0</v>
      </c>
      <c r="AZ164" s="78">
        <f>COUNTIFS('Audit Form Data'!AV$4:AV$123, TRUE, 'Audit Form Data'!A$4:A$123, "&gt;=10/1", 'Audit Form Data'!A$4:A$123, "&lt;=10/31", 'Audit Form Data'!B$4:B$123, 'Dropdown Lists'!A$8) + COUNTIFS('Audit Form Data'!BB$4:BB$123, TRUE, 'Audit Form Data'!A$4:A$123, "&gt;=10/1", 'Audit Form Data'!A$4:A$123, "&lt;=10/31", 'Audit Form Data'!B$4:B$123, 'Dropdown Lists'!A$8)</f>
        <v>0</v>
      </c>
      <c r="BA164" s="78">
        <f>COUNTIFS('Audit Form Data'!AV$4:AV$123, TRUE, 'Audit Form Data'!A$4:A$123, "&gt;=11/1", 'Audit Form Data'!A$4:A$123, "&lt;=11/30", 'Audit Form Data'!B$4:B$123, 'Dropdown Lists'!A$8) + COUNTIFS('Audit Form Data'!BB$4:BB$123, TRUE, 'Audit Form Data'!A$4:A$123, "&gt;=11/1", 'Audit Form Data'!A$4:A$123, "&lt;=11/30", 'Audit Form Data'!B$4:B$123, 'Dropdown Lists'!A$8)</f>
        <v>0</v>
      </c>
      <c r="BB164" s="78">
        <f>COUNTIFS('Audit Form Data'!AV$4:AV$123, TRUE, 'Audit Form Data'!A$4:A$123, "&gt;=12/1", 'Audit Form Data'!A$4:A$123, "&lt;=12/31", 'Audit Form Data'!B$4:B$123, 'Dropdown Lists'!A$8) + COUNTIFS('Audit Form Data'!BB$4:BB$123, TRUE, 'Audit Form Data'!A$4:A$123, "&gt;=12/1", 'Audit Form Data'!A$4:A$123, "&lt;=12/31", 'Audit Form Data'!B$4:B$123, 'Dropdown Lists'!A$8)</f>
        <v>0</v>
      </c>
    </row>
    <row r="165" spans="2:54" ht="36.6" x14ac:dyDescent="0.3">
      <c r="B165" s="147"/>
      <c r="C165" s="59" t="s">
        <v>17</v>
      </c>
      <c r="D165" s="75">
        <f>COUNTIFS('Audit Form Data'!BJ$4:BJ$123, TRUE, 'Audit Form Data'!A$4:A$123, "&gt;=1/1", 'Audit Form Data'!A$4:A$123, "&lt;=1/31", 'Audit Form Data'!B$4:B$123, 'Dropdown Lists'!A$8)</f>
        <v>0</v>
      </c>
      <c r="E165" s="76">
        <f>COUNTIFS('Audit Form Data'!BK$4:BK$123, TRUE, 'Audit Form Data'!A$4:A$123, "&gt;=1/1", 'Audit Form Data'!A$4:A$123, "&lt;=1/31", 'Audit Form Data'!B$4:B$123, 'Dropdown Lists'!A$8)</f>
        <v>0</v>
      </c>
      <c r="F165" s="101" t="str">
        <f t="shared" si="167"/>
        <v/>
      </c>
      <c r="G165" s="75">
        <f>COUNTIFS('Audit Form Data'!BJ$4:BJ$123, TRUE, 'Audit Form Data'!A$4:A$123, "&gt;=2/1", 'Audit Form Data'!A$4:A$123, "&lt;3/1", 'Audit Form Data'!B$4:B$123, 'Dropdown Lists'!A$8)</f>
        <v>0</v>
      </c>
      <c r="H165" s="76">
        <f>COUNTIFS('Audit Form Data'!BK$4:BK$123, TRUE, 'Audit Form Data'!A$4:A$123, "&gt;=2/1", 'Audit Form Data'!A$4:A$123, "&lt;3/1", 'Audit Form Data'!B$4:B$123, 'Dropdown Lists'!A$8)</f>
        <v>0</v>
      </c>
      <c r="I165" s="101" t="str">
        <f t="shared" si="168"/>
        <v/>
      </c>
      <c r="J165" s="75">
        <f>COUNTIFS('Audit Form Data'!BJ$4:BJ$123, TRUE, 'Audit Form Data'!A$4:A$123, "&gt;=3/1", 'Audit Form Data'!A$4:A$123, "&lt;=3/31", 'Audit Form Data'!B$4:B$123, 'Dropdown Lists'!A$8)</f>
        <v>0</v>
      </c>
      <c r="K165" s="76">
        <f>COUNTIFS('Audit Form Data'!BK$4:BK$123, TRUE, 'Audit Form Data'!A$4:A$123, "&gt;=3/1", 'Audit Form Data'!A$4:A$123, "&lt;=3/31", 'Audit Form Data'!B$4:B$123, 'Dropdown Lists'!A$8)</f>
        <v>0</v>
      </c>
      <c r="L165" s="101" t="str">
        <f t="shared" si="169"/>
        <v/>
      </c>
      <c r="M165" s="75">
        <f>COUNTIFS('Audit Form Data'!BJ$4:BJ$123, TRUE, 'Audit Form Data'!A$4:A$123, "&gt;=4/1", 'Audit Form Data'!A$4:A$123, "&lt;=4/30", 'Audit Form Data'!B$4:B$123, 'Dropdown Lists'!A$8)</f>
        <v>0</v>
      </c>
      <c r="N165" s="76">
        <f>COUNTIFS('Audit Form Data'!BK$4:BK$123, TRUE, 'Audit Form Data'!A$4:A$123, "&gt;=4/1", 'Audit Form Data'!A$4:A$123, "&lt;=4/30", 'Audit Form Data'!B$4:B$123, 'Dropdown Lists'!A$8)</f>
        <v>0</v>
      </c>
      <c r="O165" s="101" t="str">
        <f t="shared" si="170"/>
        <v/>
      </c>
      <c r="P165" s="75">
        <f>COUNTIFS('Audit Form Data'!BJ$4:BJ$123, TRUE, 'Audit Form Data'!A$4:A$123, "&gt;=5/1", 'Audit Form Data'!A$4:A$123, "&lt;=5/31", 'Audit Form Data'!B$4:B$123, 'Dropdown Lists'!A$8)</f>
        <v>0</v>
      </c>
      <c r="Q165" s="76">
        <f>COUNTIFS('Audit Form Data'!BK$4:BK$123, TRUE, 'Audit Form Data'!A$4:A$123, "&gt;=5/1", 'Audit Form Data'!A$4:A$123, "&lt;=5/31", 'Audit Form Data'!B$4:B$123, 'Dropdown Lists'!A$8)</f>
        <v>0</v>
      </c>
      <c r="R165" s="101" t="str">
        <f t="shared" si="171"/>
        <v/>
      </c>
      <c r="S165" s="75">
        <f>COUNTIFS('Audit Form Data'!BJ$4:BJ$123, TRUE, 'Audit Form Data'!A$4:A$123, "&gt;=6/1", 'Audit Form Data'!A$4:A$123, "&lt;=6/30", 'Audit Form Data'!B$4:B$123, 'Dropdown Lists'!A$8)</f>
        <v>0</v>
      </c>
      <c r="T165" s="76">
        <f>COUNTIFS('Audit Form Data'!BK$4:BK$123, TRUE, 'Audit Form Data'!A$4:A$123, "&gt;=6/1", 'Audit Form Data'!A$4:A$123, "&lt;=6/30", 'Audit Form Data'!B$4:B$123, 'Dropdown Lists'!A$8)</f>
        <v>0</v>
      </c>
      <c r="U165" s="101" t="str">
        <f t="shared" si="172"/>
        <v/>
      </c>
      <c r="V165" s="75">
        <f>COUNTIFS('Audit Form Data'!BJ$4:BJ$123, TRUE, 'Audit Form Data'!A$4:A$123, "&gt;=7/1", 'Audit Form Data'!A$4:A$123, "&lt;=7/31", 'Audit Form Data'!B$4:B$123, 'Dropdown Lists'!A$8)</f>
        <v>0</v>
      </c>
      <c r="W165" s="76">
        <f>COUNTIFS('Audit Form Data'!BK$4:BK$123, TRUE, 'Audit Form Data'!A$4:A$123, "&gt;=7/1", 'Audit Form Data'!A$4:A$123, "&lt;=7/31", 'Audit Form Data'!B$4:B$123, 'Dropdown Lists'!A$8)</f>
        <v>0</v>
      </c>
      <c r="X165" s="101" t="str">
        <f t="shared" si="173"/>
        <v/>
      </c>
      <c r="Y165" s="75">
        <f>COUNTIFS('Audit Form Data'!BJ$4:BJ$123, TRUE, 'Audit Form Data'!A$4:A$123, "&gt;=8/1", 'Audit Form Data'!A$4:A$123, "&lt;=8/31", 'Audit Form Data'!B$4:B$123, 'Dropdown Lists'!A$8)</f>
        <v>0</v>
      </c>
      <c r="Z165" s="76">
        <f>COUNTIFS('Audit Form Data'!BK$4:BK$123, TRUE, 'Audit Form Data'!A$4:A$123, "&gt;=8/1", 'Audit Form Data'!A$4:A$123, "&lt;=8/31", 'Audit Form Data'!B$4:B$123, 'Dropdown Lists'!A$8)</f>
        <v>0</v>
      </c>
      <c r="AA165" s="101" t="str">
        <f t="shared" si="174"/>
        <v/>
      </c>
      <c r="AB165" s="75">
        <f>COUNTIFS('Audit Form Data'!BJ$4:BJ$123, TRUE, 'Audit Form Data'!A$4:A$123, "&gt;=9/1", 'Audit Form Data'!A$4:A$123, "&lt;=9/30", 'Audit Form Data'!B$4:B$123, 'Dropdown Lists'!A$8)</f>
        <v>0</v>
      </c>
      <c r="AC165" s="76">
        <f>COUNTIFS('Audit Form Data'!BK$4:BK$123, TRUE, 'Audit Form Data'!A$4:A$123, "&gt;=9/1", 'Audit Form Data'!A$4:A$123, "&lt;=9/30", 'Audit Form Data'!B$4:B$123, 'Dropdown Lists'!A$8)</f>
        <v>0</v>
      </c>
      <c r="AD165" s="101" t="str">
        <f t="shared" si="175"/>
        <v/>
      </c>
      <c r="AE165" s="75">
        <f>COUNTIFS('Audit Form Data'!BJ$4:BJ$123, TRUE, 'Audit Form Data'!A$4:A$123, "&gt;=10/1", 'Audit Form Data'!A$4:A$123, "&lt;=10/31", 'Audit Form Data'!B$4:B$123, 'Dropdown Lists'!A$8)</f>
        <v>0</v>
      </c>
      <c r="AF165" s="76">
        <f>COUNTIFS('Audit Form Data'!BK$4:BK$123, TRUE, 'Audit Form Data'!A$4:A$123, "&gt;=10/1", 'Audit Form Data'!A$4:A$123, "&lt;=10/31", 'Audit Form Data'!B$4:B$123, 'Dropdown Lists'!A$8)</f>
        <v>0</v>
      </c>
      <c r="AG165" s="101" t="str">
        <f t="shared" si="176"/>
        <v/>
      </c>
      <c r="AH165" s="75">
        <f>COUNTIFS('Audit Form Data'!BJ$4:BJ$123, TRUE, 'Audit Form Data'!A$4:A$123, "&gt;=11/1", 'Audit Form Data'!A$4:A$123, "&lt;=11/30", 'Audit Form Data'!B$4:B$123, 'Dropdown Lists'!A$8)</f>
        <v>0</v>
      </c>
      <c r="AI165" s="76">
        <f>COUNTIFS('Audit Form Data'!BK$4:BK$123, TRUE, 'Audit Form Data'!A$4:A$123, "&gt;=11/1", 'Audit Form Data'!A$4:A$123, "&lt;=11/30", 'Audit Form Data'!B$4:B$123, 'Dropdown Lists'!A$8)</f>
        <v>0</v>
      </c>
      <c r="AJ165" s="101" t="str">
        <f t="shared" si="177"/>
        <v/>
      </c>
      <c r="AK165" s="75">
        <f>COUNTIFS('Audit Form Data'!BJ$4:BJ$123, TRUE, 'Audit Form Data'!A$4:A$123, "&gt;=12/1", 'Audit Form Data'!A$4:A$123, "&lt;=12/31", 'Audit Form Data'!B$4:B$123, 'Dropdown Lists'!A$8)</f>
        <v>0</v>
      </c>
      <c r="AL165" s="76">
        <f>COUNTIFS('Audit Form Data'!BK$4:BK$123, TRUE, 'Audit Form Data'!A$4:A$123, "&gt;=12/1", 'Audit Form Data'!A$4:A$123, "&lt;=12/31", 'Audit Form Data'!B$4:B$123, 'Dropdown Lists'!A$8)</f>
        <v>0</v>
      </c>
      <c r="AM165" s="101" t="str">
        <f t="shared" si="178"/>
        <v/>
      </c>
      <c r="AO165" s="151"/>
      <c r="AP165" s="52" t="s">
        <v>22</v>
      </c>
      <c r="AQ165" s="78">
        <f>COUNTIFS('Audit Form Data'!BH$4:BH$123, TRUE, 'Audit Form Data'!A$4:A$123, "&gt;=1/1", 'Audit Form Data'!A$4:A$123, "&lt;=1/31", 'Audit Form Data'!B$4:B$123, 'Dropdown Lists'!A$8)</f>
        <v>0</v>
      </c>
      <c r="AR165" s="78">
        <f>COUNTIFS('Audit Form Data'!BH$4:BH$123, TRUE, 'Audit Form Data'!A$4:A$123, "&gt;=2/1", 'Audit Form Data'!A$4:A$123, "&lt;3/1", 'Audit Form Data'!B$4:B$123, 'Dropdown Lists'!A$8)</f>
        <v>0</v>
      </c>
      <c r="AS165" s="78">
        <f>COUNTIFS('Audit Form Data'!BH$4:BH$123, TRUE, 'Audit Form Data'!A$4:A$123, "&gt;=3/1", 'Audit Form Data'!A$4:A$123, "&lt;=3/31", 'Audit Form Data'!B$4:B$123, 'Dropdown Lists'!A$8)</f>
        <v>0</v>
      </c>
      <c r="AT165" s="78">
        <f>COUNTIFS('Audit Form Data'!BH$4:BH$123, TRUE, 'Audit Form Data'!A$4:A$123, "&gt;=4/1", 'Audit Form Data'!A$4:A$123, "&lt;=4/30", 'Audit Form Data'!B$4:B$123, 'Dropdown Lists'!A$8)</f>
        <v>0</v>
      </c>
      <c r="AU165" s="78">
        <f>COUNTIFS('Audit Form Data'!BH$4:BH$123, TRUE, 'Audit Form Data'!A$4:A$123, "&gt;=5/1", 'Audit Form Data'!A$4:A$123, "&lt;=5/31", 'Audit Form Data'!B$4:B$123, 'Dropdown Lists'!A$8)</f>
        <v>0</v>
      </c>
      <c r="AV165" s="78">
        <f>COUNTIFS('Audit Form Data'!BH$4:BH$123, TRUE, 'Audit Form Data'!A$4:A$123, "&gt;=6/1", 'Audit Form Data'!A$4:A$123, "&lt;=6/30", 'Audit Form Data'!B$4:B$123, 'Dropdown Lists'!A$8)</f>
        <v>0</v>
      </c>
      <c r="AW165" s="78">
        <f>COUNTIFS('Audit Form Data'!BH$4:BH$123, TRUE, 'Audit Form Data'!A$4:A$123, "&gt;=7/1", 'Audit Form Data'!A$4:A$123, "&lt;=7/31", 'Audit Form Data'!B$4:B$123, 'Dropdown Lists'!A$8)</f>
        <v>0</v>
      </c>
      <c r="AX165" s="78">
        <f>COUNTIFS('Audit Form Data'!BH$4:BH$123, TRUE, 'Audit Form Data'!A$4:A$123, "&gt;=8/1", 'Audit Form Data'!A$4:A$123, "&lt;=8/31", 'Audit Form Data'!B$4:B$123, 'Dropdown Lists'!A$8)</f>
        <v>0</v>
      </c>
      <c r="AY165" s="78">
        <f>COUNTIFS('Audit Form Data'!BH$4:BH$123, TRUE, 'Audit Form Data'!A$4:A$123, "&gt;=9/1", 'Audit Form Data'!A$4:A$123, "&lt;=9/30", 'Audit Form Data'!B$4:B$123, 'Dropdown Lists'!A$8)</f>
        <v>0</v>
      </c>
      <c r="AZ165" s="78">
        <f>COUNTIFS('Audit Form Data'!BH$4:BH$123, TRUE, 'Audit Form Data'!A$4:A$123, "&gt;=10/1", 'Audit Form Data'!A$4:A$123, "&lt;=10/31", 'Audit Form Data'!B$4:B$123, 'Dropdown Lists'!A$8)</f>
        <v>0</v>
      </c>
      <c r="BA165" s="78">
        <f>COUNTIFS('Audit Form Data'!BH$4:BH$123, TRUE, 'Audit Form Data'!A$4:A$123, "&gt;=11/1", 'Audit Form Data'!A$4:A$123, "&lt;=11/30", 'Audit Form Data'!B$4:B$123, 'Dropdown Lists'!A$8)</f>
        <v>0</v>
      </c>
      <c r="BB165" s="78">
        <f>COUNTIFS('Audit Form Data'!BH$4:BH$123, TRUE, 'Audit Form Data'!A$4:A$123, "&gt;=12/1", 'Audit Form Data'!A$4:A$123, "&lt;=12/31", 'Audit Form Data'!B$4:B$123, 'Dropdown Lists'!A$8)</f>
        <v>0</v>
      </c>
    </row>
    <row r="166" spans="2:54" ht="24.6" x14ac:dyDescent="0.3">
      <c r="B166" s="148"/>
      <c r="C166" s="91" t="s">
        <v>118</v>
      </c>
      <c r="D166" s="92">
        <f>SUM(D159:D165)</f>
        <v>0</v>
      </c>
      <c r="E166" s="92">
        <f>SUM(E159:E165)</f>
        <v>0</v>
      </c>
      <c r="F166" s="114" t="e">
        <f>IFERROR(D166/(D166+E166), NA())</f>
        <v>#N/A</v>
      </c>
      <c r="G166" s="92">
        <f>SUM(G159:G165)</f>
        <v>0</v>
      </c>
      <c r="H166" s="92">
        <f>SUM(H159:H165)</f>
        <v>0</v>
      </c>
      <c r="I166" s="114" t="e">
        <f>IFERROR(G166/(G166+H166), NA())</f>
        <v>#N/A</v>
      </c>
      <c r="J166" s="92">
        <f>SUM(J159:J165)</f>
        <v>0</v>
      </c>
      <c r="K166" s="92">
        <f>SUM(K159:K165)</f>
        <v>0</v>
      </c>
      <c r="L166" s="114" t="e">
        <f>IFERROR(J166/(J166+K166), NA())</f>
        <v>#N/A</v>
      </c>
      <c r="M166" s="92">
        <f>SUM(M159:M165)</f>
        <v>0</v>
      </c>
      <c r="N166" s="92">
        <f>SUM(N159:N165)</f>
        <v>0</v>
      </c>
      <c r="O166" s="114" t="e">
        <f>IFERROR(M166/(M166+N166), NA())</f>
        <v>#N/A</v>
      </c>
      <c r="P166" s="92">
        <f>SUM(P159:P165)</f>
        <v>0</v>
      </c>
      <c r="Q166" s="92">
        <f>SUM(Q159:Q165)</f>
        <v>0</v>
      </c>
      <c r="R166" s="114" t="e">
        <f>IFERROR(P166/(P166+Q166), NA())</f>
        <v>#N/A</v>
      </c>
      <c r="S166" s="92">
        <f>SUM(S159:S165)</f>
        <v>0</v>
      </c>
      <c r="T166" s="92">
        <f>SUM(T159:T165)</f>
        <v>0</v>
      </c>
      <c r="U166" s="114" t="e">
        <f>IFERROR(S166/(S166+T166), NA())</f>
        <v>#N/A</v>
      </c>
      <c r="V166" s="92">
        <f>SUM(V159:V165)</f>
        <v>0</v>
      </c>
      <c r="W166" s="92">
        <f>SUM(W159:W165)</f>
        <v>0</v>
      </c>
      <c r="X166" s="114" t="e">
        <f>IFERROR(V166/(V166+W166), NA())</f>
        <v>#N/A</v>
      </c>
      <c r="Y166" s="92">
        <f>SUM(Y159:Y165)</f>
        <v>0</v>
      </c>
      <c r="Z166" s="92">
        <f>SUM(Z159:Z165)</f>
        <v>0</v>
      </c>
      <c r="AA166" s="114" t="e">
        <f>IFERROR(Y166/(Y166+Z166), NA())</f>
        <v>#N/A</v>
      </c>
      <c r="AB166" s="92">
        <f>SUM(AB159:AB165)</f>
        <v>0</v>
      </c>
      <c r="AC166" s="92">
        <f>SUM(AC159:AC165)</f>
        <v>0</v>
      </c>
      <c r="AD166" s="114" t="e">
        <f>IFERROR(AB166/(AB166+AC166), NA())</f>
        <v>#N/A</v>
      </c>
      <c r="AE166" s="92">
        <f>SUM(AE159:AE165)</f>
        <v>0</v>
      </c>
      <c r="AF166" s="92">
        <f>SUM(AF159:AF165)</f>
        <v>0</v>
      </c>
      <c r="AG166" s="114" t="e">
        <f>IFERROR(AE166/(AE166+AF166), NA())</f>
        <v>#N/A</v>
      </c>
      <c r="AH166" s="92">
        <f>SUM(AH159:AH165)</f>
        <v>0</v>
      </c>
      <c r="AI166" s="92">
        <f>SUM(AI159:AI165)</f>
        <v>0</v>
      </c>
      <c r="AJ166" s="114" t="e">
        <f>IFERROR(AH166/(AH166+AI166), NA())</f>
        <v>#N/A</v>
      </c>
      <c r="AK166" s="92">
        <f>SUM(AK159:AK165)</f>
        <v>0</v>
      </c>
      <c r="AL166" s="92">
        <f>SUM(AL159:AL165)</f>
        <v>0</v>
      </c>
      <c r="AM166" s="114" t="e">
        <f>IFERROR(AK166/(AK166+AL166), NA())</f>
        <v>#N/A</v>
      </c>
      <c r="AO166" s="152" t="s">
        <v>23</v>
      </c>
      <c r="AP166" s="53" t="s">
        <v>24</v>
      </c>
      <c r="AQ166" s="80">
        <f>COUNTIFS('Audit Form Data'!R$4:R$123, TRUE, 'Audit Form Data'!A$4:A$123, "&gt;=1/1", 'Audit Form Data'!A$4:A$123, "&lt;=1/31", 'Audit Form Data'!B$4:B$123, 'Dropdown Lists'!A$8)</f>
        <v>0</v>
      </c>
      <c r="AR166" s="80">
        <f>COUNTIFS('Audit Form Data'!R$4:R$123, TRUE, 'Audit Form Data'!A$4:A$123, "&gt;=2/1", 'Audit Form Data'!A$4:A$123, "&lt;3/1", 'Audit Form Data'!B$4:B$123, 'Dropdown Lists'!A$8)</f>
        <v>0</v>
      </c>
      <c r="AS166" s="80">
        <f>COUNTIFS('Audit Form Data'!R$4:R$123, TRUE, 'Audit Form Data'!A$4:A$123, "&gt;=3/1", 'Audit Form Data'!A$4:A$123, "&lt;=3/31", 'Audit Form Data'!B$4:B$123, 'Dropdown Lists'!A$8)</f>
        <v>0</v>
      </c>
      <c r="AT166" s="80">
        <f>COUNTIFS('Audit Form Data'!R$4:R$123, TRUE, 'Audit Form Data'!A$4:A$123, "&gt;=4/1", 'Audit Form Data'!A$4:A$123, "&lt;=4/30", 'Audit Form Data'!B$4:B$123, 'Dropdown Lists'!A$8)</f>
        <v>0</v>
      </c>
      <c r="AU166" s="80">
        <f>COUNTIFS('Audit Form Data'!R$4:R$123, TRUE, 'Audit Form Data'!A$4:A$123, "&gt;=5/1", 'Audit Form Data'!A$4:A$123, "&lt;=5/31", 'Audit Form Data'!B$4:B$123, 'Dropdown Lists'!A$8)</f>
        <v>0</v>
      </c>
      <c r="AV166" s="80">
        <f>COUNTIFS('Audit Form Data'!R$4:R$123, TRUE, 'Audit Form Data'!A$4:A$123, "&gt;=6/1", 'Audit Form Data'!A$4:A$123, "&lt;=6/30", 'Audit Form Data'!B$4:B$123, 'Dropdown Lists'!A$8)</f>
        <v>0</v>
      </c>
      <c r="AW166" s="80">
        <f>COUNTIFS('Audit Form Data'!R$4:R$123, TRUE, 'Audit Form Data'!A$4:A$123, "&gt;=7/1", 'Audit Form Data'!A$4:A$123, "&lt;=7/31", 'Audit Form Data'!B$4:B$123, 'Dropdown Lists'!A$8)</f>
        <v>0</v>
      </c>
      <c r="AX166" s="80">
        <f>COUNTIFS('Audit Form Data'!R$4:R$123, TRUE, 'Audit Form Data'!A$4:A$123, "&gt;=8/1", 'Audit Form Data'!A$4:A$123, "&lt;=8/31", 'Audit Form Data'!B$4:B$123, 'Dropdown Lists'!A$8)</f>
        <v>0</v>
      </c>
      <c r="AY166" s="80">
        <f>COUNTIFS('Audit Form Data'!R$4:R$123, TRUE, 'Audit Form Data'!A$4:A$123, "&gt;=9/1", 'Audit Form Data'!A$4:A$123, "&lt;=9/30", 'Audit Form Data'!B$4:B$123, 'Dropdown Lists'!A$8)</f>
        <v>0</v>
      </c>
      <c r="AZ166" s="80">
        <f>COUNTIFS('Audit Form Data'!R$4:R$123, TRUE, 'Audit Form Data'!A$4:A$123, "&gt;=10/1", 'Audit Form Data'!A$4:A$123, "&lt;=10/31", 'Audit Form Data'!B$4:B$123, 'Dropdown Lists'!A$8)</f>
        <v>0</v>
      </c>
      <c r="BA166" s="80">
        <f>COUNTIFS('Audit Form Data'!R$4:R$123, TRUE, 'Audit Form Data'!A$4:A$123, "&gt;=11/1", 'Audit Form Data'!A$4:A$123, "&lt;=11/30", 'Audit Form Data'!B$4:B$123, 'Dropdown Lists'!A$8)</f>
        <v>0</v>
      </c>
      <c r="BB166" s="80">
        <f>COUNTIFS('Audit Form Data'!R$4:R$123, TRUE, 'Audit Form Data'!A$4:A$123, "&gt;=12/1", 'Audit Form Data'!A$4:A$123, "&lt;=12/31", 'Audit Form Data'!B$4:B$123, 'Dropdown Lists'!A$8)</f>
        <v>0</v>
      </c>
    </row>
    <row r="167" spans="2:54" ht="24.6" x14ac:dyDescent="0.3">
      <c r="B167" s="149" t="s">
        <v>18</v>
      </c>
      <c r="C167" s="61" t="s">
        <v>93</v>
      </c>
      <c r="D167" s="77">
        <f>COUNTIFS('Audit Form Data'!N$4:N$123, TRUE, 'Audit Form Data'!A$4:A$123, "&gt;=1/1", 'Audit Form Data'!A$4:A$123, "&lt;=1/31", 'Audit Form Data'!B$4:B$123, 'Dropdown Lists'!A$8)</f>
        <v>0</v>
      </c>
      <c r="E167" s="78">
        <f>COUNTIFS('Audit Form Data'!O$4:O$123, TRUE, 'Audit Form Data'!A$4:A$123, "&gt;=1/1", 'Audit Form Data'!A$4:A$123, "&lt;=1/31", 'Audit Form Data'!B$4:B$123, 'Dropdown Lists'!A$8)</f>
        <v>0</v>
      </c>
      <c r="F167" s="102" t="str">
        <f t="shared" ref="F167:F169" si="179">IFERROR(D167/(D167+E167),"")</f>
        <v/>
      </c>
      <c r="G167" s="77">
        <f>COUNTIFS('Audit Form Data'!N$4:N$123, TRUE, 'Audit Form Data'!A$4:A$123, "&gt;=2/1", 'Audit Form Data'!A$4:A$123, "&lt;3/1", 'Audit Form Data'!B$4:B$123, 'Dropdown Lists'!A$8)</f>
        <v>0</v>
      </c>
      <c r="H167" s="78">
        <f>COUNTIFS('Audit Form Data'!O$4:O$123, TRUE, 'Audit Form Data'!A$4:A$123, "&gt;=2/1", 'Audit Form Data'!A$4:A$123, "&lt;3/1", 'Audit Form Data'!B$4:B$123, 'Dropdown Lists'!A$8)</f>
        <v>0</v>
      </c>
      <c r="I167" s="102" t="str">
        <f t="shared" ref="I167:I169" si="180">IFERROR(G167/(G167+H167),"")</f>
        <v/>
      </c>
      <c r="J167" s="77">
        <f>COUNTIFS('Audit Form Data'!N$4:N$123, TRUE, 'Audit Form Data'!A$4:A$123, "&gt;=3/1", 'Audit Form Data'!A$4:A$123, "&lt;=3/31", 'Audit Form Data'!B$4:B$123, 'Dropdown Lists'!A$8)</f>
        <v>0</v>
      </c>
      <c r="K167" s="78">
        <f>COUNTIFS('Audit Form Data'!O$4:O$123, TRUE, 'Audit Form Data'!A$4:A$123, "&gt;=3/1", 'Audit Form Data'!A$4:A$123, "&lt;=3/31", 'Audit Form Data'!B$4:B$123, 'Dropdown Lists'!A$8)</f>
        <v>0</v>
      </c>
      <c r="L167" s="102" t="str">
        <f t="shared" ref="L167:L169" si="181">IFERROR(J167/(J167+K167),"")</f>
        <v/>
      </c>
      <c r="M167" s="77">
        <f>COUNTIFS('Audit Form Data'!N$4:N$123, TRUE, 'Audit Form Data'!A$4:A$123, "&gt;=4/1", 'Audit Form Data'!A$4:A$123, "&lt;=4/30", 'Audit Form Data'!B$4:B$123, 'Dropdown Lists'!A$8)</f>
        <v>0</v>
      </c>
      <c r="N167" s="78">
        <f>COUNTIFS('Audit Form Data'!O$4:O$123, TRUE, 'Audit Form Data'!A$4:A$123, "&gt;=4/1", 'Audit Form Data'!A$4:A$123, "&lt;=4/30", 'Audit Form Data'!B$4:B$123, 'Dropdown Lists'!A$8)</f>
        <v>0</v>
      </c>
      <c r="O167" s="102" t="str">
        <f t="shared" ref="O167:O169" si="182">IFERROR(M167/(M167+N167),"")</f>
        <v/>
      </c>
      <c r="P167" s="77">
        <f>COUNTIFS('Audit Form Data'!N$4:N$123, TRUE, 'Audit Form Data'!A$4:A$123, "&gt;=5/1", 'Audit Form Data'!A$4:A$123, "&lt;=5/31", 'Audit Form Data'!B$4:B$123, 'Dropdown Lists'!A$8)</f>
        <v>0</v>
      </c>
      <c r="Q167" s="78">
        <f>COUNTIFS('Audit Form Data'!O$4:O$123, TRUE, 'Audit Form Data'!A$4:A$123, "&gt;=5/1", 'Audit Form Data'!A$4:A$123, "&lt;=5/31", 'Audit Form Data'!B$4:B$123, 'Dropdown Lists'!A$8)</f>
        <v>0</v>
      </c>
      <c r="R167" s="102" t="str">
        <f t="shared" ref="R167:R169" si="183">IFERROR(P167/(P167+Q167),"")</f>
        <v/>
      </c>
      <c r="S167" s="77">
        <f>COUNTIFS('Audit Form Data'!N$4:N$123, TRUE, 'Audit Form Data'!A$4:A$123, "&gt;=6/1", 'Audit Form Data'!A$4:A$123, "&lt;=6/30", 'Audit Form Data'!B$4:B$123, 'Dropdown Lists'!A$8)</f>
        <v>0</v>
      </c>
      <c r="T167" s="78">
        <f>COUNTIFS('Audit Form Data'!O$4:O$123, TRUE, 'Audit Form Data'!A$4:A$123, "&gt;=6/1", 'Audit Form Data'!A$4:A$123, "&lt;=6/30", 'Audit Form Data'!B$4:B$123, 'Dropdown Lists'!A$8)</f>
        <v>0</v>
      </c>
      <c r="U167" s="102" t="str">
        <f t="shared" ref="U167:U169" si="184">IFERROR(S167/(S167+T167),"")</f>
        <v/>
      </c>
      <c r="V167" s="77">
        <f>COUNTIFS('Audit Form Data'!N$4:N$123, TRUE, 'Audit Form Data'!A$4:A$123, "&gt;=7/1", 'Audit Form Data'!A$4:A$123, "&lt;=7/31", 'Audit Form Data'!B$4:B$123, 'Dropdown Lists'!A$8)</f>
        <v>0</v>
      </c>
      <c r="W167" s="78">
        <f>COUNTIFS('Audit Form Data'!O$4:O$123, TRUE, 'Audit Form Data'!A$4:A$123, "&gt;=7/1", 'Audit Form Data'!A$4:A$123, "&lt;=7/31", 'Audit Form Data'!B$4:B$123, 'Dropdown Lists'!A$8)</f>
        <v>0</v>
      </c>
      <c r="X167" s="102" t="str">
        <f t="shared" ref="X167:X169" si="185">IFERROR(V167/(V167+W167),"")</f>
        <v/>
      </c>
      <c r="Y167" s="77">
        <f>COUNTIFS('Audit Form Data'!N$4:N$123, TRUE, 'Audit Form Data'!A$4:A$123, "&gt;=8/1", 'Audit Form Data'!A$4:A$123, "&lt;=8/31", 'Audit Form Data'!B$4:B$123, 'Dropdown Lists'!A$8)</f>
        <v>0</v>
      </c>
      <c r="Z167" s="78">
        <f>COUNTIFS('Audit Form Data'!O$4:O$123, TRUE, 'Audit Form Data'!A$4:A$123, "&gt;=8/1", 'Audit Form Data'!A$4:A$123, "&lt;=8/31", 'Audit Form Data'!B$4:B$123, 'Dropdown Lists'!A$8)</f>
        <v>0</v>
      </c>
      <c r="AA167" s="102" t="str">
        <f t="shared" ref="AA167:AA169" si="186">IFERROR(Y167/(Y167+Z167),"")</f>
        <v/>
      </c>
      <c r="AB167" s="77">
        <f>COUNTIFS('Audit Form Data'!N$4:N$123, TRUE, 'Audit Form Data'!A$4:A$123, "&gt;=9/1", 'Audit Form Data'!A$4:A$123, "&lt;=9/30", 'Audit Form Data'!B$4:B$123, 'Dropdown Lists'!A$8)</f>
        <v>0</v>
      </c>
      <c r="AC167" s="78">
        <f>COUNTIFS('Audit Form Data'!O$4:O$123, TRUE, 'Audit Form Data'!A$4:A$123, "&gt;=9/1", 'Audit Form Data'!A$4:A$123, "&lt;=9/30", 'Audit Form Data'!B$4:B$123, 'Dropdown Lists'!A$8)</f>
        <v>0</v>
      </c>
      <c r="AD167" s="102" t="str">
        <f t="shared" ref="AD167" si="187">IFERROR(AB167/(AB167+AC167),"")</f>
        <v/>
      </c>
      <c r="AE167" s="77">
        <f>COUNTIFS('Audit Form Data'!N$4:N$123, TRUE, 'Audit Form Data'!A$4:A$123, "&gt;=10/1", 'Audit Form Data'!A$4:A$123, "&lt;=10/31", 'Audit Form Data'!B$4:B$123, 'Dropdown Lists'!A$8)</f>
        <v>0</v>
      </c>
      <c r="AF167" s="78">
        <f>COUNTIFS('Audit Form Data'!O$4:O$123, TRUE, 'Audit Form Data'!A$4:A$123, "&gt;=10/1", 'Audit Form Data'!A$4:A$123, "&lt;=10/31", 'Audit Form Data'!B$4:B$123, 'Dropdown Lists'!A$8)</f>
        <v>0</v>
      </c>
      <c r="AG167" s="102" t="str">
        <f t="shared" ref="AG167:AG169" si="188">IFERROR(AE167/(AE167+AF167),"")</f>
        <v/>
      </c>
      <c r="AH167" s="77">
        <f>COUNTIFS('Audit Form Data'!N$4:N$123, TRUE, 'Audit Form Data'!A$4:A$123, "&gt;=11/1", 'Audit Form Data'!A$4:A$123, "&lt;=11/30", 'Audit Form Data'!B$4:B$123, 'Dropdown Lists'!A$8)</f>
        <v>0</v>
      </c>
      <c r="AI167" s="78">
        <f>COUNTIFS('Audit Form Data'!O$4:O$123, TRUE, 'Audit Form Data'!A$4:A$123, "&gt;=11/1", 'Audit Form Data'!A$4:A$123, "&lt;=11/30", 'Audit Form Data'!B$4:B$123, 'Dropdown Lists'!A$8)</f>
        <v>0</v>
      </c>
      <c r="AJ167" s="102" t="str">
        <f t="shared" ref="AJ167:AJ169" si="189">IFERROR(AH167/(AH167+AI167),"")</f>
        <v/>
      </c>
      <c r="AK167" s="77">
        <f>COUNTIFS('Audit Form Data'!N$4:N$123, TRUE, 'Audit Form Data'!A$4:A$123, "&gt;=12/1", 'Audit Form Data'!A$4:A$123, "&lt;=12/31", 'Audit Form Data'!B$4:B$123, 'Dropdown Lists'!A$8)</f>
        <v>0</v>
      </c>
      <c r="AL167" s="78">
        <f>COUNTIFS('Audit Form Data'!O$4:O$123, TRUE, 'Audit Form Data'!A$4:A$123, "&gt;=12/1", 'Audit Form Data'!A$4:A$123, "&lt;=12/31", 'Audit Form Data'!B$4:B$123, 'Dropdown Lists'!A$8)</f>
        <v>0</v>
      </c>
      <c r="AM167" s="102" t="str">
        <f t="shared" ref="AM167:AM169" si="190">IFERROR(AK167/(AK167+AL167),"")</f>
        <v/>
      </c>
      <c r="AO167" s="153"/>
      <c r="AP167" s="53" t="s">
        <v>25</v>
      </c>
      <c r="AQ167" s="80">
        <f>COUNTIFS('Audit Form Data'!AD$4:AD$123, TRUE, 'Audit Form Data'!A$4:A$123, "&gt;=1/1", 'Audit Form Data'!A$4:A$123, "&lt;=1/31", 'Audit Form Data'!B$4:B$123, 'Dropdown Lists'!A$8)</f>
        <v>0</v>
      </c>
      <c r="AR167" s="80">
        <f>COUNTIFS('Audit Form Data'!AD$4:AD$123, TRUE, 'Audit Form Data'!A$4:A$123, "&gt;=2/1", 'Audit Form Data'!A$4:A$123, "&lt;3/1", 'Audit Form Data'!B$4:B$123, 'Dropdown Lists'!A$8)</f>
        <v>0</v>
      </c>
      <c r="AS167" s="80">
        <f>COUNTIFS('Audit Form Data'!AD$4:AD$123, TRUE, 'Audit Form Data'!A$4:A$123, "&gt;=3/1", 'Audit Form Data'!A$4:A$123, "&lt;=3/31", 'Audit Form Data'!B$4:B$123, 'Dropdown Lists'!A$8)</f>
        <v>0</v>
      </c>
      <c r="AT167" s="80">
        <f>COUNTIFS('Audit Form Data'!AD$4:AD$123, TRUE, 'Audit Form Data'!A$4:A$123, "&gt;=4/1", 'Audit Form Data'!A$4:A$123, "&lt;=4/30", 'Audit Form Data'!B$4:B$123, 'Dropdown Lists'!A$8)</f>
        <v>0</v>
      </c>
      <c r="AU167" s="80">
        <f>COUNTIFS('Audit Form Data'!AD$4:AD$123, TRUE, 'Audit Form Data'!A$4:A$123, "&gt;=5/1", 'Audit Form Data'!A$4:A$123, "&lt;=5/31", 'Audit Form Data'!B$4:B$123, 'Dropdown Lists'!A$8)</f>
        <v>0</v>
      </c>
      <c r="AV167" s="80">
        <f>COUNTIFS('Audit Form Data'!AD$4:AD$123, TRUE, 'Audit Form Data'!A$4:A$123, "&gt;=6/1", 'Audit Form Data'!A$4:A$123, "&lt;=6/30", 'Audit Form Data'!B$4:B$123, 'Dropdown Lists'!A$8)</f>
        <v>0</v>
      </c>
      <c r="AW167" s="80">
        <f>COUNTIFS('Audit Form Data'!AD$4:AD$123, TRUE, 'Audit Form Data'!A$4:A$123, "&gt;=7/1", 'Audit Form Data'!A$4:A$123, "&lt;=7/31", 'Audit Form Data'!B$4:B$123, 'Dropdown Lists'!A$8)</f>
        <v>0</v>
      </c>
      <c r="AX167" s="80">
        <f>COUNTIFS('Audit Form Data'!AD$4:AD$123, TRUE, 'Audit Form Data'!A$4:A$123, "&gt;=8/1", 'Audit Form Data'!A$4:A$123, "&lt;=8/31", 'Audit Form Data'!B$4:B$123, 'Dropdown Lists'!A$8)</f>
        <v>0</v>
      </c>
      <c r="AY167" s="80">
        <f>COUNTIFS('Audit Form Data'!AD$4:AD$123, TRUE, 'Audit Form Data'!A$4:A$123, "&gt;=9/1", 'Audit Form Data'!A$4:A$123, "&lt;=9/30", 'Audit Form Data'!B$4:B$123, 'Dropdown Lists'!A$8)</f>
        <v>0</v>
      </c>
      <c r="AZ167" s="80">
        <f>COUNTIFS('Audit Form Data'!AD$4:AD$123, TRUE, 'Audit Form Data'!A$4:A$123, "&gt;=10/1", 'Audit Form Data'!A$4:A$123, "&lt;=10/31", 'Audit Form Data'!B$4:B$123, 'Dropdown Lists'!A$8)</f>
        <v>0</v>
      </c>
      <c r="BA167" s="80">
        <f>COUNTIFS('Audit Form Data'!AD$4:AD$123, TRUE, 'Audit Form Data'!A$4:A$123, "&gt;=11/1", 'Audit Form Data'!A$4:A$123, "&lt;=11/30", 'Audit Form Data'!B$4:B$123, 'Dropdown Lists'!A$8)</f>
        <v>0</v>
      </c>
      <c r="BB167" s="80">
        <f>COUNTIFS('Audit Form Data'!AD$4:AD$123, TRUE, 'Audit Form Data'!A$4:A$123, "&gt;=12/1", 'Audit Form Data'!A$4:A$123, "&lt;=12/31", 'Audit Form Data'!B$4:B$123, 'Dropdown Lists'!A$8)</f>
        <v>0</v>
      </c>
    </row>
    <row r="168" spans="2:54" x14ac:dyDescent="0.3">
      <c r="B168" s="150"/>
      <c r="C168" s="61" t="s">
        <v>20</v>
      </c>
      <c r="D168" s="77">
        <f>COUNTIFS('Audit Form Data'!AU$4:AU$123, TRUE, 'Audit Form Data'!A$4:A$123, "&gt;=1/1", 'Audit Form Data'!A$4:A$123, "&lt;=1/31", 'Audit Form Data'!B$4:B$123, 'Dropdown Lists'!A$8) + COUNTIFS('Audit Form Data'!BA$4:BA$123, TRUE, 'Audit Form Data'!A$4:A$123, "&gt;=1/1", 'Audit Form Data'!A$4:A$123, "&lt;=1/31", 'Audit Form Data'!B$4:B$123, 'Dropdown Lists'!A$8)</f>
        <v>0</v>
      </c>
      <c r="E168" s="78">
        <f>COUNTIFS('Audit Form Data'!AV$4:AV$123, TRUE, 'Audit Form Data'!A$4:A$123, "&gt;=1/1", 'Audit Form Data'!A$4:A$123, "&lt;=1/31", 'Audit Form Data'!B$4:B$123, 'Dropdown Lists'!A$8) + COUNTIFS('Audit Form Data'!BB$4:BB$123, TRUE, 'Audit Form Data'!A$4:A$123, "&gt;=1/1", 'Audit Form Data'!A$4:A$123, "&lt;=1/31", 'Audit Form Data'!B$4:B$123, 'Dropdown Lists'!A$8)</f>
        <v>0</v>
      </c>
      <c r="F168" s="102" t="str">
        <f t="shared" si="179"/>
        <v/>
      </c>
      <c r="G168" s="77">
        <f>COUNTIFS('Audit Form Data'!AU$4:AU$123, TRUE, 'Audit Form Data'!A$4:A$123, "&gt;=2/1", 'Audit Form Data'!A$4:A$123, "&lt;3/1", 'Audit Form Data'!B$4:B$123, 'Dropdown Lists'!A$8) + COUNTIFS('Audit Form Data'!BA$4:BA$123, TRUE, 'Audit Form Data'!A$4:A$123, "&gt;=2/1", 'Audit Form Data'!A$4:A$123, "&lt;3/1", 'Audit Form Data'!B$4:B$123, 'Dropdown Lists'!A$8)</f>
        <v>0</v>
      </c>
      <c r="H168" s="78">
        <f>COUNTIFS('Audit Form Data'!AV$4:AV$123, TRUE, 'Audit Form Data'!A$4:A$123, "&gt;=2/1", 'Audit Form Data'!A$4:A$123, "&lt;3/1", 'Audit Form Data'!B$4:B$123, 'Dropdown Lists'!A$8) + COUNTIFS('Audit Form Data'!BB$4:BB$123, TRUE, 'Audit Form Data'!A$4:A$123, "&gt;=2/1", 'Audit Form Data'!A$4:A$123, "&lt;3/1", 'Audit Form Data'!B$4:B$123, 'Dropdown Lists'!A$8)</f>
        <v>0</v>
      </c>
      <c r="I168" s="102" t="str">
        <f t="shared" si="180"/>
        <v/>
      </c>
      <c r="J168" s="77">
        <f>COUNTIFS('Audit Form Data'!AU$4:AU$123, TRUE, 'Audit Form Data'!A$4:A$123, "&gt;=3/1", 'Audit Form Data'!A$4:A$123, "&lt;=3/31", 'Audit Form Data'!B$4:B$123, 'Dropdown Lists'!A$8) + COUNTIFS('Audit Form Data'!BA$4:BA$123, TRUE, 'Audit Form Data'!A$4:A$123, "&gt;=3/1", 'Audit Form Data'!A$4:A$123, "&lt;=3/31", 'Audit Form Data'!B$4:B$123, 'Dropdown Lists'!A$8)</f>
        <v>0</v>
      </c>
      <c r="K168" s="78">
        <f>COUNTIFS('Audit Form Data'!AV$4:AV$123, TRUE, 'Audit Form Data'!A$4:A$123, "&gt;=3/1", 'Audit Form Data'!A$4:A$123, "&lt;=3/31", 'Audit Form Data'!B$4:B$123, 'Dropdown Lists'!A$8) + COUNTIFS('Audit Form Data'!BB$4:BB$123, TRUE, 'Audit Form Data'!A$4:A$123, "&gt;=3/1", 'Audit Form Data'!A$4:A$123, "&lt;=3/31", 'Audit Form Data'!B$4:B$123, 'Dropdown Lists'!A$8)</f>
        <v>0</v>
      </c>
      <c r="L168" s="102" t="str">
        <f t="shared" si="181"/>
        <v/>
      </c>
      <c r="M168" s="77">
        <f>COUNTIFS('Audit Form Data'!AU$4:AU$123, TRUE, 'Audit Form Data'!A$4:A$123, "&gt;=4/1", 'Audit Form Data'!A$4:A$123, "&lt;=4/30", 'Audit Form Data'!B$4:B$123, 'Dropdown Lists'!A$8) + COUNTIFS('Audit Form Data'!BA$4:BA$123, TRUE, 'Audit Form Data'!A$4:A$123, "&gt;=4/1", 'Audit Form Data'!A$4:A$123, "&lt;=4/30", 'Audit Form Data'!B$4:B$123, 'Dropdown Lists'!A$8)</f>
        <v>0</v>
      </c>
      <c r="N168" s="78">
        <f>COUNTIFS('Audit Form Data'!AV$4:AV$123, TRUE, 'Audit Form Data'!A$4:A$123, "&gt;=4/1", 'Audit Form Data'!A$4:A$123, "&lt;=4/30", 'Audit Form Data'!B$4:B$123, 'Dropdown Lists'!A$8) + COUNTIFS('Audit Form Data'!BB$4:BB$123, TRUE, 'Audit Form Data'!A$4:A$123, "&gt;=4/1", 'Audit Form Data'!A$4:A$123, "&lt;=4/30", 'Audit Form Data'!B$4:B$123, 'Dropdown Lists'!A$8)</f>
        <v>0</v>
      </c>
      <c r="O168" s="102" t="str">
        <f t="shared" si="182"/>
        <v/>
      </c>
      <c r="P168" s="77">
        <f>COUNTIFS('Audit Form Data'!AU$4:AU$123, TRUE, 'Audit Form Data'!A$4:A$123, "&gt;=5/1", 'Audit Form Data'!A$4:A$123, "&lt;=5/31", 'Audit Form Data'!B$4:B$123, 'Dropdown Lists'!A$8) + COUNTIFS('Audit Form Data'!BA$4:BA$123, TRUE, 'Audit Form Data'!A$4:A$123, "&gt;=5/1", 'Audit Form Data'!A$4:A$123, "&lt;=5/31", 'Audit Form Data'!B$4:B$123, 'Dropdown Lists'!A$8)</f>
        <v>0</v>
      </c>
      <c r="Q168" s="78">
        <f>COUNTIFS('Audit Form Data'!AV$4:AV$123, TRUE, 'Audit Form Data'!A$4:A$123, "&gt;=5/1", 'Audit Form Data'!A$4:A$123, "&lt;=5/31", 'Audit Form Data'!B$4:B$123, 'Dropdown Lists'!A$8) + COUNTIFS('Audit Form Data'!BB$4:BB$123, TRUE, 'Audit Form Data'!A$4:A$123, "&gt;=5/1", 'Audit Form Data'!A$4:A$123, "&lt;=5/31", 'Audit Form Data'!B$4:B$123, 'Dropdown Lists'!A$8)</f>
        <v>0</v>
      </c>
      <c r="R168" s="102" t="str">
        <f t="shared" si="183"/>
        <v/>
      </c>
      <c r="S168" s="77">
        <f>COUNTIFS('Audit Form Data'!AU$4:AU$123, TRUE, 'Audit Form Data'!A$4:A$123, "&gt;=6/1", 'Audit Form Data'!A$4:A$123, "&lt;=6/30", 'Audit Form Data'!B$4:B$123, 'Dropdown Lists'!A$8) + COUNTIFS('Audit Form Data'!BA$4:BA$123, TRUE, 'Audit Form Data'!A$4:A$123, "&gt;=6/1", 'Audit Form Data'!A$4:A$123, "&lt;=6/30", 'Audit Form Data'!B$4:B$123, 'Dropdown Lists'!A$8)</f>
        <v>0</v>
      </c>
      <c r="T168" s="78">
        <f>COUNTIFS('Audit Form Data'!AV$4:AV$123, TRUE, 'Audit Form Data'!A$4:A$123, "&gt;=6/1", 'Audit Form Data'!A$4:A$123, "&lt;=6/30", 'Audit Form Data'!B$4:B$123, 'Dropdown Lists'!A$8) + COUNTIFS('Audit Form Data'!BB$4:BB$123, TRUE, 'Audit Form Data'!A$4:A$123, "&gt;=6/1", 'Audit Form Data'!A$4:A$123, "&lt;=6/30", 'Audit Form Data'!B$4:B$123, 'Dropdown Lists'!A$8)</f>
        <v>0</v>
      </c>
      <c r="U168" s="102" t="str">
        <f t="shared" si="184"/>
        <v/>
      </c>
      <c r="V168" s="77">
        <f>COUNTIFS('Audit Form Data'!AU$4:AU$123, TRUE, 'Audit Form Data'!A$4:A$123, "&gt;=7/1", 'Audit Form Data'!A$4:A$123, "&lt;=7/31", 'Audit Form Data'!B$4:B$123, 'Dropdown Lists'!A$8) + COUNTIFS('Audit Form Data'!BA$4:BA$123, TRUE, 'Audit Form Data'!A$4:A$123, "&gt;=7/1", 'Audit Form Data'!A$4:A$123, "&lt;=7/31", 'Audit Form Data'!B$4:B$123, 'Dropdown Lists'!A$8)</f>
        <v>0</v>
      </c>
      <c r="W168" s="78">
        <f>COUNTIFS('Audit Form Data'!AV$4:AV$123, TRUE, 'Audit Form Data'!A$4:A$123, "&gt;=7/1", 'Audit Form Data'!A$4:A$123, "&lt;=7/31", 'Audit Form Data'!B$4:B$123, 'Dropdown Lists'!A$8) + COUNTIFS('Audit Form Data'!BB$4:BB$123, TRUE, 'Audit Form Data'!A$4:A$123, "&gt;=7/1", 'Audit Form Data'!A$4:A$123, "&lt;=7/31", 'Audit Form Data'!B$4:B$123, 'Dropdown Lists'!A$8)</f>
        <v>0</v>
      </c>
      <c r="X168" s="102" t="str">
        <f t="shared" si="185"/>
        <v/>
      </c>
      <c r="Y168" s="77">
        <f>COUNTIFS('Audit Form Data'!AU$4:AU$123, TRUE, 'Audit Form Data'!A$4:A$123, "&gt;=8/1", 'Audit Form Data'!A$4:A$123, "&lt;=8/31", 'Audit Form Data'!B$4:B$123, 'Dropdown Lists'!A$8) + COUNTIFS('Audit Form Data'!BA$4:BA$123, TRUE, 'Audit Form Data'!A$4:A$123, "&gt;=8/1", 'Audit Form Data'!A$4:A$123, "&lt;=8/31", 'Audit Form Data'!B$4:B$123, 'Dropdown Lists'!A$8)</f>
        <v>0</v>
      </c>
      <c r="Z168" s="78">
        <f>COUNTIFS('Audit Form Data'!AV$4:AV$123, TRUE, 'Audit Form Data'!A$4:A$123, "&gt;=8/1", 'Audit Form Data'!A$4:A$123, "&lt;=8/31", 'Audit Form Data'!B$4:B$123, 'Dropdown Lists'!A$8) + COUNTIFS('Audit Form Data'!BB$4:BB$123, TRUE, 'Audit Form Data'!A$4:A$123, "&gt;=8/1", 'Audit Form Data'!A$4:A$123, "&lt;=8/31", 'Audit Form Data'!B$4:B$123, 'Dropdown Lists'!A$8)</f>
        <v>0</v>
      </c>
      <c r="AA168" s="102" t="str">
        <f t="shared" si="186"/>
        <v/>
      </c>
      <c r="AB168" s="77">
        <f>COUNTIFS('Audit Form Data'!AU$4:AU$123, TRUE, 'Audit Form Data'!A$4:A$123, "&gt;=9/1", 'Audit Form Data'!A$4:A$123, "&lt;=9/30", 'Audit Form Data'!B$4:B$123, 'Dropdown Lists'!A$8) + COUNTIFS('Audit Form Data'!BA$4:BA$123, TRUE, 'Audit Form Data'!A$4:A$123, "&gt;=9/1", 'Audit Form Data'!A$4:A$123, "&lt;=9/30", 'Audit Form Data'!B$4:B$123, 'Dropdown Lists'!A$8)</f>
        <v>0</v>
      </c>
      <c r="AC168" s="78">
        <f>COUNTIFS('Audit Form Data'!AV$4:AV$123, TRUE, 'Audit Form Data'!A$4:A$123, "&gt;=9/1", 'Audit Form Data'!A$4:A$123, "&lt;=9/30", 'Audit Form Data'!B$4:B$123, 'Dropdown Lists'!A$8) + COUNTIFS('Audit Form Data'!BB$4:BB$123, TRUE, 'Audit Form Data'!A$4:A$123, "&gt;=9/1", 'Audit Form Data'!A$4:A$123, "&lt;=9/30", 'Audit Form Data'!B$4:B$123, 'Dropdown Lists'!A$8)</f>
        <v>0</v>
      </c>
      <c r="AD168" s="102" t="str">
        <f>IFERROR(AB168/(AB168+AC168),"")</f>
        <v/>
      </c>
      <c r="AE168" s="77">
        <f>COUNTIFS('Audit Form Data'!AU$4:AU$123, TRUE, 'Audit Form Data'!A$4:A$123, "&gt;=10/1", 'Audit Form Data'!A$4:A$123, "&lt;=10/31", 'Audit Form Data'!B$4:B$123, 'Dropdown Lists'!A$8) + COUNTIFS('Audit Form Data'!BA$4:BA$123, TRUE, 'Audit Form Data'!A$4:A$123, "&gt;=10/1", 'Audit Form Data'!A$4:A$123, "&lt;=10/31", 'Audit Form Data'!B$4:B$123, 'Dropdown Lists'!A$8)</f>
        <v>0</v>
      </c>
      <c r="AF168" s="78">
        <f>COUNTIFS('Audit Form Data'!AV$4:AV$123, TRUE, 'Audit Form Data'!A$4:A$123, "&gt;=10/1", 'Audit Form Data'!A$4:A$123, "&lt;=10/31", 'Audit Form Data'!B$4:B$123, 'Dropdown Lists'!A$8) + COUNTIFS('Audit Form Data'!BB$4:BB$123, TRUE, 'Audit Form Data'!A$4:A$123, "&gt;=10/1", 'Audit Form Data'!A$4:A$123, "&lt;=10/31", 'Audit Form Data'!B$4:B$123, 'Dropdown Lists'!A$8)</f>
        <v>0</v>
      </c>
      <c r="AG168" s="102" t="str">
        <f t="shared" si="188"/>
        <v/>
      </c>
      <c r="AH168" s="77">
        <f>COUNTIFS('Audit Form Data'!AU$4:AU$123, TRUE, 'Audit Form Data'!A$4:A$123, "&gt;=11/1", 'Audit Form Data'!A$4:A$123, "&lt;=11/30", 'Audit Form Data'!B$4:B$123, 'Dropdown Lists'!A$8) + COUNTIFS('Audit Form Data'!BA$4:BA$123, TRUE, 'Audit Form Data'!A$4:A$123, "&gt;=11/1", 'Audit Form Data'!A$4:A$123, "&lt;=11/30", 'Audit Form Data'!B$4:B$123, 'Dropdown Lists'!A$8)</f>
        <v>0</v>
      </c>
      <c r="AI168" s="78">
        <f>COUNTIFS('Audit Form Data'!AV$4:AV$123, TRUE, 'Audit Form Data'!A$4:A$123, "&gt;=11/1", 'Audit Form Data'!A$4:A$123, "&lt;=11/30", 'Audit Form Data'!B$4:B$123, 'Dropdown Lists'!A$8) + COUNTIFS('Audit Form Data'!BB$4:BB$123, TRUE, 'Audit Form Data'!A$4:A$123, "&gt;=11/1", 'Audit Form Data'!A$4:A$123, "&lt;=11/30", 'Audit Form Data'!B$4:B$123, 'Dropdown Lists'!A$8)</f>
        <v>0</v>
      </c>
      <c r="AJ168" s="102" t="str">
        <f t="shared" si="189"/>
        <v/>
      </c>
      <c r="AK168" s="77">
        <f>COUNTIFS('Audit Form Data'!AU$4:AU$123, TRUE, 'Audit Form Data'!A$4:A$123, "&gt;=12/1", 'Audit Form Data'!A$4:A$123, "&lt;=12/31", 'Audit Form Data'!B$4:B$123, 'Dropdown Lists'!A$8) + COUNTIFS('Audit Form Data'!BA$4:BA$123, TRUE, 'Audit Form Data'!A$4:A$123, "&gt;=12/1", 'Audit Form Data'!A$4:A$123, "&lt;=12/31", 'Audit Form Data'!B$4:B$123, 'Dropdown Lists'!A$8)</f>
        <v>0</v>
      </c>
      <c r="AL168" s="78">
        <f>COUNTIFS('Audit Form Data'!AV$4:AV$123, TRUE, 'Audit Form Data'!A$4:A$123, "&gt;=12/1", 'Audit Form Data'!A$4:A$123, "&lt;=12/31", 'Audit Form Data'!B$4:B$123, 'Dropdown Lists'!A$8) + COUNTIFS('Audit Form Data'!BB$4:BB$123, TRUE, 'Audit Form Data'!A$4:A$123, "&gt;=12/1", 'Audit Form Data'!A$4:A$123, "&lt;=12/31", 'Audit Form Data'!B$4:B$123, 'Dropdown Lists'!A$8)</f>
        <v>0</v>
      </c>
      <c r="AM168" s="102" t="str">
        <f t="shared" si="190"/>
        <v/>
      </c>
    </row>
    <row r="169" spans="2:54" ht="24.6" x14ac:dyDescent="0.3">
      <c r="B169" s="150"/>
      <c r="C169" s="62" t="s">
        <v>22</v>
      </c>
      <c r="D169" s="77">
        <f>COUNTIFS('Audit Form Data'!BG$4:BG$123, TRUE, 'Audit Form Data'!A$4:A$123, "&gt;=1/1", 'Audit Form Data'!A$4:A$123, "&lt;=1/31", 'Audit Form Data'!B$4:B$123, 'Dropdown Lists'!A$8)</f>
        <v>0</v>
      </c>
      <c r="E169" s="78">
        <f>COUNTIFS('Audit Form Data'!BH$4:BH$123, TRUE, 'Audit Form Data'!A$4:A$123, "&gt;=1/1", 'Audit Form Data'!A$4:A$123, "&lt;=1/31", 'Audit Form Data'!B$4:B$123, 'Dropdown Lists'!A$8)</f>
        <v>0</v>
      </c>
      <c r="F169" s="102" t="str">
        <f t="shared" si="179"/>
        <v/>
      </c>
      <c r="G169" s="77">
        <f>COUNTIFS('Audit Form Data'!BG$4:BG$123, TRUE, 'Audit Form Data'!A$4:A$123, "&gt;=2/1", 'Audit Form Data'!A$4:A$123, "&lt;3/1", 'Audit Form Data'!B$4:B$123, 'Dropdown Lists'!A$8)</f>
        <v>0</v>
      </c>
      <c r="H169" s="78">
        <f>COUNTIFS('Audit Form Data'!BH$4:BH$123, TRUE, 'Audit Form Data'!A$4:A$123, "&gt;=2/1", 'Audit Form Data'!A$4:A$123, "&lt;3/1", 'Audit Form Data'!B$4:B$123, 'Dropdown Lists'!A$8)</f>
        <v>0</v>
      </c>
      <c r="I169" s="102" t="str">
        <f t="shared" si="180"/>
        <v/>
      </c>
      <c r="J169" s="77">
        <f>COUNTIFS('Audit Form Data'!BG$4:BG$123, TRUE, 'Audit Form Data'!A$4:A$123, "&gt;=3/1", 'Audit Form Data'!A$4:A$123, "&lt;=3/31", 'Audit Form Data'!B$4:B$123, 'Dropdown Lists'!A$8)</f>
        <v>0</v>
      </c>
      <c r="K169" s="78">
        <f>COUNTIFS('Audit Form Data'!BH$4:BH$123, TRUE, 'Audit Form Data'!A$4:A$123, "&gt;=3/1", 'Audit Form Data'!A$4:A$123, "&lt;=3/31", 'Audit Form Data'!B$4:B$123, 'Dropdown Lists'!A$8)</f>
        <v>0</v>
      </c>
      <c r="L169" s="102" t="str">
        <f t="shared" si="181"/>
        <v/>
      </c>
      <c r="M169" s="77">
        <f>COUNTIFS('Audit Form Data'!BG$4:BG$123, TRUE, 'Audit Form Data'!A$4:A$123, "&gt;=4/1", 'Audit Form Data'!A$4:A$123, "&lt;=4/30", 'Audit Form Data'!B$4:B$123, 'Dropdown Lists'!A$8)</f>
        <v>0</v>
      </c>
      <c r="N169" s="78">
        <f>COUNTIFS('Audit Form Data'!BH$4:BH$123, TRUE, 'Audit Form Data'!A$4:A$123, "&gt;=4/1", 'Audit Form Data'!A$4:A$123, "&lt;=4/30", 'Audit Form Data'!B$4:B$123, 'Dropdown Lists'!A$8)</f>
        <v>0</v>
      </c>
      <c r="O169" s="102" t="str">
        <f t="shared" si="182"/>
        <v/>
      </c>
      <c r="P169" s="77">
        <f>COUNTIFS('Audit Form Data'!BG$4:BG$123, TRUE, 'Audit Form Data'!A$4:A$123, "&gt;=5/1", 'Audit Form Data'!A$4:A$123, "&lt;=5/31", 'Audit Form Data'!B$4:B$123, 'Dropdown Lists'!A$8)</f>
        <v>0</v>
      </c>
      <c r="Q169" s="78">
        <f>COUNTIFS('Audit Form Data'!BH$4:BH$123, TRUE, 'Audit Form Data'!A$4:A$123, "&gt;=5/1", 'Audit Form Data'!A$4:A$123, "&lt;=5/31", 'Audit Form Data'!B$4:B$123, 'Dropdown Lists'!A$8)</f>
        <v>0</v>
      </c>
      <c r="R169" s="102" t="str">
        <f t="shared" si="183"/>
        <v/>
      </c>
      <c r="S169" s="77">
        <f>COUNTIFS('Audit Form Data'!BG$4:BG$123, TRUE, 'Audit Form Data'!A$4:A$123, "&gt;=6/1", 'Audit Form Data'!A$4:A$123, "&lt;=6/30", 'Audit Form Data'!B$4:B$123, 'Dropdown Lists'!A$8)</f>
        <v>0</v>
      </c>
      <c r="T169" s="78">
        <f>COUNTIFS('Audit Form Data'!BH$4:BH$123, TRUE, 'Audit Form Data'!A$4:A$123, "&gt;=6/1", 'Audit Form Data'!A$4:A$123, "&lt;=6/30", 'Audit Form Data'!B$4:B$123, 'Dropdown Lists'!A$8)</f>
        <v>0</v>
      </c>
      <c r="U169" s="102" t="str">
        <f t="shared" si="184"/>
        <v/>
      </c>
      <c r="V169" s="77">
        <f>COUNTIFS('Audit Form Data'!BG$4:BG$123, TRUE, 'Audit Form Data'!A$4:A$123, "&gt;=7/1", 'Audit Form Data'!A$4:A$123, "&lt;=7/31", 'Audit Form Data'!B$4:B$123, 'Dropdown Lists'!A$8)</f>
        <v>0</v>
      </c>
      <c r="W169" s="78">
        <f>COUNTIFS('Audit Form Data'!BH$4:BH$123, TRUE, 'Audit Form Data'!A$4:A$123, "&gt;=7/1", 'Audit Form Data'!A$4:A$123, "&lt;=7/31", 'Audit Form Data'!B$4:B$123, 'Dropdown Lists'!A$8)</f>
        <v>0</v>
      </c>
      <c r="X169" s="102" t="str">
        <f t="shared" si="185"/>
        <v/>
      </c>
      <c r="Y169" s="77">
        <f>COUNTIFS('Audit Form Data'!BG$4:BG$123, TRUE, 'Audit Form Data'!A$4:A$123, "&gt;=8/1", 'Audit Form Data'!A$4:A$123, "&lt;=8/31", 'Audit Form Data'!B$4:B$123, 'Dropdown Lists'!A$8)</f>
        <v>0</v>
      </c>
      <c r="Z169" s="78">
        <f>COUNTIFS('Audit Form Data'!BH$4:BH$123, TRUE, 'Audit Form Data'!A$4:A$123, "&gt;=8/1", 'Audit Form Data'!A$4:A$123, "&lt;=8/31", 'Audit Form Data'!B$4:B$123, 'Dropdown Lists'!A$8)</f>
        <v>0</v>
      </c>
      <c r="AA169" s="102" t="str">
        <f t="shared" si="186"/>
        <v/>
      </c>
      <c r="AB169" s="77">
        <f>COUNTIFS('Audit Form Data'!BG$4:BG$123, TRUE, 'Audit Form Data'!A$4:A$123, "&gt;=9/1", 'Audit Form Data'!A$4:A$123, "&lt;=9/30", 'Audit Form Data'!B$4:B$123, 'Dropdown Lists'!A$8)</f>
        <v>0</v>
      </c>
      <c r="AC169" s="78">
        <f>COUNTIFS('Audit Form Data'!BH$4:BH$123, TRUE, 'Audit Form Data'!A$4:A$123, "&gt;=9/1", 'Audit Form Data'!A$4:A$123, "&lt;=9/30", 'Audit Form Data'!B$4:B$123, 'Dropdown Lists'!A$8)</f>
        <v>0</v>
      </c>
      <c r="AD169" s="102" t="str">
        <f t="shared" ref="AD169" si="191">IFERROR(AB169/(AB169+AC169),"")</f>
        <v/>
      </c>
      <c r="AE169" s="77">
        <f>COUNTIFS('Audit Form Data'!BG$4:BG$123, TRUE, 'Audit Form Data'!A$4:A$123, "&gt;=10/1", 'Audit Form Data'!A$4:A$123, "&lt;=10/31", 'Audit Form Data'!B$4:B$123, 'Dropdown Lists'!A$8)</f>
        <v>0</v>
      </c>
      <c r="AF169" s="78">
        <f>COUNTIFS('Audit Form Data'!BH$4:BH$123, TRUE, 'Audit Form Data'!A$4:A$123, "&gt;=10/1", 'Audit Form Data'!A$4:A$123, "&lt;=10/31", 'Audit Form Data'!B$4:B$123, 'Dropdown Lists'!A$8)</f>
        <v>0</v>
      </c>
      <c r="AG169" s="102" t="str">
        <f t="shared" si="188"/>
        <v/>
      </c>
      <c r="AH169" s="77">
        <f>COUNTIFS('Audit Form Data'!BG$4:BG$123, TRUE, 'Audit Form Data'!A$4:A$123, "&gt;=11/1", 'Audit Form Data'!A$4:A$123, "&lt;=11/30", 'Audit Form Data'!B$4:B$123, 'Dropdown Lists'!A$8)</f>
        <v>0</v>
      </c>
      <c r="AI169" s="78">
        <f>COUNTIFS('Audit Form Data'!BH$4:BH$123, TRUE, 'Audit Form Data'!A$4:A$123, "&gt;=11/1", 'Audit Form Data'!A$4:A$123, "&lt;=11/30", 'Audit Form Data'!B$4:B$123, 'Dropdown Lists'!A$8)</f>
        <v>0</v>
      </c>
      <c r="AJ169" s="102" t="str">
        <f t="shared" si="189"/>
        <v/>
      </c>
      <c r="AK169" s="77">
        <f>COUNTIFS('Audit Form Data'!BG$4:BG$123, TRUE, 'Audit Form Data'!A$4:A$123, "&gt;=12/1", 'Audit Form Data'!A$4:A$123, "&lt;=12/31", 'Audit Form Data'!B$4:B$123, 'Dropdown Lists'!A$8)</f>
        <v>0</v>
      </c>
      <c r="AL169" s="78">
        <f>COUNTIFS('Audit Form Data'!BH$4:BH$123, TRUE, 'Audit Form Data'!A$4:A$123, "&gt;=12/1", 'Audit Form Data'!A$4:A$123, "&lt;=12/31", 'Audit Form Data'!B$4:B$123, 'Dropdown Lists'!A$8)</f>
        <v>0</v>
      </c>
      <c r="AM169" s="102" t="str">
        <f t="shared" si="190"/>
        <v/>
      </c>
    </row>
    <row r="170" spans="2:54" x14ac:dyDescent="0.3">
      <c r="B170" s="151"/>
      <c r="C170" s="93" t="s">
        <v>118</v>
      </c>
      <c r="D170" s="94">
        <f>SUM(D167:D169)</f>
        <v>0</v>
      </c>
      <c r="E170" s="94">
        <f>SUM(E167:E169)</f>
        <v>0</v>
      </c>
      <c r="F170" s="103" t="e">
        <f>IFERROR(D170/(D170+E170), NA())</f>
        <v>#N/A</v>
      </c>
      <c r="G170" s="94">
        <f>SUM(G167:G169)</f>
        <v>0</v>
      </c>
      <c r="H170" s="94">
        <f>SUM(H167:H169)</f>
        <v>0</v>
      </c>
      <c r="I170" s="103" t="e">
        <f>IFERROR(G170/(G170+H170), NA())</f>
        <v>#N/A</v>
      </c>
      <c r="J170" s="94">
        <f>SUM(J167:J169)</f>
        <v>0</v>
      </c>
      <c r="K170" s="94">
        <f>SUM(K167:K169)</f>
        <v>0</v>
      </c>
      <c r="L170" s="103" t="e">
        <f>IFERROR(J170/(J170+K170), NA())</f>
        <v>#N/A</v>
      </c>
      <c r="M170" s="94">
        <f>SUM(M167:M169)</f>
        <v>0</v>
      </c>
      <c r="N170" s="94">
        <f>SUM(N167:N169)</f>
        <v>0</v>
      </c>
      <c r="O170" s="103" t="e">
        <f>IFERROR(M170/(M170+N170), NA())</f>
        <v>#N/A</v>
      </c>
      <c r="P170" s="94">
        <f>SUM(P167:P169)</f>
        <v>0</v>
      </c>
      <c r="Q170" s="94">
        <f>SUM(Q167:Q169)</f>
        <v>0</v>
      </c>
      <c r="R170" s="103" t="e">
        <f>IFERROR(P170/(P170+Q170), NA())</f>
        <v>#N/A</v>
      </c>
      <c r="S170" s="94">
        <f>SUM(S167:S169)</f>
        <v>0</v>
      </c>
      <c r="T170" s="94">
        <f>SUM(T167:T169)</f>
        <v>0</v>
      </c>
      <c r="U170" s="103" t="e">
        <f>IFERROR(S170/(S170+T170), NA())</f>
        <v>#N/A</v>
      </c>
      <c r="V170" s="94">
        <f>SUM(V167:V169)</f>
        <v>0</v>
      </c>
      <c r="W170" s="94">
        <f>SUM(W167:W169)</f>
        <v>0</v>
      </c>
      <c r="X170" s="103" t="e">
        <f>IFERROR(V170/(V170+W170), NA())</f>
        <v>#N/A</v>
      </c>
      <c r="Y170" s="94">
        <f>SUM(Y167:Y169)</f>
        <v>0</v>
      </c>
      <c r="Z170" s="94">
        <f>SUM(Z167:Z169)</f>
        <v>0</v>
      </c>
      <c r="AA170" s="103" t="e">
        <f>IFERROR(Y170/(Y170+Z170), NA())</f>
        <v>#N/A</v>
      </c>
      <c r="AB170" s="94">
        <f>SUM(AB167:AB169)</f>
        <v>0</v>
      </c>
      <c r="AC170" s="94">
        <f>SUM(AC167:AC169)</f>
        <v>0</v>
      </c>
      <c r="AD170" s="103" t="e">
        <f>IFERROR(AB170/(AB170+AC170), NA())</f>
        <v>#N/A</v>
      </c>
      <c r="AE170" s="94">
        <f>SUM(AE167:AE169)</f>
        <v>0</v>
      </c>
      <c r="AF170" s="94">
        <f>SUM(AF167:AF169)</f>
        <v>0</v>
      </c>
      <c r="AG170" s="103" t="e">
        <f>IFERROR(AE170/(AE170+AF170), NA())</f>
        <v>#N/A</v>
      </c>
      <c r="AH170" s="94">
        <f>SUM(AH167:AH169)</f>
        <v>0</v>
      </c>
      <c r="AI170" s="94">
        <f>SUM(AI167:AI169)</f>
        <v>0</v>
      </c>
      <c r="AJ170" s="103" t="e">
        <f>IFERROR(AH170/(AH170+AI170), NA())</f>
        <v>#N/A</v>
      </c>
      <c r="AK170" s="94">
        <f>SUM(AK167:AK169)</f>
        <v>0</v>
      </c>
      <c r="AL170" s="94">
        <f>SUM(AL167:AL169)</f>
        <v>0</v>
      </c>
      <c r="AM170" s="103" t="e">
        <f>IFERROR(AK170/(AK170+AL170), NA())</f>
        <v>#N/A</v>
      </c>
    </row>
    <row r="171" spans="2:54" ht="24.6" x14ac:dyDescent="0.3">
      <c r="B171" s="152" t="s">
        <v>23</v>
      </c>
      <c r="C171" s="63" t="s">
        <v>24</v>
      </c>
      <c r="D171" s="79">
        <f>COUNTIFS('Audit Form Data'!Q$4:Q$123, TRUE, 'Audit Form Data'!A$4:A$123, "&gt;=1/1", 'Audit Form Data'!A$4:A$123, "&lt;=1/31", 'Audit Form Data'!B$4:B$123, 'Dropdown Lists'!A$8)</f>
        <v>0</v>
      </c>
      <c r="E171" s="80">
        <f>COUNTIFS('Audit Form Data'!R$4:R$123, TRUE, 'Audit Form Data'!A$4:A$123, "&gt;=1/1", 'Audit Form Data'!A$4:A$123, "&lt;=1/31", 'Audit Form Data'!B$4:B$123, 'Dropdown Lists'!A$8)</f>
        <v>0</v>
      </c>
      <c r="F171" s="104" t="str">
        <f t="shared" ref="F171:F172" si="192">IFERROR(D171/(D171+E171),"")</f>
        <v/>
      </c>
      <c r="G171" s="79">
        <f>COUNTIFS('Audit Form Data'!Q$4:Q$123, TRUE, 'Audit Form Data'!A$4:A$123, "&gt;=2/1", 'Audit Form Data'!A$4:A$123, "&lt;3/1", 'Audit Form Data'!B$4:B$123, 'Dropdown Lists'!A$8)</f>
        <v>0</v>
      </c>
      <c r="H171" s="80">
        <f>COUNTIFS('Audit Form Data'!R$4:R$123, TRUE, 'Audit Form Data'!A$4:A$123, "&gt;=2/1", 'Audit Form Data'!A$4:A$123, "&lt;3/1", 'Audit Form Data'!B$4:B$123, 'Dropdown Lists'!A$8)</f>
        <v>0</v>
      </c>
      <c r="I171" s="104" t="str">
        <f t="shared" ref="I171:I172" si="193">IFERROR(G171/(G171+H171),"")</f>
        <v/>
      </c>
      <c r="J171" s="79">
        <f>COUNTIFS('Audit Form Data'!Q$4:Q$123, TRUE, 'Audit Form Data'!A$4:A$123, "&gt;=3/1", 'Audit Form Data'!A$4:A$123, "&lt;=3/31", 'Audit Form Data'!B$4:B$123, 'Dropdown Lists'!A$8)</f>
        <v>0</v>
      </c>
      <c r="K171" s="80">
        <f>COUNTIFS('Audit Form Data'!R$4:R$123, TRUE, 'Audit Form Data'!A$4:A$123, "&gt;=3/1", 'Audit Form Data'!A$4:A$123, "&lt;=3/31", 'Audit Form Data'!B$4:B$123, 'Dropdown Lists'!A$8)</f>
        <v>0</v>
      </c>
      <c r="L171" s="104" t="str">
        <f t="shared" ref="L171:L172" si="194">IFERROR(J171/(J171+K171),"")</f>
        <v/>
      </c>
      <c r="M171" s="79">
        <f>COUNTIFS('Audit Form Data'!Q$4:Q$123, TRUE, 'Audit Form Data'!A$4:A$123, "&gt;=4/1", 'Audit Form Data'!A$4:A$123, "&lt;=4/30", 'Audit Form Data'!B$4:B$123, 'Dropdown Lists'!A$8)</f>
        <v>0</v>
      </c>
      <c r="N171" s="80">
        <f>COUNTIFS('Audit Form Data'!R$4:R$123, TRUE, 'Audit Form Data'!A$4:A$123, "&gt;=4/1", 'Audit Form Data'!A$4:A$123, "&lt;=4/30", 'Audit Form Data'!B$4:B$123, 'Dropdown Lists'!A$8)</f>
        <v>0</v>
      </c>
      <c r="O171" s="104" t="str">
        <f t="shared" ref="O171:O172" si="195">IFERROR(M171/(M171+N171),"")</f>
        <v/>
      </c>
      <c r="P171" s="79">
        <f>COUNTIFS('Audit Form Data'!Q$4:Q$123, TRUE, 'Audit Form Data'!A$4:A$123, "&gt;=5/1", 'Audit Form Data'!A$4:A$123, "&lt;=5/31", 'Audit Form Data'!B$4:B$123, 'Dropdown Lists'!A$8)</f>
        <v>0</v>
      </c>
      <c r="Q171" s="80">
        <f>COUNTIFS('Audit Form Data'!R$4:R$123, TRUE, 'Audit Form Data'!A$4:A$123, "&gt;=5/1", 'Audit Form Data'!A$4:A$123, "&lt;=5/31", 'Audit Form Data'!B$4:B$123, 'Dropdown Lists'!A$8)</f>
        <v>0</v>
      </c>
      <c r="R171" s="104" t="str">
        <f t="shared" ref="R171:R172" si="196">IFERROR(P171/(P171+Q171),"")</f>
        <v/>
      </c>
      <c r="S171" s="79">
        <f>COUNTIFS('Audit Form Data'!Q$4:Q$123, TRUE, 'Audit Form Data'!A$4:A$123, "&gt;=6/1", 'Audit Form Data'!A$4:A$123, "&lt;=6/30", 'Audit Form Data'!B$4:B$123, 'Dropdown Lists'!A$8)</f>
        <v>0</v>
      </c>
      <c r="T171" s="80">
        <f>COUNTIFS('Audit Form Data'!R$4:R$123, TRUE, 'Audit Form Data'!A$4:A$123, "&gt;=6/1", 'Audit Form Data'!A$4:A$123, "&lt;=6/30", 'Audit Form Data'!B$4:B$123, 'Dropdown Lists'!A$8)</f>
        <v>0</v>
      </c>
      <c r="U171" s="104" t="str">
        <f t="shared" ref="U171:U172" si="197">IFERROR(S171/(S171+T171),"")</f>
        <v/>
      </c>
      <c r="V171" s="79">
        <f>COUNTIFS('Audit Form Data'!Q$4:Q$123, TRUE, 'Audit Form Data'!A$4:A$123, "&gt;=7/1", 'Audit Form Data'!A$4:A$123, "&lt;=7/31", 'Audit Form Data'!B$4:B$123, 'Dropdown Lists'!A$8)</f>
        <v>0</v>
      </c>
      <c r="W171" s="80">
        <f>COUNTIFS('Audit Form Data'!R$4:R$123, TRUE, 'Audit Form Data'!A$4:A$123, "&gt;=7/1", 'Audit Form Data'!A$4:A$123, "&lt;=7/31", 'Audit Form Data'!B$4:B$123, 'Dropdown Lists'!A$8)</f>
        <v>0</v>
      </c>
      <c r="X171" s="104" t="str">
        <f t="shared" ref="X171:X172" si="198">IFERROR(V171/(V171+W171),"")</f>
        <v/>
      </c>
      <c r="Y171" s="79">
        <f>COUNTIFS('Audit Form Data'!Q$4:Q$123, TRUE, 'Audit Form Data'!A$4:A$123, "&gt;=8/1", 'Audit Form Data'!A$4:A$123, "&lt;=8/31", 'Audit Form Data'!B$4:B$123, 'Dropdown Lists'!A$8)</f>
        <v>0</v>
      </c>
      <c r="Z171" s="80">
        <f>COUNTIFS('Audit Form Data'!R$4:R$123, TRUE, 'Audit Form Data'!A$4:A$123, "&gt;=8/1", 'Audit Form Data'!A$4:A$123, "&lt;=8/31", 'Audit Form Data'!B$4:B$123, 'Dropdown Lists'!A$8)</f>
        <v>0</v>
      </c>
      <c r="AA171" s="104" t="str">
        <f t="shared" ref="AA171:AA172" si="199">IFERROR(Y171/(Y171+Z171),"")</f>
        <v/>
      </c>
      <c r="AB171" s="79">
        <f>COUNTIFS('Audit Form Data'!Q$4:Q$123, TRUE, 'Audit Form Data'!A$4:A$123, "&gt;=9/1", 'Audit Form Data'!A$4:A$123, "&lt;=9/30", 'Audit Form Data'!B$4:B$123, 'Dropdown Lists'!A$8)</f>
        <v>0</v>
      </c>
      <c r="AC171" s="80">
        <f>COUNTIFS('Audit Form Data'!R$4:R$123, TRUE, 'Audit Form Data'!A$4:A$123, "&gt;=9/1", 'Audit Form Data'!A$4:A$123, "&lt;=9/30", 'Audit Form Data'!B$4:B$123, 'Dropdown Lists'!A$8)</f>
        <v>0</v>
      </c>
      <c r="AD171" s="104" t="str">
        <f t="shared" ref="AD171:AD172" si="200">IFERROR(AB171/(AB171+AC171),"")</f>
        <v/>
      </c>
      <c r="AE171" s="79">
        <f>COUNTIFS('Audit Form Data'!Q$4:Q$123, TRUE, 'Audit Form Data'!A$4:A$123, "&gt;=10/1", 'Audit Form Data'!A$4:A$123, "&lt;=10/31", 'Audit Form Data'!B$4:B$123, 'Dropdown Lists'!A$8)</f>
        <v>0</v>
      </c>
      <c r="AF171" s="80">
        <f>COUNTIFS('Audit Form Data'!R$4:R$123, TRUE, 'Audit Form Data'!A$4:A$123, "&gt;=10/1", 'Audit Form Data'!A$4:A$123, "&lt;=10/31", 'Audit Form Data'!B$4:B$123, 'Dropdown Lists'!A$8)</f>
        <v>0</v>
      </c>
      <c r="AG171" s="104" t="str">
        <f t="shared" ref="AG171:AG172" si="201">IFERROR(AE171/(AE171+AF171),"")</f>
        <v/>
      </c>
      <c r="AH171" s="79">
        <f>COUNTIFS('Audit Form Data'!Q$4:Q$123, TRUE, 'Audit Form Data'!A$4:A$123, "&gt;=11/1", 'Audit Form Data'!A$4:A$123, "&lt;=11/30", 'Audit Form Data'!B$4:B$123, 'Dropdown Lists'!A$8)</f>
        <v>0</v>
      </c>
      <c r="AI171" s="80">
        <f>COUNTIFS('Audit Form Data'!R$4:R$123, TRUE, 'Audit Form Data'!A$4:A$123, "&gt;=11/1", 'Audit Form Data'!A$4:A$123, "&lt;=11/30", 'Audit Form Data'!B$4:B$123, 'Dropdown Lists'!A$8)</f>
        <v>0</v>
      </c>
      <c r="AJ171" s="104" t="str">
        <f t="shared" ref="AJ171:AJ172" si="202">IFERROR(AH171/(AH171+AI171),"")</f>
        <v/>
      </c>
      <c r="AK171" s="79">
        <f>COUNTIFS('Audit Form Data'!Q$4:Q$123, TRUE, 'Audit Form Data'!A$4:A$123, "&gt;=12/1", 'Audit Form Data'!A$4:A$123, "&lt;=12/31", 'Audit Form Data'!B$4:B$123, 'Dropdown Lists'!A$8)</f>
        <v>0</v>
      </c>
      <c r="AL171" s="80">
        <f>COUNTIFS('Audit Form Data'!R$4:R$123, TRUE, 'Audit Form Data'!A$4:A$123, "&gt;=12/1", 'Audit Form Data'!A$4:A$123, "&lt;=12/31", 'Audit Form Data'!B$4:B$123, 'Dropdown Lists'!A$8)</f>
        <v>0</v>
      </c>
      <c r="AM171" s="104" t="str">
        <f t="shared" ref="AM171:AM172" si="203">IFERROR(AK171/(AK171+AL171),"")</f>
        <v/>
      </c>
    </row>
    <row r="172" spans="2:54" ht="36.6" x14ac:dyDescent="0.3">
      <c r="B172" s="160"/>
      <c r="C172" s="63" t="s">
        <v>25</v>
      </c>
      <c r="D172" s="81">
        <f>COUNTIFS('Audit Form Data'!AC$4:AC$123, TRUE, 'Audit Form Data'!A$4:A$123, "&gt;=1/1", 'Audit Form Data'!A$4:A$123, "&lt;=1/31", 'Audit Form Data'!B$4:B$123, 'Dropdown Lists'!A$8)</f>
        <v>0</v>
      </c>
      <c r="E172" s="82">
        <f>COUNTIFS('Audit Form Data'!AD$4:AD$123, TRUE, 'Audit Form Data'!A$4:A$123, "&gt;=1/1", 'Audit Form Data'!A$4:A$123, "&lt;=1/31", 'Audit Form Data'!B$4:B$123, 'Dropdown Lists'!A$8)</f>
        <v>0</v>
      </c>
      <c r="F172" s="104" t="str">
        <f t="shared" si="192"/>
        <v/>
      </c>
      <c r="G172" s="81">
        <f>COUNTIFS('Audit Form Data'!AC$4:AC$123, TRUE, 'Audit Form Data'!A$4:A$123, "&gt;=2/1", 'Audit Form Data'!A$4:A$123, "&lt;3/1", 'Audit Form Data'!B$4:B$123, 'Dropdown Lists'!A$8)</f>
        <v>0</v>
      </c>
      <c r="H172" s="82">
        <f>COUNTIFS('Audit Form Data'!AD$4:AD$123, TRUE, 'Audit Form Data'!A$4:A$123, "&gt;=2/1", 'Audit Form Data'!A$4:A$123, "&lt;3/1", 'Audit Form Data'!B$4:B$123, 'Dropdown Lists'!A$8)</f>
        <v>0</v>
      </c>
      <c r="I172" s="104" t="str">
        <f t="shared" si="193"/>
        <v/>
      </c>
      <c r="J172" s="81">
        <f>COUNTIFS('Audit Form Data'!AC$4:AC$123, TRUE, 'Audit Form Data'!A$4:A$123, "&gt;=3/1", 'Audit Form Data'!A$4:A$123, "&lt;=3/31", 'Audit Form Data'!B$4:B$123, 'Dropdown Lists'!A$8)</f>
        <v>0</v>
      </c>
      <c r="K172" s="82">
        <f>COUNTIFS('Audit Form Data'!AD$4:AD$123, TRUE, 'Audit Form Data'!A$4:A$123, "&gt;=3/1", 'Audit Form Data'!A$4:A$123, "&lt;=3/31", 'Audit Form Data'!B$4:B$123, 'Dropdown Lists'!A$8)</f>
        <v>0</v>
      </c>
      <c r="L172" s="104" t="str">
        <f t="shared" si="194"/>
        <v/>
      </c>
      <c r="M172" s="81">
        <f>COUNTIFS('Audit Form Data'!AC$4:AC$123, TRUE, 'Audit Form Data'!A$4:A$123, "&gt;=4/1", 'Audit Form Data'!A$4:A$123, "&lt;=4/30", 'Audit Form Data'!B$4:B$123, 'Dropdown Lists'!A$8)</f>
        <v>0</v>
      </c>
      <c r="N172" s="82">
        <f>COUNTIFS('Audit Form Data'!AD$4:AD$123, TRUE, 'Audit Form Data'!A$4:A$123, "&gt;=4/1", 'Audit Form Data'!A$4:A$123, "&lt;=4/30", 'Audit Form Data'!B$4:B$123, 'Dropdown Lists'!A$8)</f>
        <v>0</v>
      </c>
      <c r="O172" s="104" t="str">
        <f t="shared" si="195"/>
        <v/>
      </c>
      <c r="P172" s="81">
        <f>COUNTIFS('Audit Form Data'!AC$4:AC$123, TRUE, 'Audit Form Data'!A$4:A$123, "&gt;=5/1", 'Audit Form Data'!A$4:A$123, "&lt;=5/31", 'Audit Form Data'!B$4:B$123, 'Dropdown Lists'!A$8)</f>
        <v>0</v>
      </c>
      <c r="Q172" s="82">
        <f>COUNTIFS('Audit Form Data'!AD$4:AD$123, TRUE, 'Audit Form Data'!A$4:A$123, "&gt;=5/1", 'Audit Form Data'!A$4:A$123, "&lt;=5/31", 'Audit Form Data'!B$4:B$123, 'Dropdown Lists'!A$8)</f>
        <v>0</v>
      </c>
      <c r="R172" s="104" t="str">
        <f t="shared" si="196"/>
        <v/>
      </c>
      <c r="S172" s="81">
        <f>COUNTIFS('Audit Form Data'!AC$4:AC$123, TRUE, 'Audit Form Data'!A$4:A$123, "&gt;=6/1", 'Audit Form Data'!A$4:A$123, "&lt;=6/30", 'Audit Form Data'!B$4:B$123, 'Dropdown Lists'!A$8)</f>
        <v>0</v>
      </c>
      <c r="T172" s="82">
        <f>COUNTIFS('Audit Form Data'!AD$4:AD$123, TRUE, 'Audit Form Data'!A$4:A$123, "&gt;=6/1", 'Audit Form Data'!A$4:A$123, "&lt;=6/30", 'Audit Form Data'!B$4:B$123, 'Dropdown Lists'!A$8)</f>
        <v>0</v>
      </c>
      <c r="U172" s="104" t="str">
        <f t="shared" si="197"/>
        <v/>
      </c>
      <c r="V172" s="81">
        <f>COUNTIFS('Audit Form Data'!AC$4:AC$123, TRUE, 'Audit Form Data'!A$4:A$123, "&gt;=7/1", 'Audit Form Data'!A$4:A$123, "&lt;=7/31", 'Audit Form Data'!B$4:B$123, 'Dropdown Lists'!A$8)</f>
        <v>0</v>
      </c>
      <c r="W172" s="82">
        <f>COUNTIFS('Audit Form Data'!AD$4:AD$123, TRUE, 'Audit Form Data'!A$4:A$123, "&gt;=7/1", 'Audit Form Data'!A$4:A$123, "&lt;=7/31", 'Audit Form Data'!B$4:B$123, 'Dropdown Lists'!A$8)</f>
        <v>0</v>
      </c>
      <c r="X172" s="104" t="str">
        <f t="shared" si="198"/>
        <v/>
      </c>
      <c r="Y172" s="81">
        <f>COUNTIFS('Audit Form Data'!AC$4:AC$123, TRUE, 'Audit Form Data'!A$4:A$123, "&gt;=8/1", 'Audit Form Data'!A$4:A$123, "&lt;=8/31", 'Audit Form Data'!B$4:B$123, 'Dropdown Lists'!A$8)</f>
        <v>0</v>
      </c>
      <c r="Z172" s="82">
        <f>COUNTIFS('Audit Form Data'!AD$4:AD$123, TRUE, 'Audit Form Data'!A$4:A$123, "&gt;=8/1", 'Audit Form Data'!A$4:A$123, "&lt;=8/31", 'Audit Form Data'!B$4:B$123, 'Dropdown Lists'!A$8)</f>
        <v>0</v>
      </c>
      <c r="AA172" s="104" t="str">
        <f t="shared" si="199"/>
        <v/>
      </c>
      <c r="AB172" s="81">
        <f>COUNTIFS('Audit Form Data'!AC$4:AC$123, TRUE, 'Audit Form Data'!A$4:A$123, "&gt;=9/1", 'Audit Form Data'!A$4:A$123, "&lt;=9/30", 'Audit Form Data'!B$4:B$123, 'Dropdown Lists'!A$8)</f>
        <v>0</v>
      </c>
      <c r="AC172" s="82">
        <f>COUNTIFS('Audit Form Data'!AD$4:AD$123, TRUE, 'Audit Form Data'!A$4:A$123, "&gt;=9/1", 'Audit Form Data'!A$4:A$123, "&lt;=9/30", 'Audit Form Data'!B$4:B$123, 'Dropdown Lists'!A$8)</f>
        <v>0</v>
      </c>
      <c r="AD172" s="104" t="str">
        <f t="shared" si="200"/>
        <v/>
      </c>
      <c r="AE172" s="81">
        <f>COUNTIFS('Audit Form Data'!AC$4:AC$123, TRUE, 'Audit Form Data'!A$4:A$123, "&gt;=10/1", 'Audit Form Data'!A$4:A$123, "&lt;=10/31", 'Audit Form Data'!B$4:B$123, 'Dropdown Lists'!A$8)</f>
        <v>0</v>
      </c>
      <c r="AF172" s="82">
        <f>COUNTIFS('Audit Form Data'!AD$4:AD$123, TRUE, 'Audit Form Data'!A$4:A$123, "&gt;=10/1", 'Audit Form Data'!A$4:A$123, "&lt;=10/31", 'Audit Form Data'!B$4:B$123, 'Dropdown Lists'!A$8)</f>
        <v>0</v>
      </c>
      <c r="AG172" s="104" t="str">
        <f t="shared" si="201"/>
        <v/>
      </c>
      <c r="AH172" s="81">
        <f>COUNTIFS('Audit Form Data'!AC$4:AC$123, TRUE, 'Audit Form Data'!A$4:A$123, "&gt;=11/1", 'Audit Form Data'!A$4:A$123, "&lt;=11/30", 'Audit Form Data'!B$4:B$123, 'Dropdown Lists'!A$8)</f>
        <v>0</v>
      </c>
      <c r="AI172" s="82">
        <f>COUNTIFS('Audit Form Data'!AD$4:AD$123, TRUE, 'Audit Form Data'!A$4:A$123, "&gt;=11/1", 'Audit Form Data'!A$4:A$123, "&lt;=11/30", 'Audit Form Data'!B$4:B$123, 'Dropdown Lists'!A$8)</f>
        <v>0</v>
      </c>
      <c r="AJ172" s="104" t="str">
        <f t="shared" si="202"/>
        <v/>
      </c>
      <c r="AK172" s="81">
        <f>COUNTIFS('Audit Form Data'!AC$4:AC$123, TRUE, 'Audit Form Data'!A$4:A$123, "&gt;=12/1", 'Audit Form Data'!A$4:A$123, "&lt;=12/31", 'Audit Form Data'!B$4:B$123, 'Dropdown Lists'!A$8)</f>
        <v>0</v>
      </c>
      <c r="AL172" s="82">
        <f>COUNTIFS('Audit Form Data'!AD$4:AD$123, TRUE, 'Audit Form Data'!A$4:A$123, "&gt;=12/1", 'Audit Form Data'!A$4:A$123, "&lt;=12/31", 'Audit Form Data'!B$4:B$123, 'Dropdown Lists'!A$8)</f>
        <v>0</v>
      </c>
      <c r="AM172" s="104" t="str">
        <f t="shared" si="203"/>
        <v/>
      </c>
    </row>
    <row r="173" spans="2:54" ht="15" thickBot="1" x14ac:dyDescent="0.35">
      <c r="B173" s="153"/>
      <c r="C173" s="95" t="s">
        <v>118</v>
      </c>
      <c r="D173" s="105">
        <f>SUM(D171:D172)</f>
        <v>0</v>
      </c>
      <c r="E173" s="106">
        <f>SUM(E171:E172)</f>
        <v>0</v>
      </c>
      <c r="F173" s="107" t="e">
        <f>IFERROR(D173/(D173+E173), NA())</f>
        <v>#N/A</v>
      </c>
      <c r="G173" s="105">
        <f>SUM(G171:G172)</f>
        <v>0</v>
      </c>
      <c r="H173" s="106">
        <f>SUM(H171:H172)</f>
        <v>0</v>
      </c>
      <c r="I173" s="107" t="e">
        <f>IFERROR(G173/(G173+H173), NA())</f>
        <v>#N/A</v>
      </c>
      <c r="J173" s="105">
        <f>SUM(J171:J172)</f>
        <v>0</v>
      </c>
      <c r="K173" s="106">
        <f>SUM(K171:K172)</f>
        <v>0</v>
      </c>
      <c r="L173" s="107" t="e">
        <f>IFERROR(J173/(J173+K173), NA())</f>
        <v>#N/A</v>
      </c>
      <c r="M173" s="105">
        <f>SUM(M171:M172)</f>
        <v>0</v>
      </c>
      <c r="N173" s="106">
        <f>SUM(N171:N172)</f>
        <v>0</v>
      </c>
      <c r="O173" s="107" t="e">
        <f>IFERROR(M173/(M173+N173), NA())</f>
        <v>#N/A</v>
      </c>
      <c r="P173" s="105">
        <f>SUM(P171:P172)</f>
        <v>0</v>
      </c>
      <c r="Q173" s="106">
        <f>SUM(Q171:Q172)</f>
        <v>0</v>
      </c>
      <c r="R173" s="107" t="e">
        <f>IFERROR(P173/(P173+Q173), NA())</f>
        <v>#N/A</v>
      </c>
      <c r="S173" s="105">
        <f>SUM(S171:S172)</f>
        <v>0</v>
      </c>
      <c r="T173" s="106">
        <f>SUM(T171:T172)</f>
        <v>0</v>
      </c>
      <c r="U173" s="107" t="e">
        <f>IFERROR(S173/(S173+T173), NA())</f>
        <v>#N/A</v>
      </c>
      <c r="V173" s="105">
        <f>SUM(V171:V172)</f>
        <v>0</v>
      </c>
      <c r="W173" s="106">
        <f>SUM(W171:W172)</f>
        <v>0</v>
      </c>
      <c r="X173" s="107" t="e">
        <f>IFERROR(V173/(V173+W173), NA())</f>
        <v>#N/A</v>
      </c>
      <c r="Y173" s="105">
        <f>SUM(Y171:Y172)</f>
        <v>0</v>
      </c>
      <c r="Z173" s="106">
        <f>SUM(Z171:Z172)</f>
        <v>0</v>
      </c>
      <c r="AA173" s="107" t="e">
        <f>IFERROR(Y173/(Y173+Z173), NA())</f>
        <v>#N/A</v>
      </c>
      <c r="AB173" s="105">
        <f>SUM(AB171:AB172)</f>
        <v>0</v>
      </c>
      <c r="AC173" s="106">
        <f>SUM(AC171:AC172)</f>
        <v>0</v>
      </c>
      <c r="AD173" s="107" t="e">
        <f>IFERROR(AB173/(AB173+AC173), NA())</f>
        <v>#N/A</v>
      </c>
      <c r="AE173" s="105">
        <f>SUM(AE171:AE172)</f>
        <v>0</v>
      </c>
      <c r="AF173" s="106">
        <f>SUM(AF171:AF172)</f>
        <v>0</v>
      </c>
      <c r="AG173" s="107" t="e">
        <f>IFERROR(AE173/(AE173+AF173), NA())</f>
        <v>#N/A</v>
      </c>
      <c r="AH173" s="105">
        <f>SUM(AH171:AH172)</f>
        <v>0</v>
      </c>
      <c r="AI173" s="106">
        <f>SUM(AI171:AI172)</f>
        <v>0</v>
      </c>
      <c r="AJ173" s="107" t="e">
        <f>IFERROR(AH173/(AH173+AI173), NA())</f>
        <v>#N/A</v>
      </c>
      <c r="AK173" s="105">
        <f>SUM(AK171:AK172)</f>
        <v>0</v>
      </c>
      <c r="AL173" s="106">
        <f>SUM(AL171:AL172)</f>
        <v>0</v>
      </c>
      <c r="AM173" s="107" t="e">
        <f>IFERROR(AK173/(AK173+AL173), NA())</f>
        <v>#N/A</v>
      </c>
    </row>
    <row r="175" spans="2:54" ht="18.600000000000001" thickBot="1" x14ac:dyDescent="0.4">
      <c r="B175" s="111" t="str">
        <f>'Dropdown Lists'!A$9 &amp; " EVS Observations"</f>
        <v>Unit G EVS Observations</v>
      </c>
      <c r="C175" s="111"/>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row>
    <row r="176" spans="2:54" ht="18.600000000000001" thickBot="1" x14ac:dyDescent="0.4">
      <c r="D176" s="108" t="s">
        <v>103</v>
      </c>
      <c r="E176" s="109"/>
      <c r="F176" s="110"/>
      <c r="G176" s="108" t="s">
        <v>104</v>
      </c>
      <c r="H176" s="109"/>
      <c r="I176" s="110"/>
      <c r="J176" s="108" t="s">
        <v>105</v>
      </c>
      <c r="K176" s="109"/>
      <c r="L176" s="110"/>
      <c r="M176" s="108" t="s">
        <v>106</v>
      </c>
      <c r="N176" s="109"/>
      <c r="O176" s="110"/>
      <c r="P176" s="108" t="s">
        <v>107</v>
      </c>
      <c r="Q176" s="109"/>
      <c r="R176" s="110"/>
      <c r="S176" s="108" t="s">
        <v>108</v>
      </c>
      <c r="T176" s="109"/>
      <c r="U176" s="110"/>
      <c r="V176" s="108" t="s">
        <v>109</v>
      </c>
      <c r="W176" s="109"/>
      <c r="X176" s="110"/>
      <c r="Y176" s="108" t="s">
        <v>110</v>
      </c>
      <c r="Z176" s="109"/>
      <c r="AA176" s="110"/>
      <c r="AB176" s="108" t="s">
        <v>111</v>
      </c>
      <c r="AC176" s="109"/>
      <c r="AD176" s="110"/>
      <c r="AE176" s="108" t="s">
        <v>112</v>
      </c>
      <c r="AF176" s="109"/>
      <c r="AG176" s="110"/>
      <c r="AH176" s="108" t="s">
        <v>113</v>
      </c>
      <c r="AI176" s="109"/>
      <c r="AJ176" s="110"/>
      <c r="AK176" s="108" t="s">
        <v>114</v>
      </c>
      <c r="AL176" s="109"/>
      <c r="AM176" s="110"/>
      <c r="AO176" s="111" t="str">
        <f>'Dropdown Lists'!A$9 &amp; " Misses"</f>
        <v>Unit G Misses</v>
      </c>
      <c r="AP176" s="111"/>
      <c r="AQ176" s="111"/>
      <c r="AR176" s="111"/>
      <c r="AS176" s="111"/>
      <c r="AT176" s="111"/>
      <c r="AU176" s="111"/>
      <c r="AV176" s="111"/>
      <c r="AW176" s="111"/>
      <c r="AX176" s="111"/>
      <c r="AY176" s="111"/>
      <c r="AZ176" s="111"/>
      <c r="BA176" s="111"/>
      <c r="BB176" s="111"/>
    </row>
    <row r="177" spans="2:54" ht="15" thickBot="1" x14ac:dyDescent="0.35">
      <c r="D177" s="68" t="s">
        <v>97</v>
      </c>
      <c r="E177" s="69" t="s">
        <v>115</v>
      </c>
      <c r="F177" s="70" t="s">
        <v>116</v>
      </c>
      <c r="G177" s="68" t="s">
        <v>97</v>
      </c>
      <c r="H177" s="69" t="s">
        <v>115</v>
      </c>
      <c r="I177" s="70" t="s">
        <v>116</v>
      </c>
      <c r="J177" s="68" t="s">
        <v>97</v>
      </c>
      <c r="K177" s="69" t="s">
        <v>115</v>
      </c>
      <c r="L177" s="70" t="s">
        <v>116</v>
      </c>
      <c r="M177" s="68" t="s">
        <v>97</v>
      </c>
      <c r="N177" s="69" t="s">
        <v>115</v>
      </c>
      <c r="O177" s="70" t="s">
        <v>116</v>
      </c>
      <c r="P177" s="68" t="s">
        <v>97</v>
      </c>
      <c r="Q177" s="69" t="s">
        <v>115</v>
      </c>
      <c r="R177" s="70" t="s">
        <v>116</v>
      </c>
      <c r="S177" s="68" t="s">
        <v>97</v>
      </c>
      <c r="T177" s="69" t="s">
        <v>115</v>
      </c>
      <c r="U177" s="70" t="s">
        <v>116</v>
      </c>
      <c r="V177" s="68" t="s">
        <v>97</v>
      </c>
      <c r="W177" s="69" t="s">
        <v>115</v>
      </c>
      <c r="X177" s="70" t="s">
        <v>116</v>
      </c>
      <c r="Y177" s="68" t="s">
        <v>97</v>
      </c>
      <c r="Z177" s="69" t="s">
        <v>115</v>
      </c>
      <c r="AA177" s="70" t="s">
        <v>116</v>
      </c>
      <c r="AB177" s="68" t="s">
        <v>97</v>
      </c>
      <c r="AC177" s="69" t="s">
        <v>115</v>
      </c>
      <c r="AD177" s="70" t="s">
        <v>116</v>
      </c>
      <c r="AE177" s="68" t="s">
        <v>97</v>
      </c>
      <c r="AF177" s="69" t="s">
        <v>115</v>
      </c>
      <c r="AG177" s="70" t="s">
        <v>116</v>
      </c>
      <c r="AH177" s="68" t="s">
        <v>97</v>
      </c>
      <c r="AI177" s="69" t="s">
        <v>115</v>
      </c>
      <c r="AJ177" s="70" t="s">
        <v>116</v>
      </c>
      <c r="AK177" s="68" t="s">
        <v>97</v>
      </c>
      <c r="AL177" s="69" t="s">
        <v>115</v>
      </c>
      <c r="AM177" s="70" t="s">
        <v>116</v>
      </c>
      <c r="AQ177" s="113" t="s">
        <v>103</v>
      </c>
      <c r="AR177" s="113" t="s">
        <v>104</v>
      </c>
      <c r="AS177" s="113" t="s">
        <v>105</v>
      </c>
      <c r="AT177" s="113" t="s">
        <v>106</v>
      </c>
      <c r="AU177" s="113" t="s">
        <v>107</v>
      </c>
      <c r="AV177" s="113" t="s">
        <v>108</v>
      </c>
      <c r="AW177" s="113" t="s">
        <v>109</v>
      </c>
      <c r="AX177" s="113" t="s">
        <v>110</v>
      </c>
      <c r="AY177" s="113" t="s">
        <v>111</v>
      </c>
      <c r="AZ177" s="113" t="s">
        <v>112</v>
      </c>
      <c r="BA177" s="113" t="s">
        <v>113</v>
      </c>
      <c r="BB177" s="113" t="s">
        <v>114</v>
      </c>
    </row>
    <row r="178" spans="2:54" x14ac:dyDescent="0.3">
      <c r="B178" s="157" t="s">
        <v>0</v>
      </c>
      <c r="C178" s="55" t="s">
        <v>117</v>
      </c>
      <c r="D178" s="65">
        <f>COUNTIFS('Audit Form Data'!E$4:E$123, TRUE, 'Audit Form Data'!A$4:A$123, "&gt;=1/1", 'Audit Form Data'!A$4:A$123, "&lt;=1/31", 'Audit Form Data'!B$4:B$123, 'Dropdown Lists'!A$9)</f>
        <v>0</v>
      </c>
      <c r="E178" s="66">
        <f>COUNTIFS('Audit Form Data'!F$4:F$123, TRUE, 'Audit Form Data'!A$4:A$123, "&gt;=1/1", 'Audit Form Data'!A$4:A$123, "&lt;=1/31", 'Audit Form Data'!B$4:B$123, 'Dropdown Lists'!A$9)</f>
        <v>0</v>
      </c>
      <c r="F178" s="67" t="str">
        <f>IFERROR(D178/(D178+E178),"")</f>
        <v/>
      </c>
      <c r="G178" s="65">
        <f>COUNTIFS('Audit Form Data'!E$4:E$123, TRUE, 'Audit Form Data'!A$4:A$123, "&gt;=2/1", 'Audit Form Data'!A$4:A$123, "&lt;3/1", 'Audit Form Data'!B$4:B$123, 'Dropdown Lists'!A$9)</f>
        <v>0</v>
      </c>
      <c r="H178" s="66">
        <f>COUNTIFS('Audit Form Data'!F$4:F$123, TRUE, 'Audit Form Data'!A$4:A$123, "&gt;=2/1", 'Audit Form Data'!A$4:A$123, "&lt;3/1", 'Audit Form Data'!B$4:B$123, 'Dropdown Lists'!A$9)</f>
        <v>0</v>
      </c>
      <c r="I178" s="67" t="str">
        <f>IFERROR(G178/(G178+H178),"")</f>
        <v/>
      </c>
      <c r="J178" s="65">
        <f>COUNTIFS('Audit Form Data'!E$4:E$123, TRUE, 'Audit Form Data'!A$4:A$123, "&gt;=3/1", 'Audit Form Data'!A$4:A$123, "&lt;=3/31", 'Audit Form Data'!B$4:B$123, 'Dropdown Lists'!A$9)</f>
        <v>0</v>
      </c>
      <c r="K178" s="66">
        <f>COUNTIFS('Audit Form Data'!F$4:F$123, TRUE, 'Audit Form Data'!A$4:A$123, "&gt;=3/1", 'Audit Form Data'!A$4:A$123, "&lt;=3/31", 'Audit Form Data'!B$4:B$123, 'Dropdown Lists'!A$9)</f>
        <v>0</v>
      </c>
      <c r="L178" s="67" t="str">
        <f>IFERROR(J178/(J178+K178),"")</f>
        <v/>
      </c>
      <c r="M178" s="65">
        <f>COUNTIFS('Audit Form Data'!E$4:E$123, TRUE, 'Audit Form Data'!A$4:A$123, "&gt;=4/1", 'Audit Form Data'!A$4:A$123, "&lt;=4/30", 'Audit Form Data'!B$4:B$123, 'Dropdown Lists'!A$9)</f>
        <v>0</v>
      </c>
      <c r="N178" s="66">
        <f>COUNTIFS('Audit Form Data'!F$4:F$123, TRUE, 'Audit Form Data'!A$4:A$123, "&gt;=4/1", 'Audit Form Data'!A$4:A$123, "&lt;=4/30", 'Audit Form Data'!B$4:B$123, 'Dropdown Lists'!A$9)</f>
        <v>0</v>
      </c>
      <c r="O178" s="67" t="str">
        <f>IFERROR(M178/(M178+N178),"")</f>
        <v/>
      </c>
      <c r="P178" s="65">
        <f>COUNTIFS('Audit Form Data'!E$4:E$123, TRUE, 'Audit Form Data'!A$4:A$123, "&gt;=5/1", 'Audit Form Data'!A$4:A$123, "&lt;=5/31", 'Audit Form Data'!B$4:B$123, 'Dropdown Lists'!A$9)</f>
        <v>0</v>
      </c>
      <c r="Q178" s="66">
        <f>COUNTIFS('Audit Form Data'!F$4:F$123, TRUE, 'Audit Form Data'!A$4:A$123, "&gt;=5/1", 'Audit Form Data'!A$4:A$123, "&lt;=5/31", 'Audit Form Data'!B$4:B$123, 'Dropdown Lists'!A$9)</f>
        <v>0</v>
      </c>
      <c r="R178" s="67" t="str">
        <f>IFERROR(P178/(P178+Q178)," ")</f>
        <v xml:space="preserve"> </v>
      </c>
      <c r="S178" s="65">
        <f>COUNTIFS('Audit Form Data'!E$4:E$123, TRUE, 'Audit Form Data'!A$4:A$123, "&gt;=6/1", 'Audit Form Data'!A$4:A$123, "&lt;=6/30", 'Audit Form Data'!B$4:B$123, 'Dropdown Lists'!A$9)</f>
        <v>0</v>
      </c>
      <c r="T178" s="66">
        <f>COUNTIFS('Audit Form Data'!F$4:F$123, TRUE, 'Audit Form Data'!A$4:A$123, "&gt;=6/1", 'Audit Form Data'!A$4:A$123, "&lt;=6/30", 'Audit Form Data'!B$4:B$123, 'Dropdown Lists'!A$9)</f>
        <v>0</v>
      </c>
      <c r="U178" s="67" t="str">
        <f>IFERROR(S178/(S178+T178)," ")</f>
        <v xml:space="preserve"> </v>
      </c>
      <c r="V178" s="65">
        <f>COUNTIFS('Audit Form Data'!E$4:E$123, TRUE, 'Audit Form Data'!A$4:A$123, "&gt;=7/1", 'Audit Form Data'!A$4:A$123, "&lt;=7/31", 'Audit Form Data'!B$4:B$123, 'Dropdown Lists'!A$9)</f>
        <v>0</v>
      </c>
      <c r="W178" s="66">
        <f>COUNTIFS('Audit Form Data'!F$4:F$123, TRUE, 'Audit Form Data'!A$4:A$123, "&gt;=7/1", 'Audit Form Data'!A$4:A$123, "&lt;=7/31", 'Audit Form Data'!B$4:B$123, 'Dropdown Lists'!A$9)</f>
        <v>0</v>
      </c>
      <c r="X178" s="67" t="str">
        <f>IFERROR(V178/(V178+W178)," ")</f>
        <v xml:space="preserve"> </v>
      </c>
      <c r="Y178" s="65">
        <f>COUNTIFS('Audit Form Data'!E$4:E$123, TRUE, 'Audit Form Data'!A$4:A$123, "&gt;=8/1", 'Audit Form Data'!A$4:A$123, "&lt;=8/31", 'Audit Form Data'!B$4:B$123, 'Dropdown Lists'!A$9)</f>
        <v>0</v>
      </c>
      <c r="Z178" s="66">
        <f>COUNTIFS('Audit Form Data'!F$4:F$123, TRUE, 'Audit Form Data'!A$4:A$123, "&gt;=8/1", 'Audit Form Data'!A$4:A$123, "&lt;=8/31", 'Audit Form Data'!B$4:B$123, 'Dropdown Lists'!A$9)</f>
        <v>0</v>
      </c>
      <c r="AA178" s="67" t="str">
        <f>IFERROR(Y178/(Y178+Z178)," ")</f>
        <v xml:space="preserve"> </v>
      </c>
      <c r="AB178" s="65">
        <f>COUNTIFS('Audit Form Data'!E$4:E$123, TRUE, 'Audit Form Data'!A$4:A$123, "&gt;=9/1", 'Audit Form Data'!A$4:A$123, "&lt;=9/30", 'Audit Form Data'!B$4:B$123, 'Dropdown Lists'!A$9)</f>
        <v>0</v>
      </c>
      <c r="AC178" s="66">
        <f>COUNTIFS('Audit Form Data'!F$4:F$123, TRUE, 'Audit Form Data'!A$4:A$123, "&gt;=9/1", 'Audit Form Data'!A$4:A$123, "&lt;=9/30", 'Audit Form Data'!B$4:B$123, 'Dropdown Lists'!A$9)</f>
        <v>0</v>
      </c>
      <c r="AD178" s="67" t="str">
        <f>IFERROR(AB178/(AB178+AC178)," ")</f>
        <v xml:space="preserve"> </v>
      </c>
      <c r="AE178" s="65">
        <f>COUNTIFS('Audit Form Data'!E$4:E$123, TRUE, 'Audit Form Data'!A$4:A$123, "&gt;=10/1", 'Audit Form Data'!A$4:A$123, "&lt;=10/31", 'Audit Form Data'!B$4:B$123, 'Dropdown Lists'!A$9)</f>
        <v>0</v>
      </c>
      <c r="AF178" s="66">
        <f>COUNTIFS('Audit Form Data'!F$4:F$123, TRUE, 'Audit Form Data'!A$4:A$123, "&gt;=10/1", 'Audit Form Data'!A$4:A$123, "&lt;=10/31", 'Audit Form Data'!B$4:B$123, 'Dropdown Lists'!A$9)</f>
        <v>0</v>
      </c>
      <c r="AG178" s="67" t="str">
        <f>IFERROR(AE178/(AE178+AF178)," ")</f>
        <v xml:space="preserve"> </v>
      </c>
      <c r="AH178" s="65">
        <f>COUNTIFS('Audit Form Data'!E$4:E$123, TRUE, 'Audit Form Data'!A$4:A$123, "&gt;=11/1", 'Audit Form Data'!A$4:A$123, "&lt;=11/30", 'Audit Form Data'!B$4:B$123, 'Dropdown Lists'!A$9)</f>
        <v>0</v>
      </c>
      <c r="AI178" s="66">
        <f>COUNTIFS('Audit Form Data'!F$4:F$123, TRUE, 'Audit Form Data'!A$4:A$123, "&gt;=11/1", 'Audit Form Data'!A$4:A$123, "&lt;=11/30", 'Audit Form Data'!B$4:B$123, 'Dropdown Lists'!A$9)</f>
        <v>0</v>
      </c>
      <c r="AJ178" s="67" t="str">
        <f>IFERROR(AH178/(AH178+AI178)," ")</f>
        <v xml:space="preserve"> </v>
      </c>
      <c r="AK178" s="65">
        <f>COUNTIFS('Audit Form Data'!E$4:E$123, TRUE, 'Audit Form Data'!A$4:A$123, "&gt;=12/1", 'Audit Form Data'!A$4:A$123, "&lt;=12/31", 'Audit Form Data'!B$4:B$123, 'Dropdown Lists'!A$9)</f>
        <v>0</v>
      </c>
      <c r="AL178" s="66">
        <f>COUNTIFS('Audit Form Data'!F$4:F$123, TRUE, 'Audit Form Data'!A$4:A$123, "&gt;=12/1", 'Audit Form Data'!A$4:A$123, "&lt;=12/31", 'Audit Form Data'!B$4:B$123, 'Dropdown Lists'!A$9)</f>
        <v>0</v>
      </c>
      <c r="AM178" s="67" t="str">
        <f>IFERROR(AK178/(AK178+AL178)," ")</f>
        <v xml:space="preserve"> </v>
      </c>
      <c r="AO178" s="157" t="s">
        <v>0</v>
      </c>
      <c r="AP178" s="45" t="s">
        <v>117</v>
      </c>
      <c r="AQ178" s="54">
        <f>COUNTIFS('Audit Form Data'!F$4:F$123, TRUE, 'Audit Form Data'!A$4:A$123, "&gt;=1/1", 'Audit Form Data'!A$4:A$123, "&lt;=1/31", 'Audit Form Data'!B$4:B$123, 'Dropdown Lists'!A$9)</f>
        <v>0</v>
      </c>
      <c r="AR178" s="54">
        <f>COUNTIFS('Audit Form Data'!F$4:F$123, TRUE, 'Audit Form Data'!A$4:A$123, "&gt;=2/1", 'Audit Form Data'!A$4:A$123, "&lt;3/1", 'Audit Form Data'!B$4:B$123, 'Dropdown Lists'!A$9)</f>
        <v>0</v>
      </c>
      <c r="AS178" s="54">
        <f>COUNTIFS('Audit Form Data'!F$4:F$123, TRUE, 'Audit Form Data'!A$4:A$123, "&gt;=3/1", 'Audit Form Data'!A$4:A$123, "&lt;=3/31", 'Audit Form Data'!B$4:B$123, 'Dropdown Lists'!A$9)</f>
        <v>0</v>
      </c>
      <c r="AT178" s="54">
        <f>COUNTIFS('Audit Form Data'!F$4:F$123, TRUE, 'Audit Form Data'!A$4:A$123, "&gt;=4/1", 'Audit Form Data'!A$4:A$123, "&lt;=4/30", 'Audit Form Data'!B$4:B$123, 'Dropdown Lists'!A$9)</f>
        <v>0</v>
      </c>
      <c r="AU178" s="54">
        <f>COUNTIFS('Audit Form Data'!F$4:F$123, TRUE, 'Audit Form Data'!A$4:A$123, "&gt;=5/1", 'Audit Form Data'!A$4:A$123, "&lt;=5/31", 'Audit Form Data'!B$4:B$123, 'Dropdown Lists'!A$9)</f>
        <v>0</v>
      </c>
      <c r="AV178" s="54">
        <f>COUNTIFS('Audit Form Data'!F$4:F$123, TRUE, 'Audit Form Data'!A$4:A$123, "&gt;=6/1", 'Audit Form Data'!A$4:A$123, "&lt;=6/30", 'Audit Form Data'!B$4:B$123, 'Dropdown Lists'!A$9)</f>
        <v>0</v>
      </c>
      <c r="AW178" s="54">
        <f>COUNTIFS('Audit Form Data'!F$4:F$123, TRUE, 'Audit Form Data'!A$4:A$123, "&gt;=7/1", 'Audit Form Data'!A$4:A$123, "&lt;=7/31", 'Audit Form Data'!B$4:B$123, 'Dropdown Lists'!A$9)</f>
        <v>0</v>
      </c>
      <c r="AX178" s="54">
        <f>COUNTIFS('Audit Form Data'!F$4:F$123, TRUE, 'Audit Form Data'!A$4:A$123, "&gt;=8/1", 'Audit Form Data'!A$4:A$123, "&lt;=8/31", 'Audit Form Data'!B$4:B$123, 'Dropdown Lists'!A$9)</f>
        <v>0</v>
      </c>
      <c r="AY178" s="54">
        <f>COUNTIFS('Audit Form Data'!F$4:F$123, TRUE, 'Audit Form Data'!A$4:A$123, "&gt;=9/1", 'Audit Form Data'!A$4:A$123, "&lt;=9/30", 'Audit Form Data'!B$4:B$123, 'Dropdown Lists'!A$9)</f>
        <v>0</v>
      </c>
      <c r="AZ178" s="54">
        <f>COUNTIFS('Audit Form Data'!F$4:F$123, TRUE, 'Audit Form Data'!A$4:A$123, "&gt;=10/1", 'Audit Form Data'!A$4:A$123, "&lt;=10/31", 'Audit Form Data'!B$4:B$123, 'Dropdown Lists'!A$9)</f>
        <v>0</v>
      </c>
      <c r="BA178" s="54">
        <f>COUNTIFS('Audit Form Data'!F$4:F$123, TRUE, 'Audit Form Data'!A$4:A$123, "&gt;=11/1", 'Audit Form Data'!A$4:A$123, "&lt;=11/30", 'Audit Form Data'!B$4:B$123, 'Dropdown Lists'!A$9)</f>
        <v>0</v>
      </c>
      <c r="BB178" s="54">
        <f>COUNTIFS('Audit Form Data'!F$4:F$123, TRUE, 'Audit Form Data'!A$4:A$123, "&gt;=12/1", 'Audit Form Data'!A$4:A$123, "&lt;=12/31", 'Audit Form Data'!B$4:B$123, 'Dropdown Lists'!A$9)</f>
        <v>0</v>
      </c>
    </row>
    <row r="179" spans="2:54" ht="60.6" x14ac:dyDescent="0.3">
      <c r="B179" s="158"/>
      <c r="C179" s="55" t="s">
        <v>2</v>
      </c>
      <c r="D179" s="64">
        <f>COUNTIFS('Audit Form Data'!Z$4:Z$123, TRUE, 'Audit Form Data'!A$4:A$123, "&gt;=1/1", 'Audit Form Data'!A$4:A$123, "&lt;=1/31", 'Audit Form Data'!B$4:B$123, 'Dropdown Lists'!A$9)</f>
        <v>0</v>
      </c>
      <c r="E179" s="54">
        <f>COUNTIFS('Audit Form Data'!AA$4:AA$123, TRUE, 'Audit Form Data'!A$4:A$123, "&gt;=1/1", 'Audit Form Data'!A$4:A$123, "&lt;=1/31", 'Audit Form Data'!B$4:B$123, 'Dropdown Lists'!A$9)</f>
        <v>0</v>
      </c>
      <c r="F179" s="67" t="str">
        <f>IFERROR(D179/(D179+E179),"")</f>
        <v/>
      </c>
      <c r="G179" s="64">
        <f>COUNTIFS('Audit Form Data'!Z$4:Z$123, TRUE, 'Audit Form Data'!A$4:A$123, "&gt;=2/1", 'Audit Form Data'!A$4:A$123, "&lt;3/1", 'Audit Form Data'!B$4:B$123, 'Dropdown Lists'!A$9)</f>
        <v>0</v>
      </c>
      <c r="H179" s="54">
        <f>COUNTIFS('Audit Form Data'!AA$4:AA$123, TRUE, 'Audit Form Data'!A$4:A$123, "&gt;=2/1", 'Audit Form Data'!A$4:A$123, "&lt;3/1", 'Audit Form Data'!B$4:B$123, 'Dropdown Lists'!A$9)</f>
        <v>0</v>
      </c>
      <c r="I179" s="67" t="str">
        <f>IFERROR(G179/(G179+H179),"")</f>
        <v/>
      </c>
      <c r="J179" s="64">
        <f>COUNTIFS('Audit Form Data'!Z$4:Z$123, TRUE, 'Audit Form Data'!A$4:A$123, "&gt;=3/1", 'Audit Form Data'!A$4:A$123, "&lt;=3/31", 'Audit Form Data'!B$4:B$123, 'Dropdown Lists'!A$9)</f>
        <v>0</v>
      </c>
      <c r="K179" s="54">
        <f>COUNTIFS('Audit Form Data'!AA$4:AA$123, TRUE, 'Audit Form Data'!A$4:A$123, "&gt;=3/1", 'Audit Form Data'!A$4:A$123, "&lt;=3/31", 'Audit Form Data'!B$4:B$123, 'Dropdown Lists'!A$9)</f>
        <v>0</v>
      </c>
      <c r="L179" s="67" t="str">
        <f>IFERROR(J179/(J179+K179),"")</f>
        <v/>
      </c>
      <c r="M179" s="64">
        <f>COUNTIFS('Audit Form Data'!Z$4:Z$123, TRUE, 'Audit Form Data'!A$4:A$123, "&gt;=4/1", 'Audit Form Data'!A$4:A$123, "&lt;=4/30", 'Audit Form Data'!B$4:B$123, 'Dropdown Lists'!A$9)</f>
        <v>0</v>
      </c>
      <c r="N179" s="54">
        <f>COUNTIFS('Audit Form Data'!AA$4:AA$123, TRUE, 'Audit Form Data'!A$4:A$123, "&gt;=4/1", 'Audit Form Data'!A$4:A$123, "&lt;=4/30", 'Audit Form Data'!B$4:B$123, 'Dropdown Lists'!A$9)</f>
        <v>0</v>
      </c>
      <c r="O179" s="67" t="str">
        <f>IFERROR(M179/(M179+N179),"")</f>
        <v/>
      </c>
      <c r="P179" s="64">
        <f>COUNTIFS('Audit Form Data'!Z$4:Z$123, TRUE, 'Audit Form Data'!A$4:A$123, "&gt;=5/1", 'Audit Form Data'!A$4:A$123, "&lt;=5/31", 'Audit Form Data'!B$4:B$123, 'Dropdown Lists'!A$9)</f>
        <v>0</v>
      </c>
      <c r="Q179" s="54">
        <f>COUNTIFS('Audit Form Data'!AA$4:AA$123, TRUE, 'Audit Form Data'!A$4:A$123, "&gt;=5/1", 'Audit Form Data'!A$4:A$123, "&lt;=5/31", 'Audit Form Data'!B$4:B$123, 'Dropdown Lists'!A$9)</f>
        <v>0</v>
      </c>
      <c r="R179" s="67" t="str">
        <f>IFERROR(P179/(P179+Q179),"")</f>
        <v/>
      </c>
      <c r="S179" s="64">
        <f>COUNTIFS('Audit Form Data'!Z$4:Z$123, TRUE, 'Audit Form Data'!A$4:A$123, "&gt;=6/1", 'Audit Form Data'!A$4:A$123, "&lt;=6/30", 'Audit Form Data'!B$4:B$123, 'Dropdown Lists'!A$9)</f>
        <v>0</v>
      </c>
      <c r="T179" s="54">
        <f>COUNTIFS('Audit Form Data'!AA$4:AA$123, TRUE, 'Audit Form Data'!A$4:A$123, "&gt;=6/1", 'Audit Form Data'!A$4:A$123, "&lt;=6/30", 'Audit Form Data'!B$4:B$123, 'Dropdown Lists'!A$9)</f>
        <v>0</v>
      </c>
      <c r="U179" s="67" t="str">
        <f>IFERROR(S179/(S179+T179),"")</f>
        <v/>
      </c>
      <c r="V179" s="64">
        <f>COUNTIFS('Audit Form Data'!Z$4:Z$123, TRUE, 'Audit Form Data'!A$4:A$123, "&gt;=7/1", 'Audit Form Data'!A$4:A$123, "&lt;=7/31", 'Audit Form Data'!B$4:B$123, 'Dropdown Lists'!A$9)</f>
        <v>0</v>
      </c>
      <c r="W179" s="54">
        <f>COUNTIFS('Audit Form Data'!AA$4:AA$123, TRUE, 'Audit Form Data'!A$4:A$123, "&gt;=7/1", 'Audit Form Data'!A$4:A$123, "&lt;=7/31", 'Audit Form Data'!B$4:B$123, 'Dropdown Lists'!A$9)</f>
        <v>0</v>
      </c>
      <c r="X179" s="67" t="str">
        <f>IFERROR(V179/(V179+W179),"")</f>
        <v/>
      </c>
      <c r="Y179" s="64">
        <f>COUNTIFS('Audit Form Data'!Z$4:Z$123, TRUE, 'Audit Form Data'!A$4:A$123, "&gt;=8/1", 'Audit Form Data'!A$4:A$123, "&lt;=8/31", 'Audit Form Data'!B$4:B$123, 'Dropdown Lists'!A$9)</f>
        <v>0</v>
      </c>
      <c r="Z179" s="54">
        <f>COUNTIFS('Audit Form Data'!AA$4:AA$123, TRUE, 'Audit Form Data'!A$4:A$123, "&gt;=8/1", 'Audit Form Data'!A$4:A$123, "&lt;=8/31", 'Audit Form Data'!B$4:B$123, 'Dropdown Lists'!A$9)</f>
        <v>0</v>
      </c>
      <c r="AA179" s="67" t="str">
        <f>IFERROR(Y179/(Y179+Z179),"")</f>
        <v/>
      </c>
      <c r="AB179" s="64">
        <f>COUNTIFS('Audit Form Data'!Z$4:Z$123, TRUE, 'Audit Form Data'!A$4:A$123, "&gt;=9/1", 'Audit Form Data'!A$4:A$123, "&lt;=9/30", 'Audit Form Data'!B$4:B$123, 'Dropdown Lists'!A$9)</f>
        <v>0</v>
      </c>
      <c r="AC179" s="54">
        <f>COUNTIFS('Audit Form Data'!AA$4:AA$123, TRUE, 'Audit Form Data'!A$4:A$123, "&gt;=9/1", 'Audit Form Data'!A$4:A$123, "&lt;=9/30", 'Audit Form Data'!B$4:B$123, 'Dropdown Lists'!A$9)</f>
        <v>0</v>
      </c>
      <c r="AD179" s="67" t="str">
        <f>IFERROR(AB179/(AB179+AC179),"")</f>
        <v/>
      </c>
      <c r="AE179" s="64">
        <f>COUNTIFS('Audit Form Data'!Z$4:Z$123, TRUE, 'Audit Form Data'!A$4:A$123, "&gt;=10/1", 'Audit Form Data'!A$4:A$123, "&lt;=10/31", 'Audit Form Data'!B$4:B$123, 'Dropdown Lists'!A$9)</f>
        <v>0</v>
      </c>
      <c r="AF179" s="54">
        <f>COUNTIFS('Audit Form Data'!AA$4:AA$123, TRUE, 'Audit Form Data'!A$4:A$123, "&gt;=10/1", 'Audit Form Data'!A$4:A$123, "&lt;=10/31", 'Audit Form Data'!B$4:B$123, 'Dropdown Lists'!A$9)</f>
        <v>0</v>
      </c>
      <c r="AG179" s="67" t="str">
        <f>IFERROR(AE179/(AE179+AF179),"")</f>
        <v/>
      </c>
      <c r="AH179" s="64">
        <f>COUNTIFS('Audit Form Data'!Z$4:Z$123, TRUE, 'Audit Form Data'!A$4:A$123, "&gt;=11/1", 'Audit Form Data'!A$4:A$123, "&lt;=11/30", 'Audit Form Data'!B$4:B$123, 'Dropdown Lists'!A$9)</f>
        <v>0</v>
      </c>
      <c r="AI179" s="54">
        <f>COUNTIFS('Audit Form Data'!AA$4:AA$123, TRUE, 'Audit Form Data'!A$4:A$123, "&gt;=11/1", 'Audit Form Data'!A$4:A$123, "&lt;=11/30", 'Audit Form Data'!B$4:B$123, 'Dropdown Lists'!A$9)</f>
        <v>0</v>
      </c>
      <c r="AJ179" s="67" t="str">
        <f>IFERROR(AH179/(AH179+AI179),"")</f>
        <v/>
      </c>
      <c r="AK179" s="64">
        <f>COUNTIFS('Audit Form Data'!Z$4:Z$123, TRUE, 'Audit Form Data'!A$4:A$123, "&gt;=12/1", 'Audit Form Data'!A$4:A$123, "&lt;=12/31", 'Audit Form Data'!B$4:B$123, 'Dropdown Lists'!A$9)</f>
        <v>0</v>
      </c>
      <c r="AL179" s="54">
        <f>COUNTIFS('Audit Form Data'!AA$4:AA$123, TRUE, 'Audit Form Data'!A$4:A$123, "&gt;=12/1", 'Audit Form Data'!A$4:A$123, "&lt;=12/31", 'Audit Form Data'!B$4:B$123, 'Dropdown Lists'!A$9)</f>
        <v>0</v>
      </c>
      <c r="AM179" s="67" t="str">
        <f>IFERROR(AK179/(AK179+AL179),"")</f>
        <v/>
      </c>
      <c r="AO179" s="158"/>
      <c r="AP179" s="45" t="s">
        <v>2</v>
      </c>
      <c r="AQ179" s="54">
        <f>COUNTIFS('Audit Form Data'!AA$4:AA$123, TRUE, 'Audit Form Data'!A$4:A$123, "&gt;=1/1", 'Audit Form Data'!A$4:A$123, "&lt;=1/31", 'Audit Form Data'!B$4:B$123, 'Dropdown Lists'!A$9)</f>
        <v>0</v>
      </c>
      <c r="AR179" s="54">
        <f>COUNTIFS('Audit Form Data'!AA$4:AA$123, TRUE, 'Audit Form Data'!A$4:A$123, "&gt;=2/1", 'Audit Form Data'!A$4:A$123, "&lt;3/1", 'Audit Form Data'!B$4:B$123, 'Dropdown Lists'!A$9)</f>
        <v>0</v>
      </c>
      <c r="AS179" s="54">
        <f>COUNTIFS('Audit Form Data'!AA$4:AA$123, TRUE, 'Audit Form Data'!A$4:A$123, "&gt;=3/1", 'Audit Form Data'!A$4:A$123, "&lt;=3/31", 'Audit Form Data'!B$4:B$123, 'Dropdown Lists'!A$9)</f>
        <v>0</v>
      </c>
      <c r="AT179" s="54">
        <f>COUNTIFS('Audit Form Data'!AA$4:AA$123, TRUE, 'Audit Form Data'!A$4:A$123, "&gt;=4/1", 'Audit Form Data'!A$4:A$123, "&lt;=4/30", 'Audit Form Data'!B$4:B$123, 'Dropdown Lists'!A$9)</f>
        <v>0</v>
      </c>
      <c r="AU179" s="54">
        <f>COUNTIFS('Audit Form Data'!AA$4:AA$123, TRUE, 'Audit Form Data'!A$4:A$123, "&gt;=5/1", 'Audit Form Data'!A$4:A$123, "&lt;=5/31", 'Audit Form Data'!B$4:B$123, 'Dropdown Lists'!A$9)</f>
        <v>0</v>
      </c>
      <c r="AV179" s="54">
        <f>COUNTIFS('Audit Form Data'!AA$4:AA$123, TRUE, 'Audit Form Data'!A$4:A$123, "&gt;=6/1", 'Audit Form Data'!A$4:A$123, "&lt;=6/30", 'Audit Form Data'!B$4:B$123, 'Dropdown Lists'!A$9)</f>
        <v>0</v>
      </c>
      <c r="AW179" s="54">
        <f>COUNTIFS('Audit Form Data'!AA$4:AA$123, TRUE, 'Audit Form Data'!A$4:A$123, "&gt;=7/1", 'Audit Form Data'!A$4:A$123, "&lt;=7/31", 'Audit Form Data'!B$4:B$123, 'Dropdown Lists'!A$9)</f>
        <v>0</v>
      </c>
      <c r="AX179" s="54">
        <f>COUNTIFS('Audit Form Data'!AA$4:AA$123, TRUE, 'Audit Form Data'!A$4:A$123, "&gt;=8/1", 'Audit Form Data'!A$4:A$123, "&lt;=8/31", 'Audit Form Data'!B$4:B$123, 'Dropdown Lists'!A$9)</f>
        <v>0</v>
      </c>
      <c r="AY179" s="54">
        <f>COUNTIFS('Audit Form Data'!AA$4:AA$123, TRUE, 'Audit Form Data'!A$4:A$123, "&gt;=9/1", 'Audit Form Data'!A$4:A$123, "&lt;=9/30", 'Audit Form Data'!B$4:B$123, 'Dropdown Lists'!A$9)</f>
        <v>0</v>
      </c>
      <c r="AZ179" s="54">
        <f>COUNTIFS('Audit Form Data'!AA$4:AA$123, TRUE, 'Audit Form Data'!A$4:A$123, "&gt;=10/1", 'Audit Form Data'!A$4:A$123, "&lt;=10/31", 'Audit Form Data'!B$4:B$123, 'Dropdown Lists'!A$9)</f>
        <v>0</v>
      </c>
      <c r="BA179" s="54">
        <f>COUNTIFS('Audit Form Data'!AA$4:AA$123, TRUE, 'Audit Form Data'!A$4:A$123, "&gt;=11/1", 'Audit Form Data'!A$4:A$123, "&lt;=11/30", 'Audit Form Data'!B$4:B$123, 'Dropdown Lists'!A$9)</f>
        <v>0</v>
      </c>
      <c r="BB179" s="54">
        <f>COUNTIFS('Audit Form Data'!AA$4:AA$123, TRUE, 'Audit Form Data'!A$4:A$123, "&gt;=12/1", 'Audit Form Data'!A$4:A$123, "&lt;=12/31", 'Audit Form Data'!B$4:B$123, 'Dropdown Lists'!A$9)</f>
        <v>0</v>
      </c>
    </row>
    <row r="180" spans="2:54" x14ac:dyDescent="0.3">
      <c r="B180" s="158"/>
      <c r="C180" s="56" t="s">
        <v>3</v>
      </c>
      <c r="D180" s="64">
        <f>COUNTIFS('Audit Form Data'!BD$4:BD$123, TRUE, 'Audit Form Data'!A$4:A$123, "&gt;=1/1", 'Audit Form Data'!A$4:A$123, "&lt;=1/31", 'Audit Form Data'!B$4:B$123, 'Dropdown Lists'!A$9) + COUNTIFS('Audit Form Data'!BM$4:BM$123, TRUE, 'Audit Form Data'!A$4:A$123, "&gt;=1/1", 'Audit Form Data'!A$4:A$123, "&lt;=1/31", 'Audit Form Data'!B$4:B$123, 'Dropdown Lists'!A$9)</f>
        <v>0</v>
      </c>
      <c r="E180" s="54">
        <f>COUNTIFS('Audit Form Data'!BE$4:BE$123, TRUE, 'Audit Form Data'!A$4:A$123, "&gt;=1/1", 'Audit Form Data'!A$4:A$123, "&lt;=1/31", 'Audit Form Data'!B$4:B$123, 'Dropdown Lists'!A$9) + COUNTIFS('Audit Form Data'!BN$4:BN$123, TRUE, 'Audit Form Data'!A$4:A$123, "&gt;=1/1", 'Audit Form Data'!A$4:A$123, "&lt;=1/31", 'Audit Form Data'!B$4:B$123, 'Dropdown Lists'!A$9)</f>
        <v>0</v>
      </c>
      <c r="F180" s="67" t="str">
        <f>IFERROR(D180/(D180+E180),"")</f>
        <v/>
      </c>
      <c r="G180" s="64">
        <f>COUNTIFS('Audit Form Data'!BD$4:BD$123, TRUE, 'Audit Form Data'!A$4:A$123, "&gt;=2/1", 'Audit Form Data'!A$4:A$123, "&lt;3/1", 'Audit Form Data'!B$4:B$123, 'Dropdown Lists'!A$9) + COUNTIFS('Audit Form Data'!BM$4:BM$123, TRUE, 'Audit Form Data'!A$4:A$123, "&gt;=2/1", 'Audit Form Data'!A$4:A$123, "&lt;3/1", 'Audit Form Data'!B$4:B$123, 'Dropdown Lists'!A$9)</f>
        <v>0</v>
      </c>
      <c r="H180" s="54">
        <f>COUNTIFS('Audit Form Data'!BE$4:BE$123, TRUE, 'Audit Form Data'!A$4:A$123, "&gt;=2/1", 'Audit Form Data'!A$4:A$123, "&lt;3/1", 'Audit Form Data'!B$4:B$123, 'Dropdown Lists'!A$9) + COUNTIFS('Audit Form Data'!BN$4:BN$123, TRUE, 'Audit Form Data'!A$4:A$123, "&gt;=2/1", 'Audit Form Data'!A$4:A$123, "&lt;3/1", 'Audit Form Data'!B$4:B$123, 'Dropdown Lists'!A$9)</f>
        <v>0</v>
      </c>
      <c r="I180" s="67" t="str">
        <f>IFERROR(G180/(G180+H180),"")</f>
        <v/>
      </c>
      <c r="J180" s="64">
        <f>COUNTIFS('Audit Form Data'!BD$4:BD$123, TRUE, 'Audit Form Data'!A$4:A$123, "&gt;=3/1", 'Audit Form Data'!A$4:A$123, "&lt;=3/31", 'Audit Form Data'!B$4:B$123, 'Dropdown Lists'!A$9) + COUNTIFS('Audit Form Data'!BM$4:BM$123, TRUE, 'Audit Form Data'!A$4:A$123, "&gt;=3/1", 'Audit Form Data'!A$4:A$123, "&lt;=3/31", 'Audit Form Data'!B$4:B$123, 'Dropdown Lists'!A$9)</f>
        <v>0</v>
      </c>
      <c r="K180" s="54">
        <f>COUNTIFS('Audit Form Data'!BE$4:BE$123, TRUE, 'Audit Form Data'!A$4:A$123, "&gt;=3/1", 'Audit Form Data'!A$4:A$123, "&lt;=3/31", 'Audit Form Data'!B$4:B$123, 'Dropdown Lists'!A$9) + COUNTIFS('Audit Form Data'!BN$4:BN$123, TRUE, 'Audit Form Data'!A$4:A$123, "&gt;=3/1", 'Audit Form Data'!A$4:A$123, "&lt;=3/31", 'Audit Form Data'!B$4:B$123, 'Dropdown Lists'!A$9)</f>
        <v>0</v>
      </c>
      <c r="L180" s="67" t="str">
        <f>IFERROR(J180/(J180+K180),"")</f>
        <v/>
      </c>
      <c r="M180" s="64">
        <f>COUNTIFS('Audit Form Data'!BD$4:BD$123, TRUE, 'Audit Form Data'!A$4:A$123, "&gt;=4/1", 'Audit Form Data'!A$4:A$123, "&lt;=4/30", 'Audit Form Data'!B$4:B$123, 'Dropdown Lists'!A$9) + COUNTIFS('Audit Form Data'!BM$4:BM$123, TRUE, 'Audit Form Data'!A$4:A$123, "&gt;=4/1", 'Audit Form Data'!A$4:A$123, "&lt;=4/30", 'Audit Form Data'!B$4:B$123, 'Dropdown Lists'!A$9)</f>
        <v>0</v>
      </c>
      <c r="N180" s="54">
        <f>COUNTIFS('Audit Form Data'!BE$4:BE$123, TRUE, 'Audit Form Data'!A$4:A$123, "&gt;=4/1", 'Audit Form Data'!A$4:A$123, "&lt;=4/30", 'Audit Form Data'!B$4:B$123, 'Dropdown Lists'!A$9) + COUNTIFS('Audit Form Data'!BN$4:BN$123, TRUE, 'Audit Form Data'!A$4:A$123, "&gt;=4/1", 'Audit Form Data'!A$4:A$123, "&lt;=4/30", 'Audit Form Data'!B$4:B$123, 'Dropdown Lists'!A$9)</f>
        <v>0</v>
      </c>
      <c r="O180" s="67" t="str">
        <f>IFERROR(M180/(M180+N180),"")</f>
        <v/>
      </c>
      <c r="P180" s="64">
        <f>COUNTIFS('Audit Form Data'!BD$4:BD$123, TRUE, 'Audit Form Data'!A$4:A$123, "&gt;=5/1", 'Audit Form Data'!A$4:A$123, "&lt;=5/31", 'Audit Form Data'!B$4:B$123, 'Dropdown Lists'!A$9) + COUNTIFS('Audit Form Data'!BM$4:BM$123, TRUE, 'Audit Form Data'!A$4:A$123, "&gt;=5/1", 'Audit Form Data'!A$4:A$123, "&lt;=5/31", 'Audit Form Data'!B$4:B$123, 'Dropdown Lists'!A$9)</f>
        <v>0</v>
      </c>
      <c r="Q180" s="54">
        <f>COUNTIFS('Audit Form Data'!BE$4:BE$123, TRUE, 'Audit Form Data'!A$4:A$123, "&gt;=5/1", 'Audit Form Data'!A$4:A$123, "&lt;=5/31", 'Audit Form Data'!B$4:B$123, 'Dropdown Lists'!A$9) + COUNTIFS('Audit Form Data'!BN$4:BN$123, TRUE, 'Audit Form Data'!A$4:A$123, "&gt;=5/1", 'Audit Form Data'!A$4:A$123, "&lt;=5/31", 'Audit Form Data'!B$4:B$123, 'Dropdown Lists'!A$9)</f>
        <v>0</v>
      </c>
      <c r="R180" s="67" t="str">
        <f>IFERROR(P180/(P180+Q180),"")</f>
        <v/>
      </c>
      <c r="S180" s="64">
        <f>COUNTIFS('Audit Form Data'!BD$4:BD$123, TRUE, 'Audit Form Data'!A$4:A$123, "&gt;=6/1", 'Audit Form Data'!A$4:A$123, "&lt;=6/30", 'Audit Form Data'!B$4:B$123, 'Dropdown Lists'!A$9) + COUNTIFS('Audit Form Data'!BM$4:BM$123, TRUE, 'Audit Form Data'!A$4:A$123, "&gt;=6/1", 'Audit Form Data'!A$4:A$123, "&lt;=6/30", 'Audit Form Data'!B$4:B$123, 'Dropdown Lists'!A$9)</f>
        <v>0</v>
      </c>
      <c r="T180" s="54">
        <f>COUNTIFS('Audit Form Data'!BE$4:BE$123, TRUE, 'Audit Form Data'!A$4:A$123, "&gt;=6/1", 'Audit Form Data'!A$4:A$123, "&lt;=6/30", 'Audit Form Data'!B$4:B$123, 'Dropdown Lists'!A$9) + COUNTIFS('Audit Form Data'!BN$4:BN$123, TRUE, 'Audit Form Data'!A$4:A$123, "&gt;=6/1", 'Audit Form Data'!A$4:A$123, "&lt;=6/30", 'Audit Form Data'!B$4:B$123, 'Dropdown Lists'!A$9)</f>
        <v>0</v>
      </c>
      <c r="U180" s="67" t="str">
        <f>IFERROR(S180/(S180+T180),"")</f>
        <v/>
      </c>
      <c r="V180" s="64">
        <f>COUNTIFS('Audit Form Data'!BD$4:BD$123, TRUE, 'Audit Form Data'!A$4:A$123, "&gt;=7/1", 'Audit Form Data'!A$4:A$123, "&lt;=7/31", 'Audit Form Data'!B$4:B$123, 'Dropdown Lists'!A$9) + COUNTIFS('Audit Form Data'!BM$4:BM$123, TRUE, 'Audit Form Data'!A$4:A$123, "&gt;=7/1", 'Audit Form Data'!A$4:A$123, "&lt;=7/31", 'Audit Form Data'!B$4:B$123, 'Dropdown Lists'!A$9)</f>
        <v>0</v>
      </c>
      <c r="W180" s="54">
        <f>COUNTIFS('Audit Form Data'!BE$4:BE$123, TRUE, 'Audit Form Data'!A$4:A$123, "&gt;=7/1", 'Audit Form Data'!A$4:A$123, "&lt;=7/31", 'Audit Form Data'!B$4:B$123, 'Dropdown Lists'!A$9) + COUNTIFS('Audit Form Data'!BN$4:BN$123, TRUE, 'Audit Form Data'!A$4:A$123, "&gt;=7/1", 'Audit Form Data'!A$4:A$123, "&lt;=7/31", 'Audit Form Data'!B$4:B$123, 'Dropdown Lists'!A$9)</f>
        <v>0</v>
      </c>
      <c r="X180" s="67" t="str">
        <f>IFERROR(V180/(V180+W180),"")</f>
        <v/>
      </c>
      <c r="Y180" s="64">
        <f>COUNTIFS('Audit Form Data'!BD$4:BD$123, TRUE, 'Audit Form Data'!A$4:A$123, "&gt;=8/1", 'Audit Form Data'!A$4:A$123, "&lt;=8/31", 'Audit Form Data'!B$4:B$123, 'Dropdown Lists'!A$9) + COUNTIFS('Audit Form Data'!BM$4:BM$123, TRUE, 'Audit Form Data'!A$4:A$123, "&gt;=8/1", 'Audit Form Data'!A$4:A$123, "&lt;=8/31", 'Audit Form Data'!B$4:B$123, 'Dropdown Lists'!A$9)</f>
        <v>0</v>
      </c>
      <c r="Z180" s="54">
        <f>COUNTIFS('Audit Form Data'!BE$4:BE$123, TRUE, 'Audit Form Data'!A$4:A$123, "&gt;=8/1", 'Audit Form Data'!A$4:A$123, "&lt;=8/31", 'Audit Form Data'!B$4:B$123, 'Dropdown Lists'!A$9) + COUNTIFS('Audit Form Data'!BN$4:BN$123, TRUE, 'Audit Form Data'!A$4:A$123, "&gt;=8/1", 'Audit Form Data'!A$4:A$123, "&lt;=8/31", 'Audit Form Data'!B$4:B$123, 'Dropdown Lists'!A$9)</f>
        <v>0</v>
      </c>
      <c r="AA180" s="67" t="str">
        <f>IFERROR(Y180/(Y180+Z180),"")</f>
        <v/>
      </c>
      <c r="AB180" s="64">
        <f>COUNTIFS('Audit Form Data'!BD$4:BD$123, TRUE, 'Audit Form Data'!A$4:A$123, "&gt;=9/1", 'Audit Form Data'!A$4:A$123, "&lt;=9/30", 'Audit Form Data'!B$4:B$123, 'Dropdown Lists'!A$9) + COUNTIFS('Audit Form Data'!BM$4:BM$123, TRUE, 'Audit Form Data'!A$4:A$123, "&gt;=9/1", 'Audit Form Data'!A$4:A$123, "&lt;=9/30", 'Audit Form Data'!B$4:B$123, 'Dropdown Lists'!A$9)</f>
        <v>0</v>
      </c>
      <c r="AC180" s="54">
        <f>COUNTIFS('Audit Form Data'!BE$4:BE$123, TRUE, 'Audit Form Data'!A$4:A$123, "&gt;=9/1", 'Audit Form Data'!A$4:A$123, "&lt;=9/30", 'Audit Form Data'!B$4:B$123, 'Dropdown Lists'!A$9) + COUNTIFS('Audit Form Data'!BN$4:BN$123, TRUE, 'Audit Form Data'!A$4:A$123, "&gt;=9/1", 'Audit Form Data'!A$4:A$123, "&lt;=9/30", 'Audit Form Data'!B$4:B$123, 'Dropdown Lists'!A$9)</f>
        <v>0</v>
      </c>
      <c r="AD180" s="67" t="str">
        <f>IFERROR(AB180/(AB180+AC180),"")</f>
        <v/>
      </c>
      <c r="AE180" s="64">
        <f>COUNTIFS('Audit Form Data'!BD$4:BD$123, TRUE, 'Audit Form Data'!A$4:A$123, "&gt;=10/1", 'Audit Form Data'!A$4:A$123, "&lt;=10/31", 'Audit Form Data'!B$4:B$123, 'Dropdown Lists'!A$9) + COUNTIFS('Audit Form Data'!BM$4:BM$123, TRUE, 'Audit Form Data'!A$4:A$123, "&gt;=10/1", 'Audit Form Data'!A$4:A$123, "&lt;=10/31", 'Audit Form Data'!B$4:B$123, 'Dropdown Lists'!A$9)</f>
        <v>0</v>
      </c>
      <c r="AF180" s="54">
        <f>COUNTIFS('Audit Form Data'!BE$4:BE$123, TRUE, 'Audit Form Data'!A$4:A$123, "&gt;=10/1", 'Audit Form Data'!A$4:A$123, "&lt;=10/31", 'Audit Form Data'!B$4:B$123, 'Dropdown Lists'!A$9) + COUNTIFS('Audit Form Data'!BN$4:BN$123, TRUE, 'Audit Form Data'!A$4:A$123, "&gt;=10/1", 'Audit Form Data'!A$4:A$123, "&lt;=10/31", 'Audit Form Data'!B$4:B$123, 'Dropdown Lists'!A$9)</f>
        <v>0</v>
      </c>
      <c r="AG180" s="67" t="str">
        <f>IFERROR(AE180/(AE180+AF180),"")</f>
        <v/>
      </c>
      <c r="AH180" s="64">
        <f>COUNTIFS('Audit Form Data'!BD$4:BD$123, TRUE, 'Audit Form Data'!A$4:A$123, "&gt;=11/1", 'Audit Form Data'!A$4:A$123, "&lt;=11/30", 'Audit Form Data'!B$4:B$123, 'Dropdown Lists'!A$9) + COUNTIFS('Audit Form Data'!BM$4:BM$123, TRUE, 'Audit Form Data'!A$4:A$123, "&gt;=11/1", 'Audit Form Data'!A$4:A$123, "&lt;=11/30", 'Audit Form Data'!B$4:B$123, 'Dropdown Lists'!A$9)</f>
        <v>0</v>
      </c>
      <c r="AI180" s="54">
        <f>COUNTIFS('Audit Form Data'!BE$4:BE$123, TRUE, 'Audit Form Data'!A$4:A$123, "&gt;=11/1", 'Audit Form Data'!A$4:A$123, "&lt;=11/30", 'Audit Form Data'!B$4:B$123, 'Dropdown Lists'!A$9) + COUNTIFS('Audit Form Data'!BN$4:BN$123, TRUE, 'Audit Form Data'!A$4:A$123, "&gt;=11/1", 'Audit Form Data'!A$4:A$123, "&lt;=11/30", 'Audit Form Data'!B$4:B$123, 'Dropdown Lists'!A$9)</f>
        <v>0</v>
      </c>
      <c r="AJ180" s="67" t="str">
        <f>IFERROR(AH180/(AH180+AI180),"")</f>
        <v/>
      </c>
      <c r="AK180" s="64">
        <f>COUNTIFS('Audit Form Data'!BD$4:BD$123, TRUE, 'Audit Form Data'!A$4:A$123, "&gt;=12/1", 'Audit Form Data'!A$4:A$123, "&lt;=12/31", 'Audit Form Data'!B$4:B$123, 'Dropdown Lists'!A$9) + COUNTIFS('Audit Form Data'!BM$4:BM$123, TRUE, 'Audit Form Data'!A$4:A$123, "&gt;=12/1", 'Audit Form Data'!A$4:A$123, "&lt;=12/31", 'Audit Form Data'!B$4:B$123, 'Dropdown Lists'!A$9)</f>
        <v>0</v>
      </c>
      <c r="AL180" s="54">
        <f>COUNTIFS('Audit Form Data'!BE$4:BE$123, TRUE, 'Audit Form Data'!A$4:A$123, "&gt;=12/1", 'Audit Form Data'!A$4:A$123, "&lt;=12/31", 'Audit Form Data'!B$4:B$123, 'Dropdown Lists'!A$9) + COUNTIFS('Audit Form Data'!BN$4:BN$123, TRUE, 'Audit Form Data'!A$4:A$123, "&gt;=12/1", 'Audit Form Data'!A$4:A$123, "&lt;=12/31", 'Audit Form Data'!B$4:B$123, 'Dropdown Lists'!A$9)</f>
        <v>0</v>
      </c>
      <c r="AM180" s="67" t="str">
        <f>IFERROR(AK180/(AK180+AL180),"")</f>
        <v/>
      </c>
      <c r="AO180" s="159"/>
      <c r="AP180" s="46" t="s">
        <v>3</v>
      </c>
      <c r="AQ180" s="54">
        <f>COUNTIFS('Audit Form Data'!BE$4:BE$123, TRUE, 'Audit Form Data'!A$4:A$123, "&gt;=1/1", 'Audit Form Data'!A$4:A$123, "&lt;=1/31", 'Audit Form Data'!B$4:B$123, 'Dropdown Lists'!A$9) + COUNTIFS('Audit Form Data'!BN$4:BN$123, TRUE, 'Audit Form Data'!A$4:A$123, "&gt;=1/1", 'Audit Form Data'!A$4:A$123, "&lt;=1/31", 'Audit Form Data'!B$4:B$123, 'Dropdown Lists'!A$9)</f>
        <v>0</v>
      </c>
      <c r="AR180" s="54">
        <f>COUNTIFS('Audit Form Data'!BE$4:BE$123, TRUE, 'Audit Form Data'!A$4:A$123, "&gt;=2/1", 'Audit Form Data'!A$4:A$123, "&lt;3/1", 'Audit Form Data'!B$4:B$123, 'Dropdown Lists'!A$9) + COUNTIFS('Audit Form Data'!BN$4:BN$123, TRUE, 'Audit Form Data'!A$4:A$123, "&gt;=2/1", 'Audit Form Data'!A$4:A$123, "&lt;3/1", 'Audit Form Data'!B$4:B$123, 'Dropdown Lists'!A$9)</f>
        <v>0</v>
      </c>
      <c r="AS180" s="54">
        <f>COUNTIFS('Audit Form Data'!BE$4:BE$123, TRUE, 'Audit Form Data'!A$4:A$123, "&gt;=3/1", 'Audit Form Data'!A$4:A$123, "&lt;=3/31", 'Audit Form Data'!B$4:B$123, 'Dropdown Lists'!A$9) + COUNTIFS('Audit Form Data'!BN$4:BN$123, TRUE, 'Audit Form Data'!A$4:A$123, "&gt;=3/1", 'Audit Form Data'!A$4:A$123, "&lt;=3/31", 'Audit Form Data'!B$4:B$123, 'Dropdown Lists'!A$9)</f>
        <v>0</v>
      </c>
      <c r="AT180" s="54">
        <f>COUNTIFS('Audit Form Data'!BE$4:BE$123, TRUE, 'Audit Form Data'!A$4:A$123, "&gt;=4/1", 'Audit Form Data'!A$4:A$123, "&lt;=4/30", 'Audit Form Data'!B$4:B$123, 'Dropdown Lists'!A$9) + COUNTIFS('Audit Form Data'!BN$4:BN$123, TRUE, 'Audit Form Data'!A$4:A$123, "&gt;=4/1", 'Audit Form Data'!A$4:A$123, "&lt;=4/30", 'Audit Form Data'!B$4:B$123, 'Dropdown Lists'!A$9)</f>
        <v>0</v>
      </c>
      <c r="AU180" s="54">
        <f>COUNTIFS('Audit Form Data'!BE$4:BE$123, TRUE, 'Audit Form Data'!A$4:A$123, "&gt;=5/1", 'Audit Form Data'!A$4:A$123, "&lt;=5/31", 'Audit Form Data'!B$4:B$123, 'Dropdown Lists'!A$9) + COUNTIFS('Audit Form Data'!BN$4:BN$123, TRUE, 'Audit Form Data'!A$4:A$123, "&gt;=5/1", 'Audit Form Data'!A$4:A$123, "&lt;=5/31", 'Audit Form Data'!B$4:B$123, 'Dropdown Lists'!A$9)</f>
        <v>0</v>
      </c>
      <c r="AV180" s="54">
        <f>COUNTIFS('Audit Form Data'!BE$4:BE$123, TRUE, 'Audit Form Data'!A$4:A$123, "&gt;=6/1", 'Audit Form Data'!A$4:A$123, "&lt;=6/30", 'Audit Form Data'!B$4:B$123, 'Dropdown Lists'!A$9) + COUNTIFS('Audit Form Data'!BN$4:BN$123, TRUE, 'Audit Form Data'!A$4:A$123, "&gt;=6/1", 'Audit Form Data'!A$4:A$123, "&lt;=6/30", 'Audit Form Data'!B$4:B$123, 'Dropdown Lists'!A$9)</f>
        <v>0</v>
      </c>
      <c r="AW180" s="54">
        <f>COUNTIFS('Audit Form Data'!BE$4:BE$123, TRUE, 'Audit Form Data'!A$4:A$123, "&gt;=7/1", 'Audit Form Data'!A$4:A$123, "&lt;=7/31", 'Audit Form Data'!B$4:B$123, 'Dropdown Lists'!A$9) + COUNTIFS('Audit Form Data'!BN$4:BN$123, TRUE, 'Audit Form Data'!A$4:A$123, "&gt;=7/1", 'Audit Form Data'!A$4:A$123, "&lt;=7/31", 'Audit Form Data'!B$4:B$123, 'Dropdown Lists'!A$9)</f>
        <v>0</v>
      </c>
      <c r="AX180" s="54">
        <f>COUNTIFS('Audit Form Data'!BE$4:BE$123, TRUE, 'Audit Form Data'!A$4:A$123, "&gt;=8/1", 'Audit Form Data'!A$4:A$123, "&lt;=8/31", 'Audit Form Data'!B$4:B$123, 'Dropdown Lists'!A$9) + COUNTIFS('Audit Form Data'!BN$4:BN$123, TRUE, 'Audit Form Data'!A$4:A$123, "&gt;=8/1", 'Audit Form Data'!A$4:A$123, "&lt;=8/31", 'Audit Form Data'!B$4:B$123, 'Dropdown Lists'!A$9)</f>
        <v>0</v>
      </c>
      <c r="AY180" s="54">
        <f>COUNTIFS('Audit Form Data'!BE$4:BE$123, TRUE, 'Audit Form Data'!A$4:A$123, "&gt;=9/1", 'Audit Form Data'!A$4:A$123, "&lt;=9/30", 'Audit Form Data'!B$4:B$123, 'Dropdown Lists'!A$9) + COUNTIFS('Audit Form Data'!BN$4:BN$123, TRUE, 'Audit Form Data'!A$4:A$123, "&gt;=9/1", 'Audit Form Data'!A$4:A$123, "&lt;=9/30", 'Audit Form Data'!B$4:B$123, 'Dropdown Lists'!A$9)</f>
        <v>0</v>
      </c>
      <c r="AZ180" s="54">
        <f>COUNTIFS('Audit Form Data'!BE$4:BE$123, TRUE, 'Audit Form Data'!A$4:A$123, "&gt;=10/1", 'Audit Form Data'!A$4:A$123, "&lt;=10/31", 'Audit Form Data'!B$4:B$123, 'Dropdown Lists'!A$9) + COUNTIFS('Audit Form Data'!BN$4:BN$123, TRUE, 'Audit Form Data'!A$4:A$123, "&gt;=10/1", 'Audit Form Data'!A$4:A$123, "&lt;=10/31", 'Audit Form Data'!B$4:B$123, 'Dropdown Lists'!A$9)</f>
        <v>0</v>
      </c>
      <c r="BA180" s="54">
        <f>COUNTIFS('Audit Form Data'!BE$4:BE$123, TRUE, 'Audit Form Data'!A$4:A$123, "&gt;=11/1", 'Audit Form Data'!A$4:A$123, "&lt;=11/30", 'Audit Form Data'!B$4:B$123, 'Dropdown Lists'!A$9) + COUNTIFS('Audit Form Data'!BN$4:BN$123, TRUE, 'Audit Form Data'!A$4:A$123, "&gt;=11/1", 'Audit Form Data'!A$4:A$123, "&lt;=11/30", 'Audit Form Data'!B$4:B$123, 'Dropdown Lists'!A$9)</f>
        <v>0</v>
      </c>
      <c r="BB180" s="54">
        <f>COUNTIFS('Audit Form Data'!BE$4:BE$123, TRUE, 'Audit Form Data'!A$4:A$123, "&gt;=12/1", 'Audit Form Data'!A$4:A$123, "&lt;=12/31", 'Audit Form Data'!B$4:B$123, 'Dropdown Lists'!A$9) + COUNTIFS('Audit Form Data'!BN$4:BN$123, TRUE, 'Audit Form Data'!A$4:A$123, "&gt;=12/1", 'Audit Form Data'!A$4:A$123, "&lt;=12/31", 'Audit Form Data'!B$4:B$123, 'Dropdown Lists'!A$9)</f>
        <v>0</v>
      </c>
    </row>
    <row r="181" spans="2:54" x14ac:dyDescent="0.3">
      <c r="B181" s="159"/>
      <c r="C181" s="85" t="s">
        <v>118</v>
      </c>
      <c r="D181" s="86">
        <f>SUM(D178:D180)</f>
        <v>0</v>
      </c>
      <c r="E181" s="86">
        <f>SUM(E178:E180)</f>
        <v>0</v>
      </c>
      <c r="F181" s="96" t="e">
        <f>IFERROR(D181/(D181+E181), NA())</f>
        <v>#N/A</v>
      </c>
      <c r="G181" s="86">
        <f>SUM(G178:G180)</f>
        <v>0</v>
      </c>
      <c r="H181" s="86">
        <f>SUM(H178:H180)</f>
        <v>0</v>
      </c>
      <c r="I181" s="96" t="e">
        <f>IFERROR(G181/(G181+H181), NA())</f>
        <v>#N/A</v>
      </c>
      <c r="J181" s="86">
        <f>SUM(J178:J180)</f>
        <v>0</v>
      </c>
      <c r="K181" s="86">
        <f>SUM(K178:K180)</f>
        <v>0</v>
      </c>
      <c r="L181" s="96" t="e">
        <f>IFERROR(J181/(J181+K181), NA())</f>
        <v>#N/A</v>
      </c>
      <c r="M181" s="86">
        <f>SUM(M178:M180)</f>
        <v>0</v>
      </c>
      <c r="N181" s="86">
        <f>SUM(N178:N180)</f>
        <v>0</v>
      </c>
      <c r="O181" s="96" t="e">
        <f>IFERROR(M181/(M181+N181), NA())</f>
        <v>#N/A</v>
      </c>
      <c r="P181" s="86">
        <f>SUM(P178:P180)</f>
        <v>0</v>
      </c>
      <c r="Q181" s="86">
        <f>SUM(Q178:Q180)</f>
        <v>0</v>
      </c>
      <c r="R181" s="96" t="e">
        <f>IFERROR(P181/(P181+Q181), NA())</f>
        <v>#N/A</v>
      </c>
      <c r="S181" s="86">
        <f>SUM(S178:S180)</f>
        <v>0</v>
      </c>
      <c r="T181" s="86">
        <f>SUM(T178:T180)</f>
        <v>0</v>
      </c>
      <c r="U181" s="96" t="e">
        <f>IFERROR(S181/(S181+T181), NA())</f>
        <v>#N/A</v>
      </c>
      <c r="V181" s="86">
        <f>SUM(V178:V180)</f>
        <v>0</v>
      </c>
      <c r="W181" s="86">
        <f>SUM(W178:W180)</f>
        <v>0</v>
      </c>
      <c r="X181" s="96" t="e">
        <f>IFERROR(V181/(V181+W181), NA())</f>
        <v>#N/A</v>
      </c>
      <c r="Y181" s="86">
        <f>SUM(Y178:Y180)</f>
        <v>0</v>
      </c>
      <c r="Z181" s="86">
        <f>SUM(Z178:Z180)</f>
        <v>0</v>
      </c>
      <c r="AA181" s="96" t="e">
        <f>IFERROR(Y181/(Y181+Z181), NA())</f>
        <v>#N/A</v>
      </c>
      <c r="AB181" s="86">
        <f>SUM(AB178:AB180)</f>
        <v>0</v>
      </c>
      <c r="AC181" s="86">
        <f>SUM(AC178:AC180)</f>
        <v>0</v>
      </c>
      <c r="AD181" s="96" t="e">
        <f>IFERROR(AB181/(AB181+AC181), NA())</f>
        <v>#N/A</v>
      </c>
      <c r="AE181" s="86">
        <f>SUM(AE178:AE180)</f>
        <v>0</v>
      </c>
      <c r="AF181" s="86">
        <f>SUM(AF178:AF180)</f>
        <v>0</v>
      </c>
      <c r="AG181" s="96" t="e">
        <f>IFERROR(AE181/(AE181+AF181), NA())</f>
        <v>#N/A</v>
      </c>
      <c r="AH181" s="86">
        <f>SUM(AH178:AH180)</f>
        <v>0</v>
      </c>
      <c r="AI181" s="86">
        <f>SUM(AI178:AI180)</f>
        <v>0</v>
      </c>
      <c r="AJ181" s="96" t="e">
        <f>IFERROR(AH181/(AH181+AI181), NA())</f>
        <v>#N/A</v>
      </c>
      <c r="AK181" s="86">
        <f>SUM(AK178:AK180)</f>
        <v>0</v>
      </c>
      <c r="AL181" s="86">
        <f>SUM(AL178:AL180)</f>
        <v>0</v>
      </c>
      <c r="AM181" s="96" t="e">
        <f>IFERROR(AK181/(AK181+AL181), NA())</f>
        <v>#N/A</v>
      </c>
      <c r="AO181" s="154" t="s">
        <v>4</v>
      </c>
      <c r="AP181" s="47" t="s">
        <v>5</v>
      </c>
      <c r="AQ181" s="72">
        <f>COUNTIFS('Audit Form Data'!L$4:L$123, TRUE, 'Audit Form Data'!A$4:A$123, "&gt;=1/1", 'Audit Form Data'!A$4:A$123, "&lt;=1/31", 'Audit Form Data'!B$4:B$123, 'Dropdown Lists'!A$9)</f>
        <v>0</v>
      </c>
      <c r="AR181" s="72">
        <f>COUNTIFS('Audit Form Data'!L$4:L$123, TRUE, 'Audit Form Data'!A$4:A$123, "&gt;=2/1", 'Audit Form Data'!A$4:A$123, "&lt;3/1", 'Audit Form Data'!B$4:B$123, 'Dropdown Lists'!A$9)</f>
        <v>0</v>
      </c>
      <c r="AS181" s="72">
        <f>COUNTIFS('Audit Form Data'!L$4:L$123, TRUE, 'Audit Form Data'!A$4:A$123, "&gt;=3/1", 'Audit Form Data'!A$4:A$123, "&lt;=3/31", 'Audit Form Data'!B$4:B$123, 'Dropdown Lists'!A$9)</f>
        <v>0</v>
      </c>
      <c r="AT181" s="72">
        <f>COUNTIFS('Audit Form Data'!L$4:L$123, TRUE, 'Audit Form Data'!A$4:A$123, "&gt;=4/1", 'Audit Form Data'!A$4:A$123, "&lt;=4/30", 'Audit Form Data'!B$4:B$123, 'Dropdown Lists'!A$9)</f>
        <v>0</v>
      </c>
      <c r="AU181" s="72">
        <f>COUNTIFS('Audit Form Data'!L$4:L$123, TRUE, 'Audit Form Data'!A$4:A$123, "&gt;=5/1", 'Audit Form Data'!A$4:A$123, "&lt;=5/31", 'Audit Form Data'!B$4:B$123, 'Dropdown Lists'!A$9)</f>
        <v>0</v>
      </c>
      <c r="AV181" s="72">
        <f>COUNTIFS('Audit Form Data'!L$4:L$123, TRUE, 'Audit Form Data'!A$4:A$123, "&gt;=6/1", 'Audit Form Data'!A$4:A$123, "&lt;=6/30", 'Audit Form Data'!B$4:B$123, 'Dropdown Lists'!A$9)</f>
        <v>0</v>
      </c>
      <c r="AW181" s="72">
        <f>COUNTIFS('Audit Form Data'!L$4:L$123, TRUE, 'Audit Form Data'!A$4:A$123, "&gt;=7/1", 'Audit Form Data'!A$4:A$123, "&lt;=7/31", 'Audit Form Data'!B$4:B$123, 'Dropdown Lists'!A$9)</f>
        <v>0</v>
      </c>
      <c r="AX181" s="72">
        <f>COUNTIFS('Audit Form Data'!L$4:L$123, TRUE, 'Audit Form Data'!A$4:A$123, "&gt;=8/1", 'Audit Form Data'!A$4:A$123, "&lt;=8/31", 'Audit Form Data'!B$4:B$123, 'Dropdown Lists'!A$9)</f>
        <v>0</v>
      </c>
      <c r="AY181" s="72">
        <f>COUNTIFS('Audit Form Data'!L$4:L$123, TRUE, 'Audit Form Data'!A$4:A$123, "&gt;=9/1", 'Audit Form Data'!A$4:A$123, "&lt;=9/30", 'Audit Form Data'!B$4:B$123, 'Dropdown Lists'!A$9)</f>
        <v>0</v>
      </c>
      <c r="AZ181" s="72">
        <f>COUNTIFS('Audit Form Data'!L$4:L$123, TRUE, 'Audit Form Data'!A$4:A$123, "&gt;=10/1", 'Audit Form Data'!A$4:A$123, "&lt;=10/31", 'Audit Form Data'!B$4:B$123, 'Dropdown Lists'!A$9)</f>
        <v>0</v>
      </c>
      <c r="BA181" s="72">
        <f>COUNTIFS('Audit Form Data'!L$4:L$123, TRUE, 'Audit Form Data'!A$4:A$123, "&gt;=11/1", 'Audit Form Data'!A$4:A$123, "&lt;=11/30", 'Audit Form Data'!B$4:B$123, 'Dropdown Lists'!A$9)</f>
        <v>0</v>
      </c>
      <c r="BB181" s="72">
        <f>COUNTIFS('Audit Form Data'!L$4:L$123, TRUE, 'Audit Form Data'!A$4:A$123, "&gt;=12/1", 'Audit Form Data'!A$4:A$123, "&lt;=12/31", 'Audit Form Data'!B$4:B$123, 'Dropdown Lists'!A$9)</f>
        <v>0</v>
      </c>
    </row>
    <row r="182" spans="2:54" ht="24.6" x14ac:dyDescent="0.3">
      <c r="B182" s="154" t="s">
        <v>4</v>
      </c>
      <c r="C182" s="57" t="s">
        <v>5</v>
      </c>
      <c r="D182" s="71">
        <f>COUNTIFS('Audit Form Data'!K$4:K$123, TRUE, 'Audit Form Data'!A$4:A$123, "&gt;=1/1", 'Audit Form Data'!A$4:A$123, "&lt;=1/31", 'Audit Form Data'!B$4:B$123, 'Dropdown Lists'!A$9)</f>
        <v>0</v>
      </c>
      <c r="E182" s="72">
        <f>COUNTIFS('Audit Form Data'!L$4:L$123, TRUE, 'Audit Form Data'!A$4:A$123, "&gt;=1/1", 'Audit Form Data'!A$4:A$123, "&lt;=1/31", 'Audit Form Data'!B$4:B$123, 'Dropdown Lists'!A$9)</f>
        <v>0</v>
      </c>
      <c r="F182" s="97" t="str">
        <f>IFERROR(D182/(D182+E182),"")</f>
        <v/>
      </c>
      <c r="G182" s="71">
        <f>COUNTIFS('Audit Form Data'!K$4:K$123, TRUE, 'Audit Form Data'!A$4:A$123, "&gt;=2/1", 'Audit Form Data'!A$4:A$123, "&lt;3/1", 'Audit Form Data'!B$4:B$123, 'Dropdown Lists'!A$9)</f>
        <v>0</v>
      </c>
      <c r="H182" s="72">
        <f>COUNTIFS('Audit Form Data'!L$4:L$123, TRUE, 'Audit Form Data'!A$4:A$123, "&gt;=2/1", 'Audit Form Data'!A$4:A$123, "&lt;3/1", 'Audit Form Data'!B$4:B$123, 'Dropdown Lists'!A$9)</f>
        <v>0</v>
      </c>
      <c r="I182" s="97" t="str">
        <f>IFERROR(G182/(G182+H182),"")</f>
        <v/>
      </c>
      <c r="J182" s="71">
        <f>COUNTIFS('Audit Form Data'!K$4:K$123, TRUE, 'Audit Form Data'!A$4:A$123, "&gt;=3/1", 'Audit Form Data'!A$4:A$123, "&lt;=3/31", 'Audit Form Data'!B$4:B$123, 'Dropdown Lists'!A$9)</f>
        <v>0</v>
      </c>
      <c r="K182" s="72">
        <f>COUNTIFS('Audit Form Data'!L$4:L$123, TRUE, 'Audit Form Data'!A$4:A$123, "&gt;=3/1", 'Audit Form Data'!A$4:A$123, "&lt;=3/31", 'Audit Form Data'!B$4:B$123, 'Dropdown Lists'!A$9)</f>
        <v>0</v>
      </c>
      <c r="L182" s="97" t="str">
        <f>IFERROR(J182/(J182+K182),"")</f>
        <v/>
      </c>
      <c r="M182" s="71">
        <f>COUNTIFS('Audit Form Data'!K$4:K$123, TRUE, 'Audit Form Data'!A$4:A$123, "&gt;=4/1", 'Audit Form Data'!A$4:A$123, "&lt;=4/30", 'Audit Form Data'!B$4:B$123, 'Dropdown Lists'!A$9)</f>
        <v>0</v>
      </c>
      <c r="N182" s="72">
        <f>COUNTIFS('Audit Form Data'!L$4:L$123, TRUE, 'Audit Form Data'!A$4:A$123, "&gt;=4/1", 'Audit Form Data'!A$4:A$123, "&lt;=4/30", 'Audit Form Data'!B$4:B$123, 'Dropdown Lists'!A$9)</f>
        <v>0</v>
      </c>
      <c r="O182" s="97" t="str">
        <f>IFERROR(M182/(M182+N182),"")</f>
        <v/>
      </c>
      <c r="P182" s="71">
        <f>COUNTIFS('Audit Form Data'!K$4:K$123, TRUE, 'Audit Form Data'!A$4:A$123, "&gt;=5/1", 'Audit Form Data'!A$4:A$123, "&lt;=5/31", 'Audit Form Data'!B$4:B$123, 'Dropdown Lists'!A$9)</f>
        <v>0</v>
      </c>
      <c r="Q182" s="72">
        <f>COUNTIFS('Audit Form Data'!L$4:L$123, TRUE, 'Audit Form Data'!A$4:A$123, "&gt;=5/1", 'Audit Form Data'!A$4:A$123, "&lt;=5/31", 'Audit Form Data'!B$4:B$123, 'Dropdown Lists'!A$9)</f>
        <v>0</v>
      </c>
      <c r="R182" s="97" t="str">
        <f>IFERROR(P182/(P182+Q182),"")</f>
        <v/>
      </c>
      <c r="S182" s="71">
        <f>COUNTIFS('Audit Form Data'!K$4:K$123, TRUE, 'Audit Form Data'!A$4:A$123, "&gt;=6/1", 'Audit Form Data'!A$4:A$123, "&lt;=6/30", 'Audit Form Data'!B$4:B$123, 'Dropdown Lists'!A$9)</f>
        <v>0</v>
      </c>
      <c r="T182" s="72">
        <f>COUNTIFS('Audit Form Data'!L$4:L$123, TRUE, 'Audit Form Data'!A$4:A$123, "&gt;=6/1", 'Audit Form Data'!A$4:A$123, "&lt;=6/30", 'Audit Form Data'!B$4:B$123, 'Dropdown Lists'!A$9)</f>
        <v>0</v>
      </c>
      <c r="U182" s="97" t="str">
        <f>IFERROR(S182/(S182+T182),"")</f>
        <v/>
      </c>
      <c r="V182" s="71">
        <f>COUNTIFS('Audit Form Data'!K$4:K$123, TRUE, 'Audit Form Data'!A$4:A$123, "&gt;=7/1", 'Audit Form Data'!A$4:A$123, "&lt;=7/31", 'Audit Form Data'!B$4:B$123, 'Dropdown Lists'!A$9)</f>
        <v>0</v>
      </c>
      <c r="W182" s="72">
        <f>COUNTIFS('Audit Form Data'!L$4:L$123, TRUE, 'Audit Form Data'!A$4:A$123, "&gt;=7/1", 'Audit Form Data'!A$4:A$123, "&lt;=7/31", 'Audit Form Data'!B$4:B$123, 'Dropdown Lists'!A$9)</f>
        <v>0</v>
      </c>
      <c r="X182" s="97" t="str">
        <f>IFERROR(V182/(V182+W182),"")</f>
        <v/>
      </c>
      <c r="Y182" s="71">
        <f>COUNTIFS('Audit Form Data'!K$4:K$123, TRUE, 'Audit Form Data'!A$4:A$123, "&gt;=8/1", 'Audit Form Data'!A$4:A$123, "&lt;=8/31", 'Audit Form Data'!B$4:B$123, 'Dropdown Lists'!A$9)</f>
        <v>0</v>
      </c>
      <c r="Z182" s="72">
        <f>COUNTIFS('Audit Form Data'!L$4:L$123, TRUE, 'Audit Form Data'!A$4:A$123, "&gt;=8/1", 'Audit Form Data'!A$4:A$123, "&lt;=8/31", 'Audit Form Data'!B$4:B$123, 'Dropdown Lists'!A$9)</f>
        <v>0</v>
      </c>
      <c r="AA182" s="97" t="str">
        <f>IFERROR(Y182/(Y182+Z182),"")</f>
        <v/>
      </c>
      <c r="AB182" s="71">
        <f>COUNTIFS('Audit Form Data'!K$4:K$123, TRUE, 'Audit Form Data'!A$4:A$123, "&gt;=9/1", 'Audit Form Data'!A$4:A$123, "&lt;=9/30", 'Audit Form Data'!B$4:B$123, 'Dropdown Lists'!A$9)</f>
        <v>0</v>
      </c>
      <c r="AC182" s="72">
        <f>COUNTIFS('Audit Form Data'!L$4:L$123, TRUE, 'Audit Form Data'!A$4:A$123, "&gt;=9/1", 'Audit Form Data'!A$4:A$123, "&lt;=9/30", 'Audit Form Data'!B$4:B$123, 'Dropdown Lists'!A$9)</f>
        <v>0</v>
      </c>
      <c r="AD182" s="97" t="str">
        <f>IFERROR(AB182/(AB182+AC182),"")</f>
        <v/>
      </c>
      <c r="AE182" s="71">
        <f>COUNTIFS('Audit Form Data'!K$4:K$123, TRUE, 'Audit Form Data'!A$4:A$123, "&gt;=10/1", 'Audit Form Data'!A$4:A$123, "&lt;=10/31", 'Audit Form Data'!B$4:B$123, 'Dropdown Lists'!A$9)</f>
        <v>0</v>
      </c>
      <c r="AF182" s="72">
        <f>COUNTIFS('Audit Form Data'!L$4:L$123, TRUE, 'Audit Form Data'!A$4:A$123, "&gt;=10/1", 'Audit Form Data'!A$4:A$123, "&lt;=10/31", 'Audit Form Data'!B$4:B$123, 'Dropdown Lists'!A$9)</f>
        <v>0</v>
      </c>
      <c r="AG182" s="97" t="str">
        <f>IFERROR(AE182/(AE182+AF182),"")</f>
        <v/>
      </c>
      <c r="AH182" s="71">
        <f>COUNTIFS('Audit Form Data'!K$4:K$123, TRUE, 'Audit Form Data'!A$4:A$123, "&gt;=11/1", 'Audit Form Data'!A$4:A$123, "&lt;=11/30", 'Audit Form Data'!B$4:B$123, 'Dropdown Lists'!A$9)</f>
        <v>0</v>
      </c>
      <c r="AI182" s="72">
        <f>COUNTIFS('Audit Form Data'!L$4:L$123, TRUE, 'Audit Form Data'!A$4:A$123, "&gt;=11/1", 'Audit Form Data'!A$4:A$123, "&lt;=11/30", 'Audit Form Data'!B$4:B$123, 'Dropdown Lists'!A$9)</f>
        <v>0</v>
      </c>
      <c r="AJ182" s="97" t="str">
        <f>IFERROR(AH182/(AH182+AI182),"")</f>
        <v/>
      </c>
      <c r="AK182" s="71">
        <f>COUNTIFS('Audit Form Data'!K$4:K$123, TRUE, 'Audit Form Data'!A$4:A$123, "&gt;=12/1", 'Audit Form Data'!A$4:A$123, "&lt;=12/31", 'Audit Form Data'!B$4:B$123, 'Dropdown Lists'!A$9)</f>
        <v>0</v>
      </c>
      <c r="AL182" s="72">
        <f>COUNTIFS('Audit Form Data'!L$4:L$123, TRUE, 'Audit Form Data'!A$4:A$123, "&gt;=12/1", 'Audit Form Data'!A$4:A$123, "&lt;=12/31", 'Audit Form Data'!B$4:B$123, 'Dropdown Lists'!A$9)</f>
        <v>0</v>
      </c>
      <c r="AM182" s="97" t="str">
        <f>IFERROR(AK182/(AK182+AL182),"")</f>
        <v/>
      </c>
      <c r="AO182" s="155"/>
      <c r="AP182" s="47" t="s">
        <v>6</v>
      </c>
      <c r="AQ182" s="72">
        <f>COUNTIFS('Audit Form Data'!U$4:U$123, TRUE, 'Audit Form Data'!A$4:A$123, "&gt;=1/1", 'Audit Form Data'!A$4:A$123, "&lt;=1/31", 'Audit Form Data'!B$4:B$123, 'Dropdown Lists'!A$9)</f>
        <v>0</v>
      </c>
      <c r="AR182" s="72">
        <f>COUNTIFS('Audit Form Data'!U$4:U$123, TRUE, 'Audit Form Data'!A$4:A$123, "&gt;=2/1", 'Audit Form Data'!A$4:A$123, "&lt;3/1", 'Audit Form Data'!B$4:B$123, 'Dropdown Lists'!A$9)</f>
        <v>0</v>
      </c>
      <c r="AS182" s="72">
        <f>COUNTIFS('Audit Form Data'!U$4:U$123, TRUE, 'Audit Form Data'!A$4:A$123, "&gt;=3/1", 'Audit Form Data'!A$4:A$123, "&lt;=3/31", 'Audit Form Data'!B$4:B$123, 'Dropdown Lists'!A$9)</f>
        <v>0</v>
      </c>
      <c r="AT182" s="72">
        <f>COUNTIFS('Audit Form Data'!U$4:U$123, TRUE, 'Audit Form Data'!A$4:A$123, "&gt;=4/1", 'Audit Form Data'!A$4:A$123, "&lt;=4/30", 'Audit Form Data'!B$4:B$123, 'Dropdown Lists'!A$9)</f>
        <v>0</v>
      </c>
      <c r="AU182" s="72">
        <f>COUNTIFS('Audit Form Data'!U$4:U$123, TRUE, 'Audit Form Data'!A$4:A$123, "&gt;=5/1", 'Audit Form Data'!A$4:A$123, "&lt;=5/31", 'Audit Form Data'!B$4:B$123, 'Dropdown Lists'!A$9)</f>
        <v>0</v>
      </c>
      <c r="AV182" s="72">
        <f>COUNTIFS('Audit Form Data'!U$4:U$123, TRUE, 'Audit Form Data'!A$4:A$123, "&gt;=6/1", 'Audit Form Data'!A$4:A$123, "&lt;=6/30", 'Audit Form Data'!B$4:B$123, 'Dropdown Lists'!A$9)</f>
        <v>0</v>
      </c>
      <c r="AW182" s="72">
        <f>COUNTIFS('Audit Form Data'!U$4:U$123, TRUE, 'Audit Form Data'!A$4:A$123, "&gt;=7/1", 'Audit Form Data'!A$4:A$123, "&lt;=7/31", 'Audit Form Data'!B$4:B$123, 'Dropdown Lists'!A$9)</f>
        <v>0</v>
      </c>
      <c r="AX182" s="72">
        <f>COUNTIFS('Audit Form Data'!U$4:U$123, TRUE, 'Audit Form Data'!A$4:A$123, "&gt;=8/1", 'Audit Form Data'!A$4:A$123, "&lt;=8/31", 'Audit Form Data'!B$4:B$123, 'Dropdown Lists'!A$9)</f>
        <v>0</v>
      </c>
      <c r="AY182" s="72">
        <f>COUNTIFS('Audit Form Data'!U$4:U$123, TRUE, 'Audit Form Data'!A$4:A$123, "&gt;=9/1", 'Audit Form Data'!A$4:A$123, "&lt;=9/30", 'Audit Form Data'!B$4:B$123, 'Dropdown Lists'!A$9)</f>
        <v>0</v>
      </c>
      <c r="AZ182" s="72">
        <f>COUNTIFS('Audit Form Data'!U$4:U$123, TRUE, 'Audit Form Data'!A$4:A$123, "&gt;=10/1", 'Audit Form Data'!A$4:A$123, "&lt;=10/31", 'Audit Form Data'!B$4:B$123, 'Dropdown Lists'!A$9)</f>
        <v>0</v>
      </c>
      <c r="BA182" s="72">
        <f>COUNTIFS('Audit Form Data'!U$4:U$123, TRUE, 'Audit Form Data'!A$4:A$123, "&gt;=11/1", 'Audit Form Data'!A$4:A$123, "&lt;=11/30", 'Audit Form Data'!B$4:B$123, 'Dropdown Lists'!A$9)</f>
        <v>0</v>
      </c>
      <c r="BB182" s="72">
        <f>COUNTIFS('Audit Form Data'!U$4:U$123, TRUE, 'Audit Form Data'!A$4:A$123, "&gt;=12/1", 'Audit Form Data'!A$4:A$123, "&lt;=12/31", 'Audit Form Data'!B$4:B$123, 'Dropdown Lists'!A$9)</f>
        <v>0</v>
      </c>
    </row>
    <row r="183" spans="2:54" ht="24.6" x14ac:dyDescent="0.3">
      <c r="B183" s="155"/>
      <c r="C183" s="57" t="s">
        <v>6</v>
      </c>
      <c r="D183" s="71">
        <f>COUNTIFS('Audit Form Data'!T$4:T$123, TRUE, 'Audit Form Data'!A$4:A$123, "&gt;=1/1", 'Audit Form Data'!A$4:A$123, "&lt;=1/31", 'Audit Form Data'!B$4:B$123, 'Dropdown Lists'!A$9)</f>
        <v>0</v>
      </c>
      <c r="E183" s="72">
        <f>COUNTIFS('Audit Form Data'!U$4:U$123, TRUE, 'Audit Form Data'!A$4:A$123, "&gt;=1/1", 'Audit Form Data'!A$4:A$123, "&lt;=1/31", 'Audit Form Data'!B$4:B$123, 'Dropdown Lists'!A$9)</f>
        <v>0</v>
      </c>
      <c r="F183" s="97" t="str">
        <f>IFERROR(D183/(D183+E183),"")</f>
        <v/>
      </c>
      <c r="G183" s="71">
        <f>COUNTIFS('Audit Form Data'!T$4:T$123, TRUE, 'Audit Form Data'!A$4:A$123, "&gt;=2/1", 'Audit Form Data'!A$4:A$123, "&lt;3/1", 'Audit Form Data'!B$4:B$123, 'Dropdown Lists'!A$9)</f>
        <v>0</v>
      </c>
      <c r="H183" s="72">
        <f>COUNTIFS('Audit Form Data'!U$4:U$123, TRUE, 'Audit Form Data'!A$4:A$123, "&gt;=2/1", 'Audit Form Data'!A$4:A$123, "&lt;3/1", 'Audit Form Data'!B$4:B$123, 'Dropdown Lists'!A$9)</f>
        <v>0</v>
      </c>
      <c r="I183" s="97" t="str">
        <f>IFERROR(G183/(G183+H183),"")</f>
        <v/>
      </c>
      <c r="J183" s="71">
        <f>COUNTIFS('Audit Form Data'!T$4:T$123, TRUE, 'Audit Form Data'!A$4:A$123, "&gt;=3/1", 'Audit Form Data'!A$4:A$123, "&lt;=3/31", 'Audit Form Data'!B$4:B$123, 'Dropdown Lists'!A$9)</f>
        <v>0</v>
      </c>
      <c r="K183" s="72">
        <f>COUNTIFS('Audit Form Data'!U$4:U$123, TRUE, 'Audit Form Data'!A$4:A$123, "&gt;=3/1", 'Audit Form Data'!A$4:A$123, "&lt;=3/31", 'Audit Form Data'!B$4:B$123, 'Dropdown Lists'!A$9)</f>
        <v>0</v>
      </c>
      <c r="L183" s="97" t="str">
        <f>IFERROR(J183/(J183+K183),"")</f>
        <v/>
      </c>
      <c r="M183" s="71">
        <f>COUNTIFS('Audit Form Data'!T$4:T$123, TRUE, 'Audit Form Data'!A$4:A$123, "&gt;=4/1", 'Audit Form Data'!A$4:A$123, "&lt;=4/30", 'Audit Form Data'!B$4:B$123, 'Dropdown Lists'!A$9)</f>
        <v>0</v>
      </c>
      <c r="N183" s="72">
        <f>COUNTIFS('Audit Form Data'!U$4:U$123, TRUE, 'Audit Form Data'!A$4:A$123, "&gt;=4/1", 'Audit Form Data'!A$4:A$123, "&lt;=4/30", 'Audit Form Data'!B$4:B$123, 'Dropdown Lists'!A$9)</f>
        <v>0</v>
      </c>
      <c r="O183" s="97" t="str">
        <f>IFERROR(M183/(M183+N183),"")</f>
        <v/>
      </c>
      <c r="P183" s="71">
        <f>COUNTIFS('Audit Form Data'!T$4:T$123, TRUE, 'Audit Form Data'!A$4:A$123, "&gt;=5/1", 'Audit Form Data'!A$4:A$123, "&lt;=5/31", 'Audit Form Data'!B$4:B$123, 'Dropdown Lists'!A$9)</f>
        <v>0</v>
      </c>
      <c r="Q183" s="72">
        <f>COUNTIFS('Audit Form Data'!U$4:U$123, TRUE, 'Audit Form Data'!A$4:A$123, "&gt;=5/1", 'Audit Form Data'!A$4:A$123, "&lt;=5/31", 'Audit Form Data'!B$4:B$123, 'Dropdown Lists'!A$9)</f>
        <v>0</v>
      </c>
      <c r="R183" s="97" t="str">
        <f>IFERROR(P183/(P183+Q183),"")</f>
        <v/>
      </c>
      <c r="S183" s="71">
        <f>COUNTIFS('Audit Form Data'!T$4:T$123, TRUE, 'Audit Form Data'!A$4:A$123, "&gt;=6/1", 'Audit Form Data'!A$4:A$123, "&lt;=6/30", 'Audit Form Data'!B$4:B$123, 'Dropdown Lists'!A$9)</f>
        <v>0</v>
      </c>
      <c r="T183" s="72">
        <f>COUNTIFS('Audit Form Data'!U$4:U$123, TRUE, 'Audit Form Data'!A$4:A$123, "&gt;=6/1", 'Audit Form Data'!A$4:A$123, "&lt;=6/30", 'Audit Form Data'!B$4:B$123, 'Dropdown Lists'!A$9)</f>
        <v>0</v>
      </c>
      <c r="U183" s="97" t="str">
        <f>IFERROR(S183/(S183+T183),"")</f>
        <v/>
      </c>
      <c r="V183" s="71">
        <f>COUNTIFS('Audit Form Data'!T$4:T$123, TRUE, 'Audit Form Data'!A$4:A$123, "&gt;=7/1", 'Audit Form Data'!A$4:A$123, "&lt;=7/31", 'Audit Form Data'!B$4:B$123, 'Dropdown Lists'!A$9)</f>
        <v>0</v>
      </c>
      <c r="W183" s="72">
        <f>COUNTIFS('Audit Form Data'!U$4:U$123, TRUE, 'Audit Form Data'!A$4:A$123, "&gt;=7/1", 'Audit Form Data'!A$4:A$123, "&lt;=7/31", 'Audit Form Data'!B$4:B$123, 'Dropdown Lists'!A$9)</f>
        <v>0</v>
      </c>
      <c r="X183" s="97" t="str">
        <f>IFERROR(V183/(V183+W183),"")</f>
        <v/>
      </c>
      <c r="Y183" s="71">
        <f>COUNTIFS('Audit Form Data'!T$4:T$123, TRUE, 'Audit Form Data'!A$4:A$123, "&gt;=8/1", 'Audit Form Data'!A$4:A$123, "&lt;=8/31", 'Audit Form Data'!B$4:B$123, 'Dropdown Lists'!A$9)</f>
        <v>0</v>
      </c>
      <c r="Z183" s="72">
        <f>COUNTIFS('Audit Form Data'!U$4:U$123, TRUE, 'Audit Form Data'!A$4:A$123, "&gt;=8/1", 'Audit Form Data'!A$4:A$123, "&lt;=8/31", 'Audit Form Data'!B$4:B$123, 'Dropdown Lists'!A$9)</f>
        <v>0</v>
      </c>
      <c r="AA183" s="97" t="str">
        <f>IFERROR(Y183/(Y183+Z183),"")</f>
        <v/>
      </c>
      <c r="AB183" s="71">
        <f>COUNTIFS('Audit Form Data'!T$4:T$123, TRUE, 'Audit Form Data'!A$4:A$123, "&gt;=9/1", 'Audit Form Data'!A$4:A$123, "&lt;=9/30", 'Audit Form Data'!B$4:B$123, 'Dropdown Lists'!A$9)</f>
        <v>0</v>
      </c>
      <c r="AC183" s="72">
        <f>COUNTIFS('Audit Form Data'!U$4:U$123, TRUE, 'Audit Form Data'!A$4:A$123, "&gt;=9/1", 'Audit Form Data'!A$4:A$123, "&lt;=9/30", 'Audit Form Data'!B$4:B$123, 'Dropdown Lists'!A$9)</f>
        <v>0</v>
      </c>
      <c r="AD183" s="97" t="str">
        <f>IFERROR(AB183/(AB183+AC183),"")</f>
        <v/>
      </c>
      <c r="AE183" s="71">
        <f>COUNTIFS('Audit Form Data'!T$4:T$123, TRUE, 'Audit Form Data'!A$4:A$123, "&gt;=10/1", 'Audit Form Data'!A$4:A$123, "&lt;=10/31", 'Audit Form Data'!B$4:B$123, 'Dropdown Lists'!A$9)</f>
        <v>0</v>
      </c>
      <c r="AF183" s="72">
        <f>COUNTIFS('Audit Form Data'!U$4:U$123, TRUE, 'Audit Form Data'!A$4:A$123, "&gt;=10/1", 'Audit Form Data'!A$4:A$123, "&lt;=10/31", 'Audit Form Data'!B$4:B$123, 'Dropdown Lists'!A$9)</f>
        <v>0</v>
      </c>
      <c r="AG183" s="97" t="str">
        <f>IFERROR(AE183/(AE183+AF183),"")</f>
        <v/>
      </c>
      <c r="AH183" s="71">
        <f>COUNTIFS('Audit Form Data'!T$4:T$123, TRUE, 'Audit Form Data'!A$4:A$123, "&gt;=11/1", 'Audit Form Data'!A$4:A$123, "&lt;=11/30", 'Audit Form Data'!B$4:B$123, 'Dropdown Lists'!A$9)</f>
        <v>0</v>
      </c>
      <c r="AI183" s="72">
        <f>COUNTIFS('Audit Form Data'!U$4:U$123, TRUE, 'Audit Form Data'!A$4:A$123, "&gt;=11/1", 'Audit Form Data'!A$4:A$123, "&lt;=11/30", 'Audit Form Data'!B$4:B$123, 'Dropdown Lists'!A$9)</f>
        <v>0</v>
      </c>
      <c r="AJ183" s="97" t="str">
        <f>IFERROR(AH183/(AH183+AI183),"")</f>
        <v/>
      </c>
      <c r="AK183" s="71">
        <f>COUNTIFS('Audit Form Data'!T$4:T$123, TRUE, 'Audit Form Data'!A$4:A$123, "&gt;=12/1", 'Audit Form Data'!A$4:A$123, "&lt;=12/31", 'Audit Form Data'!B$4:B$123, 'Dropdown Lists'!A$9)</f>
        <v>0</v>
      </c>
      <c r="AL183" s="72">
        <f>COUNTIFS('Audit Form Data'!U$4:U$123, TRUE, 'Audit Form Data'!A$4:A$123, "&gt;=12/1", 'Audit Form Data'!A$4:A$123, "&lt;=12/31", 'Audit Form Data'!B$4:B$123, 'Dropdown Lists'!A$9)</f>
        <v>0</v>
      </c>
      <c r="AM183" s="97" t="str">
        <f>IFERROR(AK183/(AK183+AL183),"")</f>
        <v/>
      </c>
      <c r="AO183" s="156"/>
      <c r="AP183" s="47" t="s">
        <v>7</v>
      </c>
      <c r="AQ183" s="72">
        <f>COUNTIFS('Audit Form Data'!X$4:X$123, TRUE, 'Audit Form Data'!A$4:A$123, "&gt;=1/1", 'Audit Form Data'!A$4:A$123, "&lt;=1/31", 'Audit Form Data'!B$4:B$123, 'Dropdown Lists'!A$9)</f>
        <v>0</v>
      </c>
      <c r="AR183" s="72">
        <f>COUNTIFS('Audit Form Data'!X$4:X$123, TRUE, 'Audit Form Data'!A$4:A$123, "&gt;=2/1", 'Audit Form Data'!A$4:A$123, "&lt;3/1", 'Audit Form Data'!B$4:B$123, 'Dropdown Lists'!A$9)</f>
        <v>0</v>
      </c>
      <c r="AS183" s="72">
        <f>COUNTIFS('Audit Form Data'!X$4:X$123, TRUE, 'Audit Form Data'!A$4:A$123, "&gt;=3/1", 'Audit Form Data'!A$4:A$123, "&lt;=3/31", 'Audit Form Data'!B$4:B$123, 'Dropdown Lists'!A$9)</f>
        <v>0</v>
      </c>
      <c r="AT183" s="72">
        <f>COUNTIFS('Audit Form Data'!X$4:X$123, TRUE, 'Audit Form Data'!A$4:A$123, "&gt;=4/1", 'Audit Form Data'!A$4:A$123, "&lt;=4/30", 'Audit Form Data'!B$4:B$123, 'Dropdown Lists'!A$9)</f>
        <v>0</v>
      </c>
      <c r="AU183" s="72">
        <f>COUNTIFS('Audit Form Data'!X$4:X$123, TRUE, 'Audit Form Data'!A$4:A$123, "&gt;=5/1", 'Audit Form Data'!A$4:A$123, "&lt;=5/31", 'Audit Form Data'!B$4:B$123, 'Dropdown Lists'!A$9)</f>
        <v>0</v>
      </c>
      <c r="AV183" s="72">
        <f>COUNTIFS('Audit Form Data'!X$4:X$123, TRUE, 'Audit Form Data'!A$4:A$123, "&gt;=6/1", 'Audit Form Data'!A$4:A$123, "&lt;=6/30", 'Audit Form Data'!B$4:B$123, 'Dropdown Lists'!A$9)</f>
        <v>0</v>
      </c>
      <c r="AW183" s="72">
        <f>COUNTIFS('Audit Form Data'!X$4:X$123, TRUE, 'Audit Form Data'!A$4:A$123, "&gt;=7/1", 'Audit Form Data'!A$4:A$123, "&lt;=7/31", 'Audit Form Data'!B$4:B$123, 'Dropdown Lists'!A$9)</f>
        <v>0</v>
      </c>
      <c r="AX183" s="72">
        <f>COUNTIFS('Audit Form Data'!X$4:X$123, TRUE, 'Audit Form Data'!A$4:A$123, "&gt;=8/1", 'Audit Form Data'!A$4:A$123, "&lt;=8/31", 'Audit Form Data'!B$4:B$123, 'Dropdown Lists'!A$9)</f>
        <v>0</v>
      </c>
      <c r="AY183" s="72">
        <f>COUNTIFS('Audit Form Data'!X$4:X$123, TRUE, 'Audit Form Data'!A$4:A$123, "&gt;=9/1", 'Audit Form Data'!A$4:A$123, "&lt;=9/30", 'Audit Form Data'!B$4:B$123, 'Dropdown Lists'!A$9)</f>
        <v>0</v>
      </c>
      <c r="AZ183" s="72">
        <f>COUNTIFS('Audit Form Data'!X$4:X$123, TRUE, 'Audit Form Data'!A$4:A$123, "&gt;=10/1", 'Audit Form Data'!A$4:A$123, "&lt;=10/31", 'Audit Form Data'!B$4:B$123, 'Dropdown Lists'!A$9)</f>
        <v>0</v>
      </c>
      <c r="BA183" s="72">
        <f>COUNTIFS('Audit Form Data'!X$4:X$123, TRUE, 'Audit Form Data'!A$4:A$123, "&gt;=11/1", 'Audit Form Data'!A$4:A$123, "&lt;=11/30", 'Audit Form Data'!B$4:B$123, 'Dropdown Lists'!A$9)</f>
        <v>0</v>
      </c>
      <c r="BB183" s="72">
        <f>COUNTIFS('Audit Form Data'!X$4:X$123, TRUE, 'Audit Form Data'!A$4:A$123, "&gt;=12/1", 'Audit Form Data'!A$4:A$123, "&lt;=12/31", 'Audit Form Data'!B$4:B$123, 'Dropdown Lists'!A$9)</f>
        <v>0</v>
      </c>
    </row>
    <row r="184" spans="2:54" ht="24.6" x14ac:dyDescent="0.3">
      <c r="B184" s="155"/>
      <c r="C184" s="57" t="s">
        <v>7</v>
      </c>
      <c r="D184" s="71">
        <f>COUNTIFS('Audit Form Data'!W$4:W$123, TRUE, 'Audit Form Data'!A$4:A$123, "&gt;=1/1", 'Audit Form Data'!A$4:A$123, "&lt;=1/31", 'Audit Form Data'!B$4:B$123, 'Dropdown Lists'!A$9)</f>
        <v>0</v>
      </c>
      <c r="E184" s="72">
        <f>COUNTIFS('Audit Form Data'!X$4:X$123, TRUE, 'Audit Form Data'!A$4:A$123, "&gt;=1/1", 'Audit Form Data'!A$4:A$123, "&lt;=1/31", 'Audit Form Data'!B$4:B$123, 'Dropdown Lists'!A$9)</f>
        <v>0</v>
      </c>
      <c r="F184" s="97" t="str">
        <f>IFERROR(D184/(D184+E184),"")</f>
        <v/>
      </c>
      <c r="G184" s="71">
        <f>COUNTIFS('Audit Form Data'!W$4:W$123, TRUE, 'Audit Form Data'!A$4:A$123, "&gt;=2/1", 'Audit Form Data'!A$4:A$123, "&lt;3/1", 'Audit Form Data'!B$4:B$123, 'Dropdown Lists'!A$9)</f>
        <v>0</v>
      </c>
      <c r="H184" s="72">
        <f>COUNTIFS('Audit Form Data'!X$4:X$123, TRUE, 'Audit Form Data'!A$4:A$123, "&gt;=2/1", 'Audit Form Data'!A$4:A$123, "&lt;3/1", 'Audit Form Data'!B$4:B$123, 'Dropdown Lists'!A$9)</f>
        <v>0</v>
      </c>
      <c r="I184" s="97" t="str">
        <f>IFERROR(G184/(G184+H184),"")</f>
        <v/>
      </c>
      <c r="J184" s="71">
        <f>COUNTIFS('Audit Form Data'!W$4:W$123, TRUE, 'Audit Form Data'!A$4:A$123, "&gt;=3/1", 'Audit Form Data'!A$4:A$123, "&lt;=3/31", 'Audit Form Data'!B$4:B$123, 'Dropdown Lists'!A$9)</f>
        <v>0</v>
      </c>
      <c r="K184" s="72">
        <f>COUNTIFS('Audit Form Data'!X$4:X$123, TRUE, 'Audit Form Data'!A$4:A$123, "&gt;=3/1", 'Audit Form Data'!A$4:A$123, "&lt;=3/31", 'Audit Form Data'!B$4:B$123, 'Dropdown Lists'!A$9)</f>
        <v>0</v>
      </c>
      <c r="L184" s="97" t="str">
        <f>IFERROR(J184/(J184+K184),"")</f>
        <v/>
      </c>
      <c r="M184" s="71">
        <f>COUNTIFS('Audit Form Data'!W$4:W$123, TRUE, 'Audit Form Data'!A$4:A$123, "&gt;=4/1", 'Audit Form Data'!A$4:A$123, "&lt;=4/30", 'Audit Form Data'!B$4:B$123, 'Dropdown Lists'!A$9)</f>
        <v>0</v>
      </c>
      <c r="N184" s="72">
        <f>COUNTIFS('Audit Form Data'!X$4:X$123, TRUE, 'Audit Form Data'!A$4:A$123, "&gt;=4/1", 'Audit Form Data'!A$4:A$123, "&lt;=4/30", 'Audit Form Data'!B$4:B$123, 'Dropdown Lists'!A$9)</f>
        <v>0</v>
      </c>
      <c r="O184" s="97" t="str">
        <f>IFERROR(M184/(M184+N184),"")</f>
        <v/>
      </c>
      <c r="P184" s="71">
        <f>COUNTIFS('Audit Form Data'!W$4:W$123, TRUE, 'Audit Form Data'!A$4:A$123, "&gt;=5/1", 'Audit Form Data'!A$4:A$123, "&lt;=5/31", 'Audit Form Data'!B$4:B$123, 'Dropdown Lists'!A$9)</f>
        <v>0</v>
      </c>
      <c r="Q184" s="72">
        <f>COUNTIFS('Audit Form Data'!X$4:X$123, TRUE, 'Audit Form Data'!A$4:A$123, "&gt;=5/1", 'Audit Form Data'!A$4:A$123, "&lt;=5/31")</f>
        <v>0</v>
      </c>
      <c r="R184" s="97" t="str">
        <f>IFERROR(P184/(P184+Q184),"")</f>
        <v/>
      </c>
      <c r="S184" s="71">
        <f>COUNTIFS('Audit Form Data'!W$4:W$123, TRUE, 'Audit Form Data'!A$4:A$123, "&gt;=6/1", 'Audit Form Data'!A$4:A$123, "&lt;=6/30", 'Audit Form Data'!B$4:B$123, 'Dropdown Lists'!A$9)</f>
        <v>0</v>
      </c>
      <c r="T184" s="72">
        <f>COUNTIFS('Audit Form Data'!X$4:X$123, TRUE, 'Audit Form Data'!A$4:A$123, "&gt;=6/1", 'Audit Form Data'!A$4:A$123, "&lt;=6/30", 'Audit Form Data'!B$4:B$123, 'Dropdown Lists'!A$9)</f>
        <v>0</v>
      </c>
      <c r="U184" s="97" t="str">
        <f>IFERROR(S184/(S184+T184),"")</f>
        <v/>
      </c>
      <c r="V184" s="71">
        <f>COUNTIFS('Audit Form Data'!W$4:W$123, TRUE, 'Audit Form Data'!A$4:A$123, "&gt;=7/1", 'Audit Form Data'!A$4:A$123, "&lt;=7/31", 'Audit Form Data'!B$4:B$123, 'Dropdown Lists'!A$9)</f>
        <v>0</v>
      </c>
      <c r="W184" s="72">
        <f>COUNTIFS('Audit Form Data'!X$4:X$123, TRUE, 'Audit Form Data'!A$4:A$123, "&gt;=7/1", 'Audit Form Data'!A$4:A$123, "&lt;=7/31", 'Audit Form Data'!B$4:B$123, 'Dropdown Lists'!A$9)</f>
        <v>0</v>
      </c>
      <c r="X184" s="97" t="str">
        <f>IFERROR(V184/(V184+W184),"")</f>
        <v/>
      </c>
      <c r="Y184" s="71">
        <f>COUNTIFS('Audit Form Data'!W$4:W$123, TRUE, 'Audit Form Data'!A$4:A$123, "&gt;=8/1", 'Audit Form Data'!A$4:A$123, "&lt;=8/31", 'Audit Form Data'!B$4:B$123, 'Dropdown Lists'!A$9)</f>
        <v>0</v>
      </c>
      <c r="Z184" s="72">
        <f>COUNTIFS('Audit Form Data'!X$4:X$123, TRUE, 'Audit Form Data'!A$4:A$123, "&gt;=8/1", 'Audit Form Data'!A$4:A$123, "&lt;=8/31", 'Audit Form Data'!B$4:B$123, 'Dropdown Lists'!A$9)</f>
        <v>0</v>
      </c>
      <c r="AA184" s="97" t="str">
        <f>IFERROR(Y184/(Y184+Z184),"")</f>
        <v/>
      </c>
      <c r="AB184" s="71">
        <f>COUNTIFS('Audit Form Data'!W$4:W$123, TRUE, 'Audit Form Data'!A$4:A$123, "&gt;=9/1", 'Audit Form Data'!A$4:A$123, "&lt;=9/30", 'Audit Form Data'!B$4:B$123, 'Dropdown Lists'!A$9)</f>
        <v>0</v>
      </c>
      <c r="AC184" s="72">
        <f>COUNTIFS('Audit Form Data'!X$4:X$123, TRUE, 'Audit Form Data'!A$4:A$123, "&gt;=9/1", 'Audit Form Data'!A$4:A$123, "&lt;=9/30", 'Audit Form Data'!B$4:B$123, 'Dropdown Lists'!A$9)</f>
        <v>0</v>
      </c>
      <c r="AD184" s="97" t="str">
        <f>IFERROR(AB184/(AB184+AC184),"")</f>
        <v/>
      </c>
      <c r="AE184" s="71">
        <f>COUNTIFS('Audit Form Data'!W$4:W$123, TRUE, 'Audit Form Data'!A$4:A$123, "&gt;=10/1", 'Audit Form Data'!A$4:A$123, "&lt;=10/31", 'Audit Form Data'!B$4:B$123, 'Dropdown Lists'!A$9)</f>
        <v>0</v>
      </c>
      <c r="AF184" s="72">
        <f>COUNTIFS('Audit Form Data'!X$4:X$123, TRUE, 'Audit Form Data'!A$4:A$123, "&gt;=10/1", 'Audit Form Data'!A$4:A$123, "&lt;=10/31", 'Audit Form Data'!B$4:B$123, 'Dropdown Lists'!A$9)</f>
        <v>0</v>
      </c>
      <c r="AG184" s="97" t="str">
        <f>IFERROR(AE184/(AE184+AF184),"")</f>
        <v/>
      </c>
      <c r="AH184" s="71">
        <f>COUNTIFS('Audit Form Data'!W$4:W$123, TRUE, 'Audit Form Data'!A$4:A$123, "&gt;=11/1", 'Audit Form Data'!A$4:A$123, "&lt;=11/30", 'Audit Form Data'!B$4:B$123, 'Dropdown Lists'!A$9)</f>
        <v>0</v>
      </c>
      <c r="AI184" s="72">
        <f>COUNTIFS('Audit Form Data'!X$4:X$123, TRUE, 'Audit Form Data'!A$4:A$123, "&gt;=11/1", 'Audit Form Data'!A$4:A$123, "&lt;=11/30", 'Audit Form Data'!B$4:B$123, 'Dropdown Lists'!A$9)</f>
        <v>0</v>
      </c>
      <c r="AJ184" s="97" t="str">
        <f>IFERROR(AH184/(AH184+AI184),"")</f>
        <v/>
      </c>
      <c r="AK184" s="71">
        <f>COUNTIFS('Audit Form Data'!W$4:W$123, TRUE, 'Audit Form Data'!A$4:A$123, "&gt;=12/1", 'Audit Form Data'!A$4:A$123, "&lt;=12/31", 'Audit Form Data'!B$4:B$123, 'Dropdown Lists'!A$9)</f>
        <v>0</v>
      </c>
      <c r="AL184" s="72">
        <f>COUNTIFS('Audit Form Data'!X$4:X$123, TRUE, 'Audit Form Data'!A$4:A$123, "&gt;=12/1", 'Audit Form Data'!A$4:A$123, "&lt;=12/31", 'Audit Form Data'!B$4:B$123, 'Dropdown Lists'!A$9)</f>
        <v>0</v>
      </c>
      <c r="AM184" s="97" t="str">
        <f>IFERROR(AK184/(AK184+AL184),"")</f>
        <v/>
      </c>
      <c r="AO184" s="117" t="s">
        <v>8</v>
      </c>
      <c r="AP184" s="48" t="s">
        <v>9</v>
      </c>
      <c r="AQ184" s="74">
        <f>COUNTIFS('Audit Form Data'!I$4:I$123, TRUE, 'Audit Form Data'!A$4:A$123, "&gt;=1/1", 'Audit Form Data'!A$4:A$123, "&lt;=1/31", 'Audit Form Data'!B$4:B$123, 'Dropdown Lists'!A$9)</f>
        <v>0</v>
      </c>
      <c r="AR184" s="74">
        <f>COUNTIFS('Audit Form Data'!I$4:I$123, TRUE, 'Audit Form Data'!A$4:A$123, "&gt;=2/1", 'Audit Form Data'!A$4:A$123, "&lt;3/1", 'Audit Form Data'!B$4:B$123, 'Dropdown Lists'!A$9)</f>
        <v>0</v>
      </c>
      <c r="AS184" s="74">
        <f>COUNTIFS('Audit Form Data'!I$4:I$123, TRUE, 'Audit Form Data'!A$4:A$123, "&gt;=3/1", 'Audit Form Data'!A$4:A$123, "&lt;=3/31", 'Audit Form Data'!B$4:B$123, 'Dropdown Lists'!A$9)</f>
        <v>0</v>
      </c>
      <c r="AT184" s="74">
        <f>COUNTIFS('Audit Form Data'!I$4:I$123, TRUE, 'Audit Form Data'!A$4:A$123, "&gt;=4/1", 'Audit Form Data'!A$4:A$123, "&lt;=4/30", 'Audit Form Data'!B$4:B$123, 'Dropdown Lists'!A$9)</f>
        <v>0</v>
      </c>
      <c r="AU184" s="74">
        <f>COUNTIFS('Audit Form Data'!I$4:I$123, TRUE, 'Audit Form Data'!A$4:A$123, "&gt;=5/1", 'Audit Form Data'!A$4:A$123, "&lt;=5/31", 'Audit Form Data'!B$4:B$123, 'Dropdown Lists'!A$9)</f>
        <v>0</v>
      </c>
      <c r="AV184" s="74">
        <f>COUNTIFS('Audit Form Data'!I$4:I$123, TRUE, 'Audit Form Data'!A$4:A$123, "&gt;=6/1", 'Audit Form Data'!A$4:A$123, "&lt;=6/30", 'Audit Form Data'!B$4:B$123, 'Dropdown Lists'!A$9)</f>
        <v>0</v>
      </c>
      <c r="AW184" s="74">
        <f>COUNTIFS('Audit Form Data'!I$4:I$123, TRUE, 'Audit Form Data'!A$4:A$123, "&gt;=7/1", 'Audit Form Data'!A$4:A$123, "&lt;=7/31", 'Audit Form Data'!B$4:B$123, 'Dropdown Lists'!A$9)</f>
        <v>0</v>
      </c>
      <c r="AX184" s="74">
        <f>COUNTIFS('Audit Form Data'!I$4:I$123, TRUE, 'Audit Form Data'!A$4:A$123, "&gt;=8/1", 'Audit Form Data'!A$4:A$123, "&lt;=8/31", 'Audit Form Data'!B$4:B$123, 'Dropdown Lists'!A$9)</f>
        <v>0</v>
      </c>
      <c r="AY184" s="74">
        <f>COUNTIFS('Audit Form Data'!I$4:I$123, TRUE, 'Audit Form Data'!A$4:A$123, "&gt;=9/1", 'Audit Form Data'!A$4:A$123, "&lt;=9/30", 'Audit Form Data'!B$4:B$123, 'Dropdown Lists'!A$9)</f>
        <v>0</v>
      </c>
      <c r="AZ184" s="74">
        <f>COUNTIFS('Audit Form Data'!I$4:I$123, TRUE, 'Audit Form Data'!A$4:A$123, "&gt;=10/1", 'Audit Form Data'!A$4:A$123, "&lt;=10/31", 'Audit Form Data'!B$4:B$123, 'Dropdown Lists'!A$9)</f>
        <v>0</v>
      </c>
      <c r="BA184" s="74">
        <f>COUNTIFS('Audit Form Data'!I$4:I$123, TRUE, 'Audit Form Data'!A$4:A$123, "&gt;=11/1", 'Audit Form Data'!A$4:A$123, "&lt;=11/30", 'Audit Form Data'!B$4:B$123, 'Dropdown Lists'!A$9)</f>
        <v>0</v>
      </c>
      <c r="BB184" s="74">
        <f>COUNTIFS('Audit Form Data'!I$4:I$123, TRUE, 'Audit Form Data'!A$4:A$123, "&gt;=12/1", 'Audit Form Data'!A$4:A$123, "&lt;=12/31", 'Audit Form Data'!B$4:B$123, 'Dropdown Lists'!A$9)</f>
        <v>0</v>
      </c>
    </row>
    <row r="185" spans="2:54" x14ac:dyDescent="0.3">
      <c r="B185" s="156"/>
      <c r="C185" s="87" t="s">
        <v>118</v>
      </c>
      <c r="D185" s="88">
        <f>SUM(D182:D184)</f>
        <v>0</v>
      </c>
      <c r="E185" s="88">
        <f>SUM(E182:E184)</f>
        <v>0</v>
      </c>
      <c r="F185" s="98" t="e">
        <f>IFERROR(D185/(D185+E185), NA())</f>
        <v>#N/A</v>
      </c>
      <c r="G185" s="88">
        <f>SUM(G182:G184)</f>
        <v>0</v>
      </c>
      <c r="H185" s="88">
        <f>SUM(H182:H184)</f>
        <v>0</v>
      </c>
      <c r="I185" s="98" t="e">
        <f>IFERROR(G185/(G185+H185), NA())</f>
        <v>#N/A</v>
      </c>
      <c r="J185" s="88">
        <f>SUM(J182:J184)</f>
        <v>0</v>
      </c>
      <c r="K185" s="88">
        <f>SUM(K182:K184)</f>
        <v>0</v>
      </c>
      <c r="L185" s="98" t="e">
        <f>IFERROR(J185/(J185+K185), NA())</f>
        <v>#N/A</v>
      </c>
      <c r="M185" s="88">
        <f>SUM(M182:M184)</f>
        <v>0</v>
      </c>
      <c r="N185" s="88">
        <f>SUM(N182:N184)</f>
        <v>0</v>
      </c>
      <c r="O185" s="98" t="e">
        <f>IFERROR(M185/(M185+N185), NA())</f>
        <v>#N/A</v>
      </c>
      <c r="P185" s="88">
        <f>SUM(P182:P184)</f>
        <v>0</v>
      </c>
      <c r="Q185" s="88">
        <f>SUM(Q182:Q184)</f>
        <v>0</v>
      </c>
      <c r="R185" s="98" t="e">
        <f>IFERROR(P185/(P185+Q185), NA())</f>
        <v>#N/A</v>
      </c>
      <c r="S185" s="88">
        <f>SUM(S182:S184)</f>
        <v>0</v>
      </c>
      <c r="T185" s="88">
        <f>SUM(T182:T184)</f>
        <v>0</v>
      </c>
      <c r="U185" s="98" t="e">
        <f>IFERROR(S185/(S185+T185), NA())</f>
        <v>#N/A</v>
      </c>
      <c r="V185" s="88">
        <f>SUM(V182:V184)</f>
        <v>0</v>
      </c>
      <c r="W185" s="88">
        <f>SUM(W182:W184)</f>
        <v>0</v>
      </c>
      <c r="X185" s="98" t="e">
        <f>IFERROR(V185/(V185+W185), NA())</f>
        <v>#N/A</v>
      </c>
      <c r="Y185" s="88">
        <f>SUM(Y182:Y184)</f>
        <v>0</v>
      </c>
      <c r="Z185" s="88">
        <f>SUM(Z182:Z184)</f>
        <v>0</v>
      </c>
      <c r="AA185" s="98" t="e">
        <f>IFERROR(Y185/(Y185+Z185), NA())</f>
        <v>#N/A</v>
      </c>
      <c r="AB185" s="88">
        <f>SUM(AB182:AB184)</f>
        <v>0</v>
      </c>
      <c r="AC185" s="88">
        <f>SUM(AC182:AC184)</f>
        <v>0</v>
      </c>
      <c r="AD185" s="98" t="e">
        <f>IFERROR(AB185/(AB185+AC185), NA())</f>
        <v>#N/A</v>
      </c>
      <c r="AE185" s="88">
        <f>SUM(AE182:AE184)</f>
        <v>0</v>
      </c>
      <c r="AF185" s="88">
        <f>SUM(AF182:AF184)</f>
        <v>0</v>
      </c>
      <c r="AG185" s="98" t="e">
        <f>IFERROR(AE185/(AE185+AF185), NA())</f>
        <v>#N/A</v>
      </c>
      <c r="AH185" s="88">
        <f>SUM(AH182:AH184)</f>
        <v>0</v>
      </c>
      <c r="AI185" s="88">
        <f>SUM(AI182:AI184)</f>
        <v>0</v>
      </c>
      <c r="AJ185" s="98" t="e">
        <f>IFERROR(AH185/(AH185+AI185), NA())</f>
        <v>#N/A</v>
      </c>
      <c r="AK185" s="88">
        <f>SUM(AK182:AK184)</f>
        <v>0</v>
      </c>
      <c r="AL185" s="88">
        <f>SUM(AL182:AL184)</f>
        <v>0</v>
      </c>
      <c r="AM185" s="98" t="e">
        <f>IFERROR(AK185/(AK185+AL185), NA())</f>
        <v>#N/A</v>
      </c>
      <c r="AO185" s="146" t="s">
        <v>10</v>
      </c>
      <c r="AP185" s="50" t="s">
        <v>11</v>
      </c>
      <c r="AQ185" s="76">
        <f>COUNTIFS('Audit Form Data'!AG$4:AG$123, TRUE, 'Audit Form Data'!A$4:A$123, "&gt;=1/1", 'Audit Form Data'!A$4:A$123, "&lt;=1/31", 'Audit Form Data'!B$4:B$123, 'Dropdown Lists'!A$9)</f>
        <v>0</v>
      </c>
      <c r="AR185" s="76">
        <f>COUNTIFS('Audit Form Data'!AG$4:AG$123, TRUE, 'Audit Form Data'!A$4:A$123, "&gt;=2/1", 'Audit Form Data'!A$4:A$123, "&lt;3/1", 'Audit Form Data'!B$4:B$123, 'Dropdown Lists'!A$9)</f>
        <v>0</v>
      </c>
      <c r="AS185" s="76">
        <f>COUNTIFS('Audit Form Data'!AG$4:AG$123, TRUE, 'Audit Form Data'!A$4:A$123, "&gt;=3/1", 'Audit Form Data'!A$4:A$123, "&lt;=3/31", 'Audit Form Data'!B$4:B$123, 'Dropdown Lists'!A$9)</f>
        <v>0</v>
      </c>
      <c r="AT185" s="76">
        <f>COUNTIFS('Audit Form Data'!AG$4:AG$123, TRUE, 'Audit Form Data'!A$4:A$123, "&gt;=4/1", 'Audit Form Data'!A$4:A$123, "&lt;=4/30", 'Audit Form Data'!B$4:B$123, 'Dropdown Lists'!A$9)</f>
        <v>0</v>
      </c>
      <c r="AU185" s="76">
        <f>COUNTIFS('Audit Form Data'!AG$4:AG$123, TRUE, 'Audit Form Data'!A$4:A$123, "&gt;=5/1", 'Audit Form Data'!A$4:A$123, "&lt;=5/31", 'Audit Form Data'!B$4:B$123, 'Dropdown Lists'!A$9)</f>
        <v>0</v>
      </c>
      <c r="AV185" s="76">
        <f>COUNTIFS('Audit Form Data'!AG$4:AG$123, TRUE, 'Audit Form Data'!A$4:A$123, "&gt;=6/1", 'Audit Form Data'!A$4:A$123, "&lt;=6/30", 'Audit Form Data'!B$4:B$123, 'Dropdown Lists'!A$9)</f>
        <v>0</v>
      </c>
      <c r="AW185" s="76">
        <f>COUNTIFS('Audit Form Data'!AG$4:AG$123, TRUE, 'Audit Form Data'!A$4:A$123, "&gt;=7/1", 'Audit Form Data'!A$4:A$123, "&lt;=7/31", 'Audit Form Data'!B$4:B$123, 'Dropdown Lists'!A$9)</f>
        <v>0</v>
      </c>
      <c r="AX185" s="76">
        <f>COUNTIFS('Audit Form Data'!AG$4:AG$123, TRUE, 'Audit Form Data'!A$4:A$123, "&gt;=8/1", 'Audit Form Data'!A$4:A$123, "&lt;=8/31", 'Audit Form Data'!B$4:B$123, 'Dropdown Lists'!A$9)</f>
        <v>0</v>
      </c>
      <c r="AY185" s="76">
        <f>COUNTIFS('Audit Form Data'!AG$4:AG$123, TRUE, 'Audit Form Data'!A$4:A$123, "&gt;=9/1", 'Audit Form Data'!A$4:A$123, "&lt;=9/30", 'Audit Form Data'!B$4:B$123, 'Dropdown Lists'!A$9)</f>
        <v>0</v>
      </c>
      <c r="AZ185" s="76">
        <f>COUNTIFS('Audit Form Data'!AG$4:AG$123, TRUE, 'Audit Form Data'!A$4:A$123, "&gt;=10/1", 'Audit Form Data'!A$4:A$123, "&lt;=10/31", 'Audit Form Data'!B$4:B$123, 'Dropdown Lists'!A$9)</f>
        <v>0</v>
      </c>
      <c r="BA185" s="76">
        <f>COUNTIFS('Audit Form Data'!AG$4:AG$123, TRUE, 'Audit Form Data'!A$4:A$123, "&gt;=11/1", 'Audit Form Data'!A$4:A$123, "&lt;=11/30", 'Audit Form Data'!B$4:B$123, 'Dropdown Lists'!A$9)</f>
        <v>0</v>
      </c>
      <c r="BB185" s="76">
        <f>COUNTIFS('Audit Form Data'!AG$4:AG$123, TRUE, 'Audit Form Data'!A$4:A$123, "&gt;=12/1", 'Audit Form Data'!A$4:A$123, "&lt;=12/31", 'Audit Form Data'!B$4:B$123, 'Dropdown Lists'!A$9)</f>
        <v>0</v>
      </c>
    </row>
    <row r="186" spans="2:54" ht="36.6" x14ac:dyDescent="0.3">
      <c r="B186" s="161" t="s">
        <v>8</v>
      </c>
      <c r="C186" s="58" t="s">
        <v>9</v>
      </c>
      <c r="D186" s="73">
        <f>COUNTIFS('Audit Form Data'!H$4:H$123, TRUE, 'Audit Form Data'!A$4:A$123, "&gt;=1/1", 'Audit Form Data'!A$4:A$123, "&lt;=1/31", 'Audit Form Data'!B$4:B$123, 'Dropdown Lists'!A$9)</f>
        <v>0</v>
      </c>
      <c r="E186" s="74">
        <f>COUNTIFS('Audit Form Data'!I$4:I$123, TRUE, 'Audit Form Data'!A$4:A$123, "&gt;=1/1", 'Audit Form Data'!A$4:A$123, "&lt;=1/31", 'Audit Form Data'!B$4:B$123, 'Dropdown Lists'!A$9)</f>
        <v>0</v>
      </c>
      <c r="F186" s="99" t="str">
        <f>IFERROR(D186/(D186+E186),"")</f>
        <v/>
      </c>
      <c r="G186" s="73">
        <f>COUNTIFS('Audit Form Data'!H$4:H$123, TRUE, 'Audit Form Data'!A$4:A$123, "&gt;=2/1", 'Audit Form Data'!A$4:A$123, "&lt;3/1", 'Audit Form Data'!B$4:B$123, 'Dropdown Lists'!A$9)</f>
        <v>0</v>
      </c>
      <c r="H186" s="74">
        <f>COUNTIFS('Audit Form Data'!I$4:I$123, TRUE, 'Audit Form Data'!A$4:A$123, "&gt;=2/1", 'Audit Form Data'!A$4:A$123, "&lt;3/1", 'Audit Form Data'!B$4:B$123, 'Dropdown Lists'!A$9)</f>
        <v>0</v>
      </c>
      <c r="I186" s="99" t="str">
        <f>IFERROR(G186/(G186+H186),"")</f>
        <v/>
      </c>
      <c r="J186" s="73">
        <f>COUNTIFS('Audit Form Data'!H$4:H$123, TRUE, 'Audit Form Data'!A$4:A$123, "&gt;=3/1", 'Audit Form Data'!A$4:A$123, "&lt;=3/31", 'Audit Form Data'!B$4:B$123, 'Dropdown Lists'!A$9)</f>
        <v>0</v>
      </c>
      <c r="K186" s="74">
        <f>COUNTIFS('Audit Form Data'!I$4:I$123, TRUE, 'Audit Form Data'!A$4:A$123, "&gt;=3/1", 'Audit Form Data'!A$4:A$123, "&lt;=3/31", 'Audit Form Data'!B$4:B$123, 'Dropdown Lists'!A$9)</f>
        <v>0</v>
      </c>
      <c r="L186" s="99" t="str">
        <f>IFERROR(J186/(J186+K186),"")</f>
        <v/>
      </c>
      <c r="M186" s="73">
        <f>COUNTIFS('Audit Form Data'!H$4:H$123, TRUE, 'Audit Form Data'!A$4:A$123, "&gt;=4/1", 'Audit Form Data'!A$4:A$123, "&lt;=4/30", 'Audit Form Data'!B$4:B$123, 'Dropdown Lists'!A$9)</f>
        <v>0</v>
      </c>
      <c r="N186" s="74">
        <f>COUNTIFS('Audit Form Data'!I$4:I$123, TRUE, 'Audit Form Data'!A$4:A$123, "&gt;=4/1", 'Audit Form Data'!A$4:A$123, "&lt;=4/30", 'Audit Form Data'!B$4:B$123, 'Dropdown Lists'!A$9)</f>
        <v>0</v>
      </c>
      <c r="O186" s="99" t="str">
        <f>IFERROR(M186/(M186+N186),"")</f>
        <v/>
      </c>
      <c r="P186" s="73">
        <f>COUNTIFS('Audit Form Data'!H$4:H$123, TRUE, 'Audit Form Data'!A$4:A$123, "&gt;=5/1", 'Audit Form Data'!A$4:A$123, "&lt;=5/31", 'Audit Form Data'!B$4:B$123, 'Dropdown Lists'!A$9)</f>
        <v>0</v>
      </c>
      <c r="Q186" s="74">
        <f>COUNTIFS('Audit Form Data'!I$4:I$123, TRUE, 'Audit Form Data'!A$4:A$123, "&gt;=5/1", 'Audit Form Data'!A$4:A$123, "&lt;=5/31", 'Audit Form Data'!B$4:B$123, 'Dropdown Lists'!A$9)</f>
        <v>0</v>
      </c>
      <c r="R186" s="99" t="str">
        <f>IFERROR(P186/(P186+Q186)," ")</f>
        <v xml:space="preserve"> </v>
      </c>
      <c r="S186" s="73">
        <f>COUNTIFS('Audit Form Data'!H$4:H$123, TRUE, 'Audit Form Data'!A$4:A$123, "&gt;=6/1", 'Audit Form Data'!A$4:A$123, "&lt;=6/30", 'Audit Form Data'!B$4:B$123, 'Dropdown Lists'!A$9)</f>
        <v>0</v>
      </c>
      <c r="T186" s="74">
        <f>COUNTIFS('Audit Form Data'!I$4:I$123, TRUE, 'Audit Form Data'!A$4:A$123, "&gt;=6/1", 'Audit Form Data'!A$4:A$123, "&lt;=6/30", 'Audit Form Data'!B$4:B$123, 'Dropdown Lists'!A$9)</f>
        <v>0</v>
      </c>
      <c r="U186" s="99" t="str">
        <f>IFERROR(S186/(S186+T186),"")</f>
        <v/>
      </c>
      <c r="V186" s="73">
        <f>COUNTIFS('Audit Form Data'!H$4:H$123, TRUE, 'Audit Form Data'!A$4:A$123, "&gt;=7/1", 'Audit Form Data'!A$4:A$123, "&lt;=7/31", 'Audit Form Data'!B$4:B$123, 'Dropdown Lists'!A$9)</f>
        <v>0</v>
      </c>
      <c r="W186" s="74">
        <f>COUNTIFS('Audit Form Data'!I$4:I$123, TRUE, 'Audit Form Data'!A$4:A$123, "&gt;=7/1", 'Audit Form Data'!A$4:A$123, "&lt;=7/31", 'Audit Form Data'!B$4:B$123, 'Dropdown Lists'!A$9)</f>
        <v>0</v>
      </c>
      <c r="X186" s="99" t="str">
        <f>IFERROR(V186/(V186+W186),"")</f>
        <v/>
      </c>
      <c r="Y186" s="73">
        <f>COUNTIFS('Audit Form Data'!H$4:H$123, TRUE, 'Audit Form Data'!A$4:A$123, "&gt;=8/1", 'Audit Form Data'!A$4:A$123, "&lt;=8/31", 'Audit Form Data'!B$4:B$123, 'Dropdown Lists'!A$9)</f>
        <v>0</v>
      </c>
      <c r="Z186" s="74">
        <f>COUNTIFS('Audit Form Data'!I$4:I$123, TRUE, 'Audit Form Data'!A$4:A$123, "&gt;=8/1", 'Audit Form Data'!A$4:A$123, "&lt;=8/31", 'Audit Form Data'!B$4:B$123, 'Dropdown Lists'!A$9)</f>
        <v>0</v>
      </c>
      <c r="AA186" s="99" t="str">
        <f>IFERROR(Y186/(Y186+Z186),"")</f>
        <v/>
      </c>
      <c r="AB186" s="73">
        <f>COUNTIFS('Audit Form Data'!H$4:H$123, TRUE, 'Audit Form Data'!A$4:A$123, "&gt;=9/1", 'Audit Form Data'!A$4:A$123, "&lt;=9/30", 'Audit Form Data'!B$4:B$123, 'Dropdown Lists'!A$9)</f>
        <v>0</v>
      </c>
      <c r="AC186" s="74">
        <f>COUNTIFS('Audit Form Data'!I$4:I$123, TRUE, 'Audit Form Data'!A$4:A$123, "&gt;=9/1", 'Audit Form Data'!A$4:A$123, "&lt;=9/30", 'Audit Form Data'!B$4:B$123, 'Dropdown Lists'!A$9)</f>
        <v>0</v>
      </c>
      <c r="AD186" s="99" t="str">
        <f>IFERROR(AB186/(AB186+AC186),"")</f>
        <v/>
      </c>
      <c r="AE186" s="73">
        <f>COUNTIFS('Audit Form Data'!H$4:H$123, TRUE, 'Audit Form Data'!A$4:A$123, "&gt;=10/1", 'Audit Form Data'!A$4:A$123, "&lt;=10/31", 'Audit Form Data'!B$4:B$123, 'Dropdown Lists'!A$9)</f>
        <v>0</v>
      </c>
      <c r="AF186" s="74">
        <f>COUNTIFS('Audit Form Data'!I$4:I$123, TRUE, 'Audit Form Data'!A$4:A$123, "&gt;=10/1", 'Audit Form Data'!A$4:A$123, "&lt;=10/31", 'Audit Form Data'!B$4:B$123, 'Dropdown Lists'!A$9)</f>
        <v>0</v>
      </c>
      <c r="AG186" s="99" t="str">
        <f>IFERROR(AE186/(AE186+AF186),"")</f>
        <v/>
      </c>
      <c r="AH186" s="73">
        <f>COUNTIFS('Audit Form Data'!H$4:H$123, TRUE, 'Audit Form Data'!A$4:A$123, "&gt;=11/1", 'Audit Form Data'!A$4:A$123, "&lt;=11/30", 'Audit Form Data'!B$4:B$123, 'Dropdown Lists'!A$9)</f>
        <v>0</v>
      </c>
      <c r="AI186" s="74">
        <f>COUNTIFS('Audit Form Data'!I$4:I$123, TRUE, 'Audit Form Data'!A$4:A$123, "&gt;=11/1", 'Audit Form Data'!A$4:A$123, "&lt;=11/30", 'Audit Form Data'!B$4:B$123, 'Dropdown Lists'!A$9)</f>
        <v>0</v>
      </c>
      <c r="AJ186" s="99" t="str">
        <f>IFERROR(AH186/(AH186+AI186),"")</f>
        <v/>
      </c>
      <c r="AK186" s="73">
        <f>COUNTIFS('Audit Form Data'!H$4:H$123, TRUE, 'Audit Form Data'!A$4:A$123, "&gt;=12/1", 'Audit Form Data'!A$4:A$123, "&lt;=12/31", 'Audit Form Data'!B$4:B$123, 'Dropdown Lists'!A$9)</f>
        <v>0</v>
      </c>
      <c r="AL186" s="74">
        <f>COUNTIFS('Audit Form Data'!I$4:I$123, TRUE, 'Audit Form Data'!A$4:A$123, "&gt;=12/1", 'Audit Form Data'!A$4:A$123, "&lt;=12/31", 'Audit Form Data'!B$4:B$123, 'Dropdown Lists'!A$9)</f>
        <v>0</v>
      </c>
      <c r="AM186" s="99" t="str">
        <f>IFERROR(AK186/(AK186+AL186),"")</f>
        <v/>
      </c>
      <c r="AO186" s="147"/>
      <c r="AP186" s="49" t="s">
        <v>12</v>
      </c>
      <c r="AQ186" s="76">
        <f>COUNTIFS('Audit Form Data'!AJ$4:AJ$123, TRUE, 'Audit Form Data'!A$4:A$123, "&gt;=1/1", 'Audit Form Data'!A$4:A$123, "&lt;=1/31", 'Audit Form Data'!B$4:B$123, 'Dropdown Lists'!A$9)</f>
        <v>0</v>
      </c>
      <c r="AR186" s="76">
        <f>COUNTIFS('Audit Form Data'!AJ$4:AJ$123, TRUE, 'Audit Form Data'!A$4:A$123, "&gt;=2/1", 'Audit Form Data'!A$4:A$123, "&lt;3/1", 'Audit Form Data'!B$4:B$123, 'Dropdown Lists'!A$9)</f>
        <v>0</v>
      </c>
      <c r="AS186" s="76">
        <f>COUNTIFS('Audit Form Data'!AJ$4:AJ$123, TRUE, 'Audit Form Data'!A$4:A$123, "&gt;=3/1", 'Audit Form Data'!A$4:A$123, "&lt;=3/31", 'Audit Form Data'!B$4:B$123, 'Dropdown Lists'!A$9)</f>
        <v>0</v>
      </c>
      <c r="AT186" s="76">
        <f>COUNTIFS('Audit Form Data'!AJ$4:AJ$123, TRUE, 'Audit Form Data'!A$4:A$123, "&gt;=4/1", 'Audit Form Data'!A$4:A$123, "&lt;=4/30", 'Audit Form Data'!B$4:B$123, 'Dropdown Lists'!A$9)</f>
        <v>0</v>
      </c>
      <c r="AU186" s="76">
        <f>COUNTIFS('Audit Form Data'!AJ$4:AJ$123, TRUE, 'Audit Form Data'!A$4:A$123, "&gt;=5/1", 'Audit Form Data'!A$4:A$123, "&lt;=5/31", 'Audit Form Data'!B$4:B$123, 'Dropdown Lists'!A$9)</f>
        <v>0</v>
      </c>
      <c r="AV186" s="76">
        <f>COUNTIFS('Audit Form Data'!AJ$4:AJ$123, TRUE, 'Audit Form Data'!A$4:A$123, "&gt;=6/1", 'Audit Form Data'!A$4:A$123, "&lt;=6/30", 'Audit Form Data'!B$4:B$123, 'Dropdown Lists'!A$9)</f>
        <v>0</v>
      </c>
      <c r="AW186" s="76">
        <f>COUNTIFS('Audit Form Data'!AJ$4:AJ$123, TRUE, 'Audit Form Data'!A$4:A$123, "&gt;=7/1", 'Audit Form Data'!A$4:A$123, "&lt;=7/31", 'Audit Form Data'!B$4:B$123, 'Dropdown Lists'!A$9)</f>
        <v>0</v>
      </c>
      <c r="AX186" s="76">
        <f>COUNTIFS('Audit Form Data'!AJ$4:AJ$123, TRUE, 'Audit Form Data'!A$4:A$123, "&gt;=8/1", 'Audit Form Data'!A$4:A$123, "&lt;=8/31", 'Audit Form Data'!B$4:B$123, 'Dropdown Lists'!A$9)</f>
        <v>0</v>
      </c>
      <c r="AY186" s="76">
        <f>COUNTIFS('Audit Form Data'!AJ$4:AJ$123, TRUE, 'Audit Form Data'!A$4:A$123, "&gt;=9/1", 'Audit Form Data'!A$4:A$123, "&lt;=9/30", 'Audit Form Data'!B$4:B$123, 'Dropdown Lists'!A$9)</f>
        <v>0</v>
      </c>
      <c r="AZ186" s="76">
        <f>COUNTIFS('Audit Form Data'!AJ$4:AJ$123, TRUE, 'Audit Form Data'!A$4:A$123, "&gt;=10/1", 'Audit Form Data'!A$4:A$123, "&lt;=10/31", 'Audit Form Data'!B$4:B$123, 'Dropdown Lists'!A$9)</f>
        <v>0</v>
      </c>
      <c r="BA186" s="76">
        <f>COUNTIFS('Audit Form Data'!AJ$4:AJ$123, TRUE, 'Audit Form Data'!A$4:A$123, "&gt;=11/1", 'Audit Form Data'!A$4:A$123, "&lt;=11/30", 'Audit Form Data'!B$4:B$123, 'Dropdown Lists'!A$9)</f>
        <v>0</v>
      </c>
      <c r="BB186" s="76">
        <f>COUNTIFS('Audit Form Data'!AJ$4:AJ$123, TRUE, 'Audit Form Data'!A$4:A$123, "&gt;=12/1", 'Audit Form Data'!A$4:A$123, "&lt;=12/31", 'Audit Form Data'!B$4:B$123, 'Dropdown Lists'!A$9)</f>
        <v>0</v>
      </c>
    </row>
    <row r="187" spans="2:54" ht="24.6" x14ac:dyDescent="0.3">
      <c r="B187" s="162"/>
      <c r="C187" s="89" t="s">
        <v>118</v>
      </c>
      <c r="D187" s="90">
        <f>D186</f>
        <v>0</v>
      </c>
      <c r="E187" s="90">
        <f>E186</f>
        <v>0</v>
      </c>
      <c r="F187" s="100" t="e">
        <f>IFERROR(D187/(D187+E187), NA())</f>
        <v>#N/A</v>
      </c>
      <c r="G187" s="90">
        <f>G186</f>
        <v>0</v>
      </c>
      <c r="H187" s="90">
        <f>H186</f>
        <v>0</v>
      </c>
      <c r="I187" s="100" t="e">
        <f>IFERROR(G187/(G187+H187), NA())</f>
        <v>#N/A</v>
      </c>
      <c r="J187" s="90">
        <f>J186</f>
        <v>0</v>
      </c>
      <c r="K187" s="90">
        <f>K186</f>
        <v>0</v>
      </c>
      <c r="L187" s="100" t="e">
        <f>IFERROR(J187/(J187+K187), NA())</f>
        <v>#N/A</v>
      </c>
      <c r="M187" s="90">
        <f>M186</f>
        <v>0</v>
      </c>
      <c r="N187" s="90">
        <f>N186</f>
        <v>0</v>
      </c>
      <c r="O187" s="100" t="e">
        <f>IFERROR(M187/(M187+N187), NA())</f>
        <v>#N/A</v>
      </c>
      <c r="P187" s="90">
        <f>P186</f>
        <v>0</v>
      </c>
      <c r="Q187" s="90">
        <f>Q186</f>
        <v>0</v>
      </c>
      <c r="R187" s="100" t="e">
        <f>IFERROR(P187/(P187+Q187), NA())</f>
        <v>#N/A</v>
      </c>
      <c r="S187" s="90">
        <f>S186</f>
        <v>0</v>
      </c>
      <c r="T187" s="90">
        <f>T186</f>
        <v>0</v>
      </c>
      <c r="U187" s="100" t="e">
        <f>IFERROR(S187/(S187+T187), NA())</f>
        <v>#N/A</v>
      </c>
      <c r="V187" s="90">
        <f>V186</f>
        <v>0</v>
      </c>
      <c r="W187" s="90">
        <f>W186</f>
        <v>0</v>
      </c>
      <c r="X187" s="100" t="e">
        <f>IFERROR(V187/(V187+W187), NA())</f>
        <v>#N/A</v>
      </c>
      <c r="Y187" s="90">
        <f>Y186</f>
        <v>0</v>
      </c>
      <c r="Z187" s="90">
        <f>Z186</f>
        <v>0</v>
      </c>
      <c r="AA187" s="100" t="e">
        <f>IFERROR(Y187/(Y187+Z187), NA())</f>
        <v>#N/A</v>
      </c>
      <c r="AB187" s="90">
        <f>AB186</f>
        <v>0</v>
      </c>
      <c r="AC187" s="90">
        <f>AC186</f>
        <v>0</v>
      </c>
      <c r="AD187" s="100" t="e">
        <f>IFERROR(AB187/(AB187+AC187), NA())</f>
        <v>#N/A</v>
      </c>
      <c r="AE187" s="90">
        <f>AE186</f>
        <v>0</v>
      </c>
      <c r="AF187" s="90">
        <f>AF186</f>
        <v>0</v>
      </c>
      <c r="AG187" s="100" t="e">
        <f>IFERROR(AE187/(AE187+AF187), NA())</f>
        <v>#N/A</v>
      </c>
      <c r="AH187" s="90">
        <f>AH186</f>
        <v>0</v>
      </c>
      <c r="AI187" s="90">
        <f>AI186</f>
        <v>0</v>
      </c>
      <c r="AJ187" s="100" t="e">
        <f>IFERROR(AH187/(AH187+AI187), NA())</f>
        <v>#N/A</v>
      </c>
      <c r="AK187" s="90">
        <f>AK186</f>
        <v>0</v>
      </c>
      <c r="AL187" s="90">
        <f>AL186</f>
        <v>0</v>
      </c>
      <c r="AM187" s="100" t="e">
        <f>IFERROR(AK187/(AK187+AL187), NA())</f>
        <v>#N/A</v>
      </c>
      <c r="AO187" s="147"/>
      <c r="AP187" s="50" t="s">
        <v>13</v>
      </c>
      <c r="AQ187" s="76">
        <f>COUNTIFS('Audit Form Data'!AM$4:AM$123, TRUE, 'Audit Form Data'!A$4:A$123, "&gt;=1/1", 'Audit Form Data'!A$4:A$123, "&lt;=1/31", 'Audit Form Data'!B$4:B$123, 'Dropdown Lists'!A$9)</f>
        <v>0</v>
      </c>
      <c r="AR187" s="76">
        <f>COUNTIFS('Audit Form Data'!AM$4:AM$123, TRUE, 'Audit Form Data'!A$4:A$123, "&gt;=2/1", 'Audit Form Data'!A$4:A$123, "&lt;3/1", 'Audit Form Data'!B$4:B$123, 'Dropdown Lists'!A$9)</f>
        <v>0</v>
      </c>
      <c r="AS187" s="76">
        <f>COUNTIFS('Audit Form Data'!AM$4:AM$123, TRUE, 'Audit Form Data'!A$4:A$123, "&gt;=3/1", 'Audit Form Data'!A$4:A$123, "&lt;=3/31", 'Audit Form Data'!B$4:B$123, 'Dropdown Lists'!A$9)</f>
        <v>0</v>
      </c>
      <c r="AT187" s="76">
        <f>COUNTIFS('Audit Form Data'!AM$4:AM$123, TRUE, 'Audit Form Data'!A$4:A$123, "&gt;=4/1", 'Audit Form Data'!A$4:A$123, "&lt;=4/30", 'Audit Form Data'!B$4:B$123, 'Dropdown Lists'!A$9)</f>
        <v>0</v>
      </c>
      <c r="AU187" s="76">
        <f>COUNTIFS('Audit Form Data'!AM$4:AM$123, TRUE, 'Audit Form Data'!A$4:A$123, "&gt;=5/1", 'Audit Form Data'!A$4:A$123, "&lt;=5/31", 'Audit Form Data'!B$4:B$123, 'Dropdown Lists'!A$9)</f>
        <v>0</v>
      </c>
      <c r="AV187" s="76">
        <f>COUNTIFS('Audit Form Data'!AM$4:AM$123, TRUE, 'Audit Form Data'!A$4:A$123, "&gt;=6/1", 'Audit Form Data'!A$4:A$123, "&lt;=6/30", 'Audit Form Data'!B$4:B$123, 'Dropdown Lists'!A$9)</f>
        <v>0</v>
      </c>
      <c r="AW187" s="76">
        <f>COUNTIFS('Audit Form Data'!AM$4:AM$123, TRUE, 'Audit Form Data'!A$4:A$123, "&gt;=7/1", 'Audit Form Data'!A$4:A$123, "&lt;=7/31", 'Audit Form Data'!B$4:B$123, 'Dropdown Lists'!A$9)</f>
        <v>0</v>
      </c>
      <c r="AX187" s="76">
        <f>COUNTIFS('Audit Form Data'!AM$4:AM$123, TRUE, 'Audit Form Data'!A$4:A$123, "&gt;=8/1", 'Audit Form Data'!A$4:A$123, "&lt;=8/31", 'Audit Form Data'!B$4:B$123, 'Dropdown Lists'!A$9)</f>
        <v>0</v>
      </c>
      <c r="AY187" s="76">
        <f>COUNTIFS('Audit Form Data'!AM$4:AM$123, TRUE, 'Audit Form Data'!A$4:A$123, "&gt;=9/1", 'Audit Form Data'!A$4:A$123, "&lt;=9/30", 'Audit Form Data'!B$4:B$123, 'Dropdown Lists'!A$9)</f>
        <v>0</v>
      </c>
      <c r="AZ187" s="76">
        <f>COUNTIFS('Audit Form Data'!AM$4:AM$123, TRUE, 'Audit Form Data'!A$4:A$123, "&gt;=10/1", 'Audit Form Data'!A$4:A$123, "&lt;=10/31", 'Audit Form Data'!B$4:B$123, 'Dropdown Lists'!A$9)</f>
        <v>0</v>
      </c>
      <c r="BA187" s="76">
        <f>COUNTIFS('Audit Form Data'!AM$4:AM$123, TRUE, 'Audit Form Data'!A$4:A$123, "&gt;=11/1", 'Audit Form Data'!A$4:A$123, "&lt;=11/30", 'Audit Form Data'!B$4:B$123, 'Dropdown Lists'!A$9)</f>
        <v>0</v>
      </c>
      <c r="BB187" s="76">
        <f>COUNTIFS('Audit Form Data'!AM$4:AM$123, TRUE, 'Audit Form Data'!A$4:A$123, "&gt;=12/1", 'Audit Form Data'!A$4:A$123, "&lt;=12/31", 'Audit Form Data'!B$4:B$123, 'Dropdown Lists'!A$9)</f>
        <v>0</v>
      </c>
    </row>
    <row r="188" spans="2:54" ht="24.6" x14ac:dyDescent="0.3">
      <c r="B188" s="146" t="s">
        <v>10</v>
      </c>
      <c r="C188" s="59" t="s">
        <v>11</v>
      </c>
      <c r="D188" s="75">
        <f>COUNTIFS('Audit Form Data'!AF$4:AF$123, TRUE, 'Audit Form Data'!A$4:A$123, "&gt;=1/1", 'Audit Form Data'!A$4:A$123, "&lt;=1/31", 'Audit Form Data'!B$4:B$123, 'Dropdown Lists'!A$9)</f>
        <v>0</v>
      </c>
      <c r="E188" s="76">
        <f>COUNTIFS('Audit Form Data'!AG$4:AG$123, TRUE, 'Audit Form Data'!A$4:A$123, "&gt;=1/1", 'Audit Form Data'!A$4:A$123, "&lt;=1/31", 'Audit Form Data'!B$4:B$123, 'Dropdown Lists'!A$9)</f>
        <v>0</v>
      </c>
      <c r="F188" s="101" t="str">
        <f>IFERROR(D188/(D188+E188),"")</f>
        <v/>
      </c>
      <c r="G188" s="75">
        <f>COUNTIFS('Audit Form Data'!AF$4:AF$123, TRUE, 'Audit Form Data'!A$4:A$123, "&gt;=2/1", 'Audit Form Data'!A$4:A$123, "&lt;3/1", 'Audit Form Data'!B$4:B$123, 'Dropdown Lists'!A$9)</f>
        <v>0</v>
      </c>
      <c r="H188" s="76">
        <f>COUNTIFS('Audit Form Data'!AG$4:AG$123, TRUE, 'Audit Form Data'!A$4:A$123, "&gt;=2/1", 'Audit Form Data'!A$4:A$123, "&lt;3/1", 'Audit Form Data'!B$4:B$123, 'Dropdown Lists'!A$9)</f>
        <v>0</v>
      </c>
      <c r="I188" s="101" t="str">
        <f>IFERROR(G188/(G188+H188),"")</f>
        <v/>
      </c>
      <c r="J188" s="75">
        <f>COUNTIFS('Audit Form Data'!AF$4:AF$123, TRUE, 'Audit Form Data'!A$4:A$123, "&gt;=3/1", 'Audit Form Data'!A$4:A$123, "&lt;=3/31", 'Audit Form Data'!B$4:B$123, 'Dropdown Lists'!A$9)</f>
        <v>0</v>
      </c>
      <c r="K188" s="76">
        <f>COUNTIFS('Audit Form Data'!AG$4:AG$123, TRUE, 'Audit Form Data'!A$4:A$123, "&gt;=3/1", 'Audit Form Data'!A$4:A$123, "&lt;=3/31", 'Audit Form Data'!B$4:B$123, 'Dropdown Lists'!A$9)</f>
        <v>0</v>
      </c>
      <c r="L188" s="101" t="str">
        <f>IFERROR(J188/(J188+K188),"")</f>
        <v/>
      </c>
      <c r="M188" s="75">
        <f>COUNTIFS('Audit Form Data'!AF$4:AF$123, TRUE, 'Audit Form Data'!A$4:A$123, "&gt;=4/1", 'Audit Form Data'!A$4:A$123, "&lt;=4/30", 'Audit Form Data'!B$4:B$123, 'Dropdown Lists'!A$9)</f>
        <v>0</v>
      </c>
      <c r="N188" s="76">
        <f>COUNTIFS('Audit Form Data'!AG$4:AG$123, TRUE, 'Audit Form Data'!A$4:A$123, "&gt;=4/1", 'Audit Form Data'!A$4:A$123, "&lt;=4/30", 'Audit Form Data'!B$4:B$123, 'Dropdown Lists'!A$9)</f>
        <v>0</v>
      </c>
      <c r="O188" s="101" t="str">
        <f>IFERROR(M188/(M188+N188),"")</f>
        <v/>
      </c>
      <c r="P188" s="75">
        <f>COUNTIFS('Audit Form Data'!AF$4:AF$123, TRUE, 'Audit Form Data'!A$4:A$123, "&gt;=5/1", 'Audit Form Data'!A$4:A$123, "&lt;=5/31", 'Audit Form Data'!B$4:B$123, 'Dropdown Lists'!A$9)</f>
        <v>0</v>
      </c>
      <c r="Q188" s="76">
        <f>COUNTIFS('Audit Form Data'!AG$4:AG$123, TRUE, 'Audit Form Data'!A$4:A$123, "&gt;=5/1", 'Audit Form Data'!A$4:A$123, "&lt;=5/31", 'Audit Form Data'!B$4:B$123, 'Dropdown Lists'!A$9)</f>
        <v>0</v>
      </c>
      <c r="R188" s="101" t="str">
        <f>IFERROR(P188/(P188+Q188),"")</f>
        <v/>
      </c>
      <c r="S188" s="75">
        <f>COUNTIFS('Audit Form Data'!AF$4:AF$123, TRUE, 'Audit Form Data'!A$4:A$123, "&gt;=6/1", 'Audit Form Data'!A$4:A$123, "&lt;=6/30", 'Audit Form Data'!B$4:B$123, 'Dropdown Lists'!A$9)</f>
        <v>0</v>
      </c>
      <c r="T188" s="76">
        <f>COUNTIFS('Audit Form Data'!AG$4:AG$123, TRUE, 'Audit Form Data'!A$4:A$123, "&gt;=6/1", 'Audit Form Data'!A$4:A$123, "&lt;=6/30", 'Audit Form Data'!B$4:B$123, 'Dropdown Lists'!A$9)</f>
        <v>0</v>
      </c>
      <c r="U188" s="101" t="str">
        <f>IFERROR(S188/(S188+T188),"")</f>
        <v/>
      </c>
      <c r="V188" s="75">
        <f>COUNTIFS('Audit Form Data'!AF$4:AF$123, TRUE, 'Audit Form Data'!A$4:A$123, "&gt;=7/1", 'Audit Form Data'!A$4:A$123, "&lt;=7/31", 'Audit Form Data'!B$4:B$123, 'Dropdown Lists'!A$9)</f>
        <v>0</v>
      </c>
      <c r="W188" s="76">
        <f>COUNTIFS('Audit Form Data'!AG$4:AG$123, TRUE, 'Audit Form Data'!A$4:A$123, "&gt;=7/1", 'Audit Form Data'!A$4:A$123, "&lt;=7/31", 'Audit Form Data'!B$4:B$123, 'Dropdown Lists'!A$9)</f>
        <v>0</v>
      </c>
      <c r="X188" s="101" t="str">
        <f>IFERROR(V188/(V188+W188),"")</f>
        <v/>
      </c>
      <c r="Y188" s="75">
        <f>COUNTIFS('Audit Form Data'!AF$4:AF$123, TRUE, 'Audit Form Data'!A$4:A$123, "&gt;=8/1", 'Audit Form Data'!A$4:A$123, "&lt;=8/31", 'Audit Form Data'!B$4:B$123, 'Dropdown Lists'!A$9)</f>
        <v>0</v>
      </c>
      <c r="Z188" s="76">
        <f>COUNTIFS('Audit Form Data'!AG$4:AG$123, TRUE, 'Audit Form Data'!A$4:A$123, "&gt;=8/1", 'Audit Form Data'!A$4:A$123, "&lt;=8/31", 'Audit Form Data'!B$4:B$123, 'Dropdown Lists'!A$9)</f>
        <v>0</v>
      </c>
      <c r="AA188" s="101" t="str">
        <f>IFERROR(Y188/(Y188+Z188),"")</f>
        <v/>
      </c>
      <c r="AB188" s="75">
        <f>COUNTIFS('Audit Form Data'!AF$4:AF$123, TRUE, 'Audit Form Data'!A$4:A$123, "&gt;=9/1", 'Audit Form Data'!A$4:A$123, "&lt;=9/30", 'Audit Form Data'!B$4:B$123, 'Dropdown Lists'!A$9)</f>
        <v>0</v>
      </c>
      <c r="AC188" s="76">
        <f>COUNTIFS('Audit Form Data'!AG$4:AG$123, TRUE, 'Audit Form Data'!A$4:A$123, "&gt;=9/1", 'Audit Form Data'!A$4:A$123, "&lt;=9/30", 'Audit Form Data'!B$4:B$123, 'Dropdown Lists'!A$9)</f>
        <v>0</v>
      </c>
      <c r="AD188" s="101" t="str">
        <f>IFERROR(AB188/(AB188+AC188),"")</f>
        <v/>
      </c>
      <c r="AE188" s="75">
        <f>COUNTIFS('Audit Form Data'!AF$4:AF$123, TRUE, 'Audit Form Data'!A$4:A$123, "&gt;=10/1", 'Audit Form Data'!A$4:A$123, "&lt;=10/31", 'Audit Form Data'!B$4:B$123, 'Dropdown Lists'!A$9)</f>
        <v>0</v>
      </c>
      <c r="AF188" s="76">
        <f>COUNTIFS('Audit Form Data'!AG$4:AG$123, TRUE, 'Audit Form Data'!A$4:A$123, "&gt;=10/1", 'Audit Form Data'!A$4:A$123, "&lt;=10/31", 'Audit Form Data'!B$4:B$123, 'Dropdown Lists'!A$9)</f>
        <v>0</v>
      </c>
      <c r="AG188" s="101" t="str">
        <f>IFERROR(AE188/(AE188+AF188),"")</f>
        <v/>
      </c>
      <c r="AH188" s="75">
        <f>COUNTIFS('Audit Form Data'!AF$4:AF$123, TRUE, 'Audit Form Data'!A$4:A$123, "&gt;=11/1", 'Audit Form Data'!A$4:A$123, "&lt;=11/30", 'Audit Form Data'!B$4:B$123, 'Dropdown Lists'!A$9)</f>
        <v>0</v>
      </c>
      <c r="AI188" s="76">
        <f>COUNTIFS('Audit Form Data'!AG$4:AG$123, TRUE, 'Audit Form Data'!A$4:A$123, "&gt;=11/1", 'Audit Form Data'!A$4:A$123, "&lt;=11/30", 'Audit Form Data'!B$4:B$123, 'Dropdown Lists'!A$9)</f>
        <v>0</v>
      </c>
      <c r="AJ188" s="101" t="str">
        <f>IFERROR(AH188/(AH188+AI188),"")</f>
        <v/>
      </c>
      <c r="AK188" s="75">
        <f>COUNTIFS('Audit Form Data'!AF$4:AF$123, TRUE, 'Audit Form Data'!A$4:A$123, "&gt;=12/1", 'Audit Form Data'!A$4:A$123, "&lt;=12/31", 'Audit Form Data'!B$4:B$123, 'Dropdown Lists'!A$9)</f>
        <v>0</v>
      </c>
      <c r="AL188" s="76">
        <f>COUNTIFS('Audit Form Data'!AG$4:AG$123, TRUE, 'Audit Form Data'!A$4:A$123, "&gt;=12/1", 'Audit Form Data'!A$4:A$123, "&lt;=12/31", 'Audit Form Data'!B$4:B$123, 'Dropdown Lists'!A$9)</f>
        <v>0</v>
      </c>
      <c r="AM188" s="101" t="str">
        <f>IFERROR(AK188/(AK188+AL188),"")</f>
        <v/>
      </c>
      <c r="AO188" s="147"/>
      <c r="AP188" s="50" t="s">
        <v>14</v>
      </c>
      <c r="AQ188" s="76">
        <f>COUNTIFS('Audit Form Data'!AP$4:AP$123, TRUE, 'Audit Form Data'!A$4:A$123, "&gt;=1/1", 'Audit Form Data'!A$4:A$123, "&lt;=1/31", 'Audit Form Data'!B$4:B$123, 'Dropdown Lists'!A$9)</f>
        <v>0</v>
      </c>
      <c r="AR188" s="76">
        <f>COUNTIFS('Audit Form Data'!AP$4:AP$123, TRUE, 'Audit Form Data'!A$4:A$123, "&gt;=2/1", 'Audit Form Data'!A$4:A$123, "&lt;3/1", 'Audit Form Data'!B$4:B$123, 'Dropdown Lists'!A$9)</f>
        <v>0</v>
      </c>
      <c r="AS188" s="76">
        <f>COUNTIFS('Audit Form Data'!AP$4:AP$123, TRUE, 'Audit Form Data'!A$4:A$123, "&gt;=3/1", 'Audit Form Data'!A$4:A$123, "&lt;=3/31", 'Audit Form Data'!B$4:B$123, 'Dropdown Lists'!A$9)</f>
        <v>0</v>
      </c>
      <c r="AT188" s="76">
        <f>COUNTIFS('Audit Form Data'!AP$4:AP$123, TRUE, 'Audit Form Data'!A$4:A$123, "&gt;=4/1", 'Audit Form Data'!A$4:A$123, "&lt;=4/30", 'Audit Form Data'!B$4:B$123, 'Dropdown Lists'!A$9)</f>
        <v>0</v>
      </c>
      <c r="AU188" s="76">
        <f>COUNTIFS('Audit Form Data'!AP$4:AP$123, TRUE, 'Audit Form Data'!A$4:A$123, "&gt;=5/1", 'Audit Form Data'!A$4:A$123, "&lt;=5/31", 'Audit Form Data'!B$4:B$123, 'Dropdown Lists'!A$9)</f>
        <v>0</v>
      </c>
      <c r="AV188" s="76">
        <f>COUNTIFS('Audit Form Data'!AP$4:AP$123, TRUE, 'Audit Form Data'!A$4:A$123, "&gt;=6/1", 'Audit Form Data'!A$4:A$123, "&lt;=6/30", 'Audit Form Data'!B$4:B$123, 'Dropdown Lists'!A$9)</f>
        <v>0</v>
      </c>
      <c r="AW188" s="76">
        <f>COUNTIFS('Audit Form Data'!AP$4:AP$123, TRUE, 'Audit Form Data'!A$4:A$123, "&gt;=7/1", 'Audit Form Data'!A$4:A$123, "&lt;=7/31", 'Audit Form Data'!B$4:B$123, 'Dropdown Lists'!A$9)</f>
        <v>0</v>
      </c>
      <c r="AX188" s="76">
        <f>COUNTIFS('Audit Form Data'!AP$4:AP$123, TRUE, 'Audit Form Data'!A$4:A$123, "&gt;=8/1", 'Audit Form Data'!A$4:A$123, "&lt;=8/31", 'Audit Form Data'!B$4:B$123, 'Dropdown Lists'!A$9)</f>
        <v>0</v>
      </c>
      <c r="AY188" s="76">
        <f>COUNTIFS('Audit Form Data'!AP$4:AP$123, TRUE, 'Audit Form Data'!A$4:A$123, "&gt;=9/1", 'Audit Form Data'!A$4:A$123, "&lt;=9/30", 'Audit Form Data'!B$4:B$123, 'Dropdown Lists'!A$9)</f>
        <v>0</v>
      </c>
      <c r="AZ188" s="76">
        <f>COUNTIFS('Audit Form Data'!AP$4:AP$123, TRUE, 'Audit Form Data'!A$4:A$123, "&gt;=10/1", 'Audit Form Data'!A$4:A$123, "&lt;=10/31", 'Audit Form Data'!B$4:B$123, 'Dropdown Lists'!A$9)</f>
        <v>0</v>
      </c>
      <c r="BA188" s="76">
        <f>COUNTIFS('Audit Form Data'!AP$4:AP$123, TRUE, 'Audit Form Data'!A$4:A$123, "&gt;=11/1", 'Audit Form Data'!A$4:A$123, "&lt;=11/30", 'Audit Form Data'!B$4:B$123, 'Dropdown Lists'!A$9)</f>
        <v>0</v>
      </c>
      <c r="BB188" s="76">
        <f>COUNTIFS('Audit Form Data'!AP$4:AP$123, TRUE, 'Audit Form Data'!A$4:A$123, "&gt;=12/1", 'Audit Form Data'!A$4:A$123, "&lt;=12/31", 'Audit Form Data'!B$4:B$123, 'Dropdown Lists'!A$9)</f>
        <v>0</v>
      </c>
    </row>
    <row r="189" spans="2:54" ht="24.6" x14ac:dyDescent="0.3">
      <c r="B189" s="147"/>
      <c r="C189" s="60" t="s">
        <v>12</v>
      </c>
      <c r="D189" s="75">
        <f>COUNTIFS('Audit Form Data'!AI$4:AI$123, TRUE, 'Audit Form Data'!A$4:A$123, "&gt;=1/1", 'Audit Form Data'!A$4:A$123, "&lt;=1/31", 'Audit Form Data'!B$4:B$123, 'Dropdown Lists'!A$9)</f>
        <v>0</v>
      </c>
      <c r="E189" s="76">
        <f>COUNTIFS('Audit Form Data'!AJ$4:AJ$123, TRUE, 'Audit Form Data'!A$4:A$123, "&gt;=1/1", 'Audit Form Data'!A$4:A$123, "&lt;=1/31", 'Audit Form Data'!B$4:B$123, 'Dropdown Lists'!A$9)</f>
        <v>0</v>
      </c>
      <c r="F189" s="101" t="str">
        <f t="shared" ref="F189:F194" si="204">IFERROR(D189/(D189+E189),"")</f>
        <v/>
      </c>
      <c r="G189" s="75">
        <f>COUNTIFS('Audit Form Data'!AI$4:AI$123, TRUE, 'Audit Form Data'!A$4:A$123, "&gt;=2/1", 'Audit Form Data'!A$4:A$123, "&lt;3/1", 'Audit Form Data'!B$4:B$123, 'Dropdown Lists'!A$9)</f>
        <v>0</v>
      </c>
      <c r="H189" s="76">
        <f>COUNTIFS('Audit Form Data'!AJ$4:AJ$123, TRUE, 'Audit Form Data'!A$4:A$123, "&gt;=2/1", 'Audit Form Data'!A$4:A$123, "&lt;3/1", 'Audit Form Data'!B$4:B$123, 'Dropdown Lists'!A$9)</f>
        <v>0</v>
      </c>
      <c r="I189" s="101" t="str">
        <f t="shared" ref="I189:I194" si="205">IFERROR(G189/(G189+H189),"")</f>
        <v/>
      </c>
      <c r="J189" s="75">
        <f>COUNTIFS('Audit Form Data'!AI$4:AI$123, TRUE, 'Audit Form Data'!A$4:A$123, "&gt;=3/1", 'Audit Form Data'!A$4:A$123, "&lt;=3/31", 'Audit Form Data'!B$4:B$123, 'Dropdown Lists'!A$9)</f>
        <v>0</v>
      </c>
      <c r="K189" s="76">
        <f>COUNTIFS('Audit Form Data'!AJ$4:AJ$123, TRUE, 'Audit Form Data'!A$4:A$123, "&gt;=3/1", 'Audit Form Data'!A$4:A$123, "&lt;=3/31", 'Audit Form Data'!B$4:B$123, 'Dropdown Lists'!A$9)</f>
        <v>0</v>
      </c>
      <c r="L189" s="101" t="str">
        <f t="shared" ref="L189:L194" si="206">IFERROR(J189/(J189+K189),"")</f>
        <v/>
      </c>
      <c r="M189" s="75">
        <f>COUNTIFS('Audit Form Data'!AI$4:AI$123, TRUE, 'Audit Form Data'!A$4:A$123, "&gt;=4/1", 'Audit Form Data'!A$4:A$123, "&lt;=4/30", 'Audit Form Data'!B$4:B$123, 'Dropdown Lists'!A$9)</f>
        <v>0</v>
      </c>
      <c r="N189" s="76">
        <f>COUNTIFS('Audit Form Data'!AJ$4:AJ$123, TRUE, 'Audit Form Data'!A$4:A$123, "&gt;=4/1", 'Audit Form Data'!A$4:A$123, "&lt;=4/30", 'Audit Form Data'!B$4:B$123, 'Dropdown Lists'!A$9)</f>
        <v>0</v>
      </c>
      <c r="O189" s="101" t="str">
        <f t="shared" ref="O189:O194" si="207">IFERROR(M189/(M189+N189),"")</f>
        <v/>
      </c>
      <c r="P189" s="75">
        <f>COUNTIFS('Audit Form Data'!AI$4:AI$123, TRUE, 'Audit Form Data'!A$4:A$123, "&gt;=5/1", 'Audit Form Data'!A$4:A$123, "&lt;=5/31", 'Audit Form Data'!B$4:B$123, 'Dropdown Lists'!A$9)</f>
        <v>0</v>
      </c>
      <c r="Q189" s="76">
        <f>COUNTIFS('Audit Form Data'!AJ$4:AJ$123, TRUE, 'Audit Form Data'!A$4:A$123, "&gt;=5/1", 'Audit Form Data'!A$4:A$123, "&lt;=5/31", 'Audit Form Data'!B$4:B$123, 'Dropdown Lists'!A$9)</f>
        <v>0</v>
      </c>
      <c r="R189" s="101" t="str">
        <f t="shared" ref="R189:R194" si="208">IFERROR(P189/(P189+Q189),"")</f>
        <v/>
      </c>
      <c r="S189" s="75">
        <f>COUNTIFS('Audit Form Data'!AI$4:AI$123, TRUE, 'Audit Form Data'!A$4:A$123, "&gt;=6/1", 'Audit Form Data'!A$4:A$123, "&lt;=6/30", 'Audit Form Data'!B$4:B$123, 'Dropdown Lists'!A$9)</f>
        <v>0</v>
      </c>
      <c r="T189" s="76">
        <f>COUNTIFS('Audit Form Data'!AJ$4:AJ$123, TRUE, 'Audit Form Data'!A$4:A$123, "&gt;=6/1", 'Audit Form Data'!A$4:A$123, "&lt;=6/30", 'Audit Form Data'!B$4:B$123, 'Dropdown Lists'!A$9)</f>
        <v>0</v>
      </c>
      <c r="U189" s="101" t="str">
        <f t="shared" ref="U189:U194" si="209">IFERROR(S189/(S189+T189),"")</f>
        <v/>
      </c>
      <c r="V189" s="75">
        <f>COUNTIFS('Audit Form Data'!AI$4:AI$123, TRUE, 'Audit Form Data'!A$4:A$123, "&gt;=7/1", 'Audit Form Data'!A$4:A$123, "&lt;=7/31", 'Audit Form Data'!B$4:B$123, 'Dropdown Lists'!A$9)</f>
        <v>0</v>
      </c>
      <c r="W189" s="76">
        <f>COUNTIFS('Audit Form Data'!AJ$4:AJ$123, TRUE, 'Audit Form Data'!A$4:A$123, "&gt;=7/1", 'Audit Form Data'!A$4:A$123, "&lt;=7/31", 'Audit Form Data'!B$4:B$123, 'Dropdown Lists'!A$9)</f>
        <v>0</v>
      </c>
      <c r="X189" s="101" t="str">
        <f t="shared" ref="X189:X194" si="210">IFERROR(V189/(V189+W189),"")</f>
        <v/>
      </c>
      <c r="Y189" s="75">
        <f>COUNTIFS('Audit Form Data'!AI$4:AI$123, TRUE, 'Audit Form Data'!A$4:A$123, "&gt;=8/1", 'Audit Form Data'!A$4:A$123, "&lt;=8/31", 'Audit Form Data'!B$4:B$123, 'Dropdown Lists'!A$9)</f>
        <v>0</v>
      </c>
      <c r="Z189" s="76">
        <f>COUNTIFS('Audit Form Data'!AJ$4:AJ$123, TRUE, 'Audit Form Data'!A$4:A$123, "&gt;=8/1", 'Audit Form Data'!A$4:A$123, "&lt;=8/31", 'Audit Form Data'!B$4:B$123, 'Dropdown Lists'!A$9)</f>
        <v>0</v>
      </c>
      <c r="AA189" s="101" t="str">
        <f t="shared" ref="AA189:AA194" si="211">IFERROR(Y189/(Y189+Z189),"")</f>
        <v/>
      </c>
      <c r="AB189" s="75">
        <f>COUNTIFS('Audit Form Data'!AI$4:AI$123, TRUE, 'Audit Form Data'!A$4:A$123, "&gt;=9/1", 'Audit Form Data'!A$4:A$123, "&lt;=9/30", 'Audit Form Data'!B$4:B$123, 'Dropdown Lists'!A$9)</f>
        <v>0</v>
      </c>
      <c r="AC189" s="76">
        <f>COUNTIFS('Audit Form Data'!AJ$4:AJ$123, TRUE, 'Audit Form Data'!A$4:A$123, "&gt;=9/1", 'Audit Form Data'!A$4:A$123, "&lt;=9/30", 'Audit Form Data'!B$4:B$123, 'Dropdown Lists'!A$9)</f>
        <v>0</v>
      </c>
      <c r="AD189" s="101" t="str">
        <f t="shared" ref="AD189:AD194" si="212">IFERROR(AB189/(AB189+AC189),"")</f>
        <v/>
      </c>
      <c r="AE189" s="75">
        <f>COUNTIFS('Audit Form Data'!AI$4:AI$123, TRUE, 'Audit Form Data'!A$4:A$123, "&gt;=10/1", 'Audit Form Data'!A$4:A$123, "&lt;=10/31", 'Audit Form Data'!B$4:B$123, 'Dropdown Lists'!A$9)</f>
        <v>0</v>
      </c>
      <c r="AF189" s="76">
        <f>COUNTIFS('Audit Form Data'!AJ$4:AJ$123, TRUE, 'Audit Form Data'!A$4:A$123, "&gt;=10/1", 'Audit Form Data'!A$4:A$123, "&lt;=10/31", 'Audit Form Data'!B$4:B$123, 'Dropdown Lists'!A$9)</f>
        <v>0</v>
      </c>
      <c r="AG189" s="101" t="str">
        <f t="shared" ref="AG189:AG194" si="213">IFERROR(AE189/(AE189+AF189),"")</f>
        <v/>
      </c>
      <c r="AH189" s="75">
        <f>COUNTIFS('Audit Form Data'!AI$4:AI$123, TRUE, 'Audit Form Data'!A$4:A$123, "&gt;=11/1", 'Audit Form Data'!A$4:A$123, "&lt;=11/30", 'Audit Form Data'!B$4:B$123, 'Dropdown Lists'!A$9)</f>
        <v>0</v>
      </c>
      <c r="AI189" s="76">
        <f>COUNTIFS('Audit Form Data'!AJ$4:AJ$123, TRUE, 'Audit Form Data'!A$4:A$123, "&gt;=11/1", 'Audit Form Data'!A$4:A$123, "&lt;=11/30", 'Audit Form Data'!B$4:B$123, 'Dropdown Lists'!A$9)</f>
        <v>0</v>
      </c>
      <c r="AJ189" s="101" t="str">
        <f t="shared" ref="AJ189:AJ194" si="214">IFERROR(AH189/(AH189+AI189),"")</f>
        <v/>
      </c>
      <c r="AK189" s="75">
        <f>COUNTIFS('Audit Form Data'!AI$4:AI$123, TRUE, 'Audit Form Data'!A$4:A$123, "&gt;=12/1", 'Audit Form Data'!A$4:A$123, "&lt;=12/31", 'Audit Form Data'!B$4:B$123, 'Dropdown Lists'!A$9)</f>
        <v>0</v>
      </c>
      <c r="AL189" s="76">
        <f>COUNTIFS('Audit Form Data'!AJ$4:AJ$123, TRUE, 'Audit Form Data'!A$4:A$123, "&gt;=12/1", 'Audit Form Data'!A$4:A$123, "&lt;=12/31", 'Audit Form Data'!B$4:B$123, 'Dropdown Lists'!A$9)</f>
        <v>0</v>
      </c>
      <c r="AM189" s="101" t="str">
        <f t="shared" ref="AM189:AM194" si="215">IFERROR(AK189/(AK189+AL189),"")</f>
        <v/>
      </c>
      <c r="AO189" s="147"/>
      <c r="AP189" s="50" t="s">
        <v>15</v>
      </c>
      <c r="AQ189" s="76">
        <f>COUNTIFS('Audit Form Data'!AS$4:AS$123, TRUE, 'Audit Form Data'!A$4:A$123, "&gt;=1/1", 'Audit Form Data'!A$4:A$123, "&lt;=1/31", 'Audit Form Data'!B$4:B$123, 'Dropdown Lists'!A$9)</f>
        <v>0</v>
      </c>
      <c r="AR189" s="76">
        <f>COUNTIFS('Audit Form Data'!AS$4:AS$123, TRUE, 'Audit Form Data'!A$4:A$123, "&gt;=2/1", 'Audit Form Data'!A$4:A$123, "&lt;3/1", 'Audit Form Data'!B$4:B$123, 'Dropdown Lists'!A$9)</f>
        <v>0</v>
      </c>
      <c r="AS189" s="76">
        <f>COUNTIFS('Audit Form Data'!AS$4:AS$123, TRUE, 'Audit Form Data'!A$4:A$123, "&gt;=3/1", 'Audit Form Data'!A$4:A$123, "&lt;=3/31", 'Audit Form Data'!B$4:B$123, 'Dropdown Lists'!A$9)</f>
        <v>0</v>
      </c>
      <c r="AT189" s="76">
        <f>COUNTIFS('Audit Form Data'!AS$4:AS$123, TRUE, 'Audit Form Data'!A$4:A$123, "&gt;=4/1", 'Audit Form Data'!A$4:A$123, "&lt;=4/30", 'Audit Form Data'!B$4:B$123, 'Dropdown Lists'!A$9)</f>
        <v>0</v>
      </c>
      <c r="AU189" s="76">
        <f>COUNTIFS('Audit Form Data'!AS$4:AS$123, TRUE, 'Audit Form Data'!A$4:A$123, "&gt;=5/1", 'Audit Form Data'!A$4:A$123, "&lt;=5/31", 'Audit Form Data'!B$4:B$123, 'Dropdown Lists'!A$9)</f>
        <v>0</v>
      </c>
      <c r="AV189" s="76">
        <f>COUNTIFS('Audit Form Data'!AS$4:AS$123, TRUE, 'Audit Form Data'!A$4:A$123, "&gt;=6/1", 'Audit Form Data'!A$4:A$123, "&lt;=6/30", 'Audit Form Data'!B$4:B$123, 'Dropdown Lists'!A$9)</f>
        <v>0</v>
      </c>
      <c r="AW189" s="76">
        <f>COUNTIFS('Audit Form Data'!AS$4:AS$123, TRUE, 'Audit Form Data'!A$4:A$123, "&gt;=7/1", 'Audit Form Data'!A$4:A$123, "&lt;=7/31", 'Audit Form Data'!B$4:B$123, 'Dropdown Lists'!A$9)</f>
        <v>0</v>
      </c>
      <c r="AX189" s="76">
        <f>COUNTIFS('Audit Form Data'!AS$4:AS$123, TRUE, 'Audit Form Data'!A$4:A$123, "&gt;=8/1", 'Audit Form Data'!A$4:A$123, "&lt;=8/31", 'Audit Form Data'!B$4:B$123, 'Dropdown Lists'!A$9)</f>
        <v>0</v>
      </c>
      <c r="AY189" s="76">
        <f>COUNTIFS('Audit Form Data'!AS$4:AS$123, TRUE, 'Audit Form Data'!A$4:A$123, "&gt;=9/1", 'Audit Form Data'!A$4:A$123, "&lt;=9/30", 'Audit Form Data'!B$4:B$123, 'Dropdown Lists'!A$9)</f>
        <v>0</v>
      </c>
      <c r="AZ189" s="76">
        <f>COUNTIFS('Audit Form Data'!AS$4:AS$123, TRUE, 'Audit Form Data'!A$4:A$123, "&gt;=10/1", 'Audit Form Data'!A$4:A$123, "&lt;=10/31", 'Audit Form Data'!B$4:B$123, 'Dropdown Lists'!A$9)</f>
        <v>0</v>
      </c>
      <c r="BA189" s="76">
        <f>COUNTIFS('Audit Form Data'!AS$4:AS$123, TRUE, 'Audit Form Data'!A$4:A$123, "&gt;=11/1", 'Audit Form Data'!A$4:A$123, "&lt;=11/30", 'Audit Form Data'!B$4:B$123, 'Dropdown Lists'!A$9)</f>
        <v>0</v>
      </c>
      <c r="BB189" s="76">
        <f>COUNTIFS('Audit Form Data'!AS$4:AS$123, TRUE, 'Audit Form Data'!A$4:A$123, "&gt;=12/1", 'Audit Form Data'!A$4:A$123, "&lt;=12/31", 'Audit Form Data'!B$4:B$123, 'Dropdown Lists'!A$9)</f>
        <v>0</v>
      </c>
    </row>
    <row r="190" spans="2:54" ht="36.6" x14ac:dyDescent="0.3">
      <c r="B190" s="147"/>
      <c r="C190" s="59" t="s">
        <v>13</v>
      </c>
      <c r="D190" s="75">
        <f>COUNTIFS('Audit Form Data'!AL$4:AL$123, TRUE, 'Audit Form Data'!A$4:A$123, "&gt;=1/1", 'Audit Form Data'!A$4:A$123, "&lt;=1/31", 'Audit Form Data'!B$4:B$123, 'Dropdown Lists'!A$9)</f>
        <v>0</v>
      </c>
      <c r="E190" s="76">
        <f>COUNTIFS('Audit Form Data'!AM$4:AM$123, TRUE, 'Audit Form Data'!A$4:A$123, "&gt;=1/1", 'Audit Form Data'!A$4:A$123, "&lt;=1/31", 'Audit Form Data'!B$4:B$123, 'Dropdown Lists'!A$9)</f>
        <v>0</v>
      </c>
      <c r="F190" s="101" t="str">
        <f t="shared" si="204"/>
        <v/>
      </c>
      <c r="G190" s="75">
        <f>COUNTIFS('Audit Form Data'!AL$4:AL$123, TRUE, 'Audit Form Data'!A$4:A$123, "&gt;=2/1", 'Audit Form Data'!A$4:A$123, "&lt;3/1", 'Audit Form Data'!B$4:B$123, 'Dropdown Lists'!A$9)</f>
        <v>0</v>
      </c>
      <c r="H190" s="76">
        <f>COUNTIFS('Audit Form Data'!AM$4:AM$123, TRUE, 'Audit Form Data'!A$4:A$123, "&gt;=2/1", 'Audit Form Data'!A$4:A$123, "&lt;3/1", 'Audit Form Data'!B$4:B$123, 'Dropdown Lists'!A$9)</f>
        <v>0</v>
      </c>
      <c r="I190" s="101" t="str">
        <f t="shared" si="205"/>
        <v/>
      </c>
      <c r="J190" s="75">
        <f>COUNTIFS('Audit Form Data'!AL$4:AL$123, TRUE, 'Audit Form Data'!A$4:A$123, "&gt;=3/1", 'Audit Form Data'!A$4:A$123, "&lt;=3/31", 'Audit Form Data'!B$4:B$123, 'Dropdown Lists'!A$9)</f>
        <v>0</v>
      </c>
      <c r="K190" s="76">
        <f>COUNTIFS('Audit Form Data'!AM$4:AM$123, TRUE, 'Audit Form Data'!A$4:A$123, "&gt;=3/1", 'Audit Form Data'!A$4:A$123, "&lt;=3/31", 'Audit Form Data'!B$4:B$123, 'Dropdown Lists'!A$9)</f>
        <v>0</v>
      </c>
      <c r="L190" s="101" t="str">
        <f t="shared" si="206"/>
        <v/>
      </c>
      <c r="M190" s="75">
        <f>COUNTIFS('Audit Form Data'!AL$4:AL$123, TRUE, 'Audit Form Data'!A$4:A$123, "&gt;=4/1", 'Audit Form Data'!A$4:A$123, "&lt;=4/30", 'Audit Form Data'!B$4:B$123, 'Dropdown Lists'!A$9)</f>
        <v>0</v>
      </c>
      <c r="N190" s="76">
        <f>COUNTIFS('Audit Form Data'!AM$4:AM$123, TRUE, 'Audit Form Data'!A$4:A$123, "&gt;=4/1", 'Audit Form Data'!A$4:A$123, "&lt;=4/30", 'Audit Form Data'!B$4:B$123, 'Dropdown Lists'!A$9)</f>
        <v>0</v>
      </c>
      <c r="O190" s="101" t="str">
        <f t="shared" si="207"/>
        <v/>
      </c>
      <c r="P190" s="75">
        <f>COUNTIFS('Audit Form Data'!AL$4:AL$123, TRUE, 'Audit Form Data'!A$4:A$123, "&gt;=5/1", 'Audit Form Data'!A$4:A$123, "&lt;=5/31", 'Audit Form Data'!B$4:B$123, 'Dropdown Lists'!A$9)</f>
        <v>0</v>
      </c>
      <c r="Q190" s="76">
        <f>COUNTIFS('Audit Form Data'!AM$4:AM$123, TRUE, 'Audit Form Data'!A$4:A$123, "&gt;=5/1", 'Audit Form Data'!A$4:A$123, "&lt;=5/31", 'Audit Form Data'!B$4:B$123, 'Dropdown Lists'!A$9)</f>
        <v>0</v>
      </c>
      <c r="R190" s="101" t="str">
        <f t="shared" si="208"/>
        <v/>
      </c>
      <c r="S190" s="75">
        <f>COUNTIFS('Audit Form Data'!AL$4:AL$123, TRUE, 'Audit Form Data'!A$4:A$123, "&gt;=6/1", 'Audit Form Data'!A$4:A$123, "&lt;=6/30", 'Audit Form Data'!B$4:B$123, 'Dropdown Lists'!A$9)</f>
        <v>0</v>
      </c>
      <c r="T190" s="76">
        <f>COUNTIFS('Audit Form Data'!AM$4:AM$123, TRUE, 'Audit Form Data'!A$4:A$123, "&gt;=6/1", 'Audit Form Data'!A$4:A$123, "&lt;=6/30", 'Audit Form Data'!B$4:B$123, 'Dropdown Lists'!A$9)</f>
        <v>0</v>
      </c>
      <c r="U190" s="101" t="str">
        <f t="shared" si="209"/>
        <v/>
      </c>
      <c r="V190" s="75">
        <f>COUNTIFS('Audit Form Data'!AL$4:AL$123, TRUE, 'Audit Form Data'!A$4:A$123, "&gt;=7/1", 'Audit Form Data'!A$4:A$123, "&lt;=7/31", 'Audit Form Data'!B$4:B$123, 'Dropdown Lists'!A$9)</f>
        <v>0</v>
      </c>
      <c r="W190" s="76">
        <f>COUNTIFS('Audit Form Data'!AM$4:AM$123, TRUE, 'Audit Form Data'!A$4:A$123, "&gt;=7/1", 'Audit Form Data'!A$4:A$123, "&lt;=7/31", 'Audit Form Data'!B$4:B$123, 'Dropdown Lists'!A$9)</f>
        <v>0</v>
      </c>
      <c r="X190" s="101" t="str">
        <f t="shared" si="210"/>
        <v/>
      </c>
      <c r="Y190" s="75">
        <f>COUNTIFS('Audit Form Data'!AL$4:AL$123, TRUE, 'Audit Form Data'!A$4:A$123, "&gt;=8/1", 'Audit Form Data'!A$4:A$123, "&lt;=8/31", 'Audit Form Data'!B$4:B$123, 'Dropdown Lists'!A$9)</f>
        <v>0</v>
      </c>
      <c r="Z190" s="76">
        <f>COUNTIFS('Audit Form Data'!AM$4:AM$123, TRUE, 'Audit Form Data'!A$4:A$123, "&gt;=8/1", 'Audit Form Data'!A$4:A$123, "&lt;=8/31", 'Audit Form Data'!B$4:B$123, 'Dropdown Lists'!A$9)</f>
        <v>0</v>
      </c>
      <c r="AA190" s="101" t="str">
        <f t="shared" si="211"/>
        <v/>
      </c>
      <c r="AB190" s="75">
        <f>COUNTIFS('Audit Form Data'!AL$4:AL$123, TRUE, 'Audit Form Data'!A$4:A$123, "&gt;=9/1", 'Audit Form Data'!A$4:A$123, "&lt;=9/30", 'Audit Form Data'!B$4:B$123, 'Dropdown Lists'!A$9)</f>
        <v>0</v>
      </c>
      <c r="AC190" s="76">
        <f>COUNTIFS('Audit Form Data'!AM$4:AM$123, TRUE, 'Audit Form Data'!A$4:A$123, "&gt;=9/1", 'Audit Form Data'!A$4:A$123, "&lt;=9/30", 'Audit Form Data'!B$4:B$123, 'Dropdown Lists'!A$9)</f>
        <v>0</v>
      </c>
      <c r="AD190" s="101" t="str">
        <f t="shared" si="212"/>
        <v/>
      </c>
      <c r="AE190" s="75">
        <f>COUNTIFS('Audit Form Data'!AL$4:AL$123, TRUE, 'Audit Form Data'!A$4:A$123, "&gt;=10/1", 'Audit Form Data'!A$4:A$123, "&lt;=10/31", 'Audit Form Data'!B$4:B$123, 'Dropdown Lists'!A$9)</f>
        <v>0</v>
      </c>
      <c r="AF190" s="76">
        <f>COUNTIFS('Audit Form Data'!AM$4:AM$123, TRUE, 'Audit Form Data'!A$4:A$123, "&gt;=10/1", 'Audit Form Data'!A$4:A$123, "&lt;=10/31", 'Audit Form Data'!B$4:B$123, 'Dropdown Lists'!A$9)</f>
        <v>0</v>
      </c>
      <c r="AG190" s="101" t="str">
        <f t="shared" si="213"/>
        <v/>
      </c>
      <c r="AH190" s="75">
        <f>COUNTIFS('Audit Form Data'!AL$4:AL$123, TRUE, 'Audit Form Data'!A$4:A$123, "&gt;=11/1", 'Audit Form Data'!A$4:A$123, "&lt;=11/30", 'Audit Form Data'!B$4:B$123, 'Dropdown Lists'!A$9)</f>
        <v>0</v>
      </c>
      <c r="AI190" s="76">
        <f>COUNTIFS('Audit Form Data'!AM$4:AM$123, TRUE, 'Audit Form Data'!A$4:A$123, "&gt;=11/1", 'Audit Form Data'!A$4:A$123, "&lt;=11/30", 'Audit Form Data'!B$4:B$123, 'Dropdown Lists'!A$9)</f>
        <v>0</v>
      </c>
      <c r="AJ190" s="101" t="str">
        <f t="shared" si="214"/>
        <v/>
      </c>
      <c r="AK190" s="75">
        <f>COUNTIFS('Audit Form Data'!AL$4:AL$123, TRUE, 'Audit Form Data'!A$4:A$123, "&gt;=12/1", 'Audit Form Data'!A$4:A$123, "&lt;=12/31", 'Audit Form Data'!B$4:B$123, 'Dropdown Lists'!A$9)</f>
        <v>0</v>
      </c>
      <c r="AL190" s="76">
        <f>COUNTIFS('Audit Form Data'!AM$4:AM$123, TRUE, 'Audit Form Data'!A$4:A$123, "&gt;=12/1", 'Audit Form Data'!A$4:A$123, "&lt;=12/31", 'Audit Form Data'!B$4:B$123, 'Dropdown Lists'!A$9)</f>
        <v>0</v>
      </c>
      <c r="AM190" s="101" t="str">
        <f t="shared" si="215"/>
        <v/>
      </c>
      <c r="AO190" s="147"/>
      <c r="AP190" s="50" t="s">
        <v>16</v>
      </c>
      <c r="AQ190" s="76">
        <f>COUNTIFS('Audit Form Data'!AY$4:AY$123, TRUE, 'Audit Form Data'!A$4:A$123, "&gt;=1/1", 'Audit Form Data'!A$4:A$123, "&lt;=1/31", 'Audit Form Data'!B$4:B$123, 'Dropdown Lists'!A$9)</f>
        <v>0</v>
      </c>
      <c r="AR190" s="76">
        <f>COUNTIFS('Audit Form Data'!AY$4:AY$123, TRUE, 'Audit Form Data'!A$4:A$123, "&gt;=2/1", 'Audit Form Data'!A$4:A$123, "&lt;3/1", 'Audit Form Data'!B$4:B$123, 'Dropdown Lists'!A$9)</f>
        <v>0</v>
      </c>
      <c r="AS190" s="76">
        <f>COUNTIFS('Audit Form Data'!AY$4:AY$123, TRUE, 'Audit Form Data'!A$4:A$123, "&gt;=3/1", 'Audit Form Data'!A$4:A$123, "&lt;=3/31", 'Audit Form Data'!B$4:B$123, 'Dropdown Lists'!A$9)</f>
        <v>0</v>
      </c>
      <c r="AT190" s="76">
        <f>COUNTIFS('Audit Form Data'!AY$4:AY$123, TRUE, 'Audit Form Data'!A$4:A$123, "&gt;=4/1", 'Audit Form Data'!A$4:A$123, "&lt;=4/30", 'Audit Form Data'!B$4:B$123, 'Dropdown Lists'!A$9)</f>
        <v>0</v>
      </c>
      <c r="AU190" s="76">
        <f>COUNTIFS('Audit Form Data'!AY$4:AY$123, TRUE, 'Audit Form Data'!A$4:A$123, "&gt;=5/1", 'Audit Form Data'!A$4:A$123, "&lt;=5/31", 'Audit Form Data'!B$4:B$123, 'Dropdown Lists'!A$9)</f>
        <v>0</v>
      </c>
      <c r="AV190" s="76">
        <f>COUNTIFS('Audit Form Data'!AY$4:AY$123, TRUE, 'Audit Form Data'!A$4:A$123, "&gt;=6/1", 'Audit Form Data'!A$4:A$123, "&lt;=6/30", 'Audit Form Data'!B$4:B$123, 'Dropdown Lists'!A$9)</f>
        <v>0</v>
      </c>
      <c r="AW190" s="76">
        <f>COUNTIFS('Audit Form Data'!AY$4:AY$123, TRUE, 'Audit Form Data'!A$4:A$123, "&gt;=7/1", 'Audit Form Data'!A$4:A$123, "&lt;=7/31", 'Audit Form Data'!B$4:B$123, 'Dropdown Lists'!A$9)</f>
        <v>0</v>
      </c>
      <c r="AX190" s="76">
        <f>COUNTIFS('Audit Form Data'!AY$4:AY$123, TRUE, 'Audit Form Data'!A$4:A$123, "&gt;=8/1", 'Audit Form Data'!A$4:A$123, "&lt;=8/31", 'Audit Form Data'!B$4:B$123, 'Dropdown Lists'!A$9)</f>
        <v>0</v>
      </c>
      <c r="AY190" s="76">
        <f>COUNTIFS('Audit Form Data'!AY$4:AY$123, TRUE, 'Audit Form Data'!A$4:A$123, "&gt;=9/1", 'Audit Form Data'!A$4:A$123, "&lt;=9/30", 'Audit Form Data'!B$4:B$123, 'Dropdown Lists'!A$9)</f>
        <v>0</v>
      </c>
      <c r="AZ190" s="76">
        <f>COUNTIFS('Audit Form Data'!AY$4:AY$123, TRUE, 'Audit Form Data'!A$4:A$123, "&gt;=10/1", 'Audit Form Data'!A$4:A$123, "&lt;=10/31", 'Audit Form Data'!B$4:B$123, 'Dropdown Lists'!A$9)</f>
        <v>0</v>
      </c>
      <c r="BA190" s="76">
        <f>COUNTIFS('Audit Form Data'!AY$4:AY$123, TRUE, 'Audit Form Data'!A$4:A$123, "&gt;=11/1", 'Audit Form Data'!A$4:A$123, "&lt;=11/30", 'Audit Form Data'!B$4:B$123, 'Dropdown Lists'!A$9)</f>
        <v>0</v>
      </c>
      <c r="BB190" s="76">
        <f>COUNTIFS('Audit Form Data'!AY$4:AY$123, TRUE, 'Audit Form Data'!A$4:A$123, "&gt;=12/1", 'Audit Form Data'!A$4:A$123, "&lt;=12/31", 'Audit Form Data'!B$4:B$123, 'Dropdown Lists'!A$9)</f>
        <v>0</v>
      </c>
    </row>
    <row r="191" spans="2:54" ht="36.6" x14ac:dyDescent="0.3">
      <c r="B191" s="147"/>
      <c r="C191" s="59" t="s">
        <v>14</v>
      </c>
      <c r="D191" s="75">
        <f>COUNTIFS('Audit Form Data'!AO$4:AO$123, TRUE, 'Audit Form Data'!A$4:A$123, "&gt;=1/1", 'Audit Form Data'!A$4:A$123, "&lt;=1/31", 'Audit Form Data'!B$4:B$123, 'Dropdown Lists'!A$9)</f>
        <v>0</v>
      </c>
      <c r="E191" s="76">
        <f>COUNTIFS('Audit Form Data'!AP$4:AP$123, TRUE, 'Audit Form Data'!A$4:A$123, "&gt;=1/1", 'Audit Form Data'!A$4:A$123, "&lt;=1/31", 'Audit Form Data'!B$4:B$123, 'Dropdown Lists'!A$9)</f>
        <v>0</v>
      </c>
      <c r="F191" s="101" t="str">
        <f t="shared" si="204"/>
        <v/>
      </c>
      <c r="G191" s="75">
        <f>COUNTIFS('Audit Form Data'!AO$4:AO$123, TRUE, 'Audit Form Data'!A$4:A$123, "&gt;=2/1", 'Audit Form Data'!A$4:A$123, "&lt;3/1", 'Audit Form Data'!B$4:B$123, 'Dropdown Lists'!A$9)</f>
        <v>0</v>
      </c>
      <c r="H191" s="76">
        <f>COUNTIFS('Audit Form Data'!AP$4:AP$123, TRUE, 'Audit Form Data'!A$4:A$123, "&gt;=2/1", 'Audit Form Data'!A$4:A$123, "&lt;3/1", 'Audit Form Data'!B$4:B$123, 'Dropdown Lists'!A$9)</f>
        <v>0</v>
      </c>
      <c r="I191" s="101" t="str">
        <f t="shared" si="205"/>
        <v/>
      </c>
      <c r="J191" s="75">
        <f>COUNTIFS('Audit Form Data'!AO$4:AO$123, TRUE, 'Audit Form Data'!A$4:A$123, "&gt;=3/1", 'Audit Form Data'!A$4:A$123, "&lt;=3/31", 'Audit Form Data'!B$4:B$123, 'Dropdown Lists'!A$9)</f>
        <v>0</v>
      </c>
      <c r="K191" s="76">
        <f>COUNTIFS('Audit Form Data'!AP$4:AP$123, TRUE, 'Audit Form Data'!A$4:A$123, "&gt;=3/1", 'Audit Form Data'!A$4:A$123, "&lt;=3/31", 'Audit Form Data'!B$4:B$123, 'Dropdown Lists'!A$9)</f>
        <v>0</v>
      </c>
      <c r="L191" s="101" t="str">
        <f t="shared" si="206"/>
        <v/>
      </c>
      <c r="M191" s="75">
        <f>COUNTIFS('Audit Form Data'!AO$4:AO$123, TRUE, 'Audit Form Data'!A$4:A$123, "&gt;=4/1", 'Audit Form Data'!A$4:A$123, "&lt;=4/30", 'Audit Form Data'!B$4:B$123, 'Dropdown Lists'!A$9)</f>
        <v>0</v>
      </c>
      <c r="N191" s="76">
        <f>COUNTIFS('Audit Form Data'!AP$4:AP$123, TRUE, 'Audit Form Data'!A$4:A$123, "&gt;=4/1", 'Audit Form Data'!A$4:A$123, "&lt;=4/30", 'Audit Form Data'!B$4:B$123, 'Dropdown Lists'!A$9)</f>
        <v>0</v>
      </c>
      <c r="O191" s="101" t="str">
        <f t="shared" si="207"/>
        <v/>
      </c>
      <c r="P191" s="75">
        <f>COUNTIFS('Audit Form Data'!AO$4:AO$123, TRUE, 'Audit Form Data'!A$4:A$123, "&gt;=5/1", 'Audit Form Data'!A$4:A$123, "&lt;=5/31", 'Audit Form Data'!B$4:B$123, 'Dropdown Lists'!A$9)</f>
        <v>0</v>
      </c>
      <c r="Q191" s="76">
        <f>COUNTIFS('Audit Form Data'!AP$4:AP$123, TRUE, 'Audit Form Data'!A$4:A$123, "&gt;=5/1", 'Audit Form Data'!A$4:A$123, "&lt;=5/31", 'Audit Form Data'!B$4:B$123, 'Dropdown Lists'!A$9)</f>
        <v>0</v>
      </c>
      <c r="R191" s="101" t="str">
        <f t="shared" si="208"/>
        <v/>
      </c>
      <c r="S191" s="75">
        <f>COUNTIFS('Audit Form Data'!AO$4:AO$123, TRUE, 'Audit Form Data'!A$4:A$123, "&gt;=6/1", 'Audit Form Data'!A$4:A$123, "&lt;=6/30", 'Audit Form Data'!B$4:B$123, 'Dropdown Lists'!A$9)</f>
        <v>0</v>
      </c>
      <c r="T191" s="76">
        <f>COUNTIFS('Audit Form Data'!AP$4:AP$123, TRUE, 'Audit Form Data'!A$4:A$123, "&gt;=6/1", 'Audit Form Data'!A$4:A$123, "&lt;=6/30", 'Audit Form Data'!B$4:B$123, 'Dropdown Lists'!A$9)</f>
        <v>0</v>
      </c>
      <c r="U191" s="101" t="str">
        <f t="shared" si="209"/>
        <v/>
      </c>
      <c r="V191" s="75">
        <f>COUNTIFS('Audit Form Data'!AO$4:AO$123, TRUE, 'Audit Form Data'!A$4:A$123, "&gt;=7/1", 'Audit Form Data'!A$4:A$123, "&lt;=7/31", 'Audit Form Data'!B$4:B$123, 'Dropdown Lists'!A$9)</f>
        <v>0</v>
      </c>
      <c r="W191" s="76">
        <f>COUNTIFS('Audit Form Data'!AP$4:AP$123, TRUE, 'Audit Form Data'!A$4:A$123, "&gt;=7/1", 'Audit Form Data'!A$4:A$123, "&lt;=7/31", 'Audit Form Data'!B$4:B$123, 'Dropdown Lists'!A$9)</f>
        <v>0</v>
      </c>
      <c r="X191" s="101" t="str">
        <f t="shared" si="210"/>
        <v/>
      </c>
      <c r="Y191" s="75">
        <f>COUNTIFS('Audit Form Data'!AO$4:AO$123, TRUE, 'Audit Form Data'!A$4:A$123, "&gt;=8/1", 'Audit Form Data'!A$4:A$123, "&lt;=8/31", 'Audit Form Data'!B$4:B$123, 'Dropdown Lists'!A$9)</f>
        <v>0</v>
      </c>
      <c r="Z191" s="76">
        <f>COUNTIFS('Audit Form Data'!AP$4:AP$123, TRUE, 'Audit Form Data'!A$4:A$123, "&gt;=8/1", 'Audit Form Data'!A$4:A$123, "&lt;=8/31", 'Audit Form Data'!B$4:B$123, 'Dropdown Lists'!A$9)</f>
        <v>0</v>
      </c>
      <c r="AA191" s="101" t="str">
        <f t="shared" si="211"/>
        <v/>
      </c>
      <c r="AB191" s="75">
        <f>COUNTIFS('Audit Form Data'!AO$4:AO$123, TRUE, 'Audit Form Data'!A$4:A$123, "&gt;=9/1", 'Audit Form Data'!A$4:A$123, "&lt;=9/30", 'Audit Form Data'!B$4:B$123, 'Dropdown Lists'!A$9)</f>
        <v>0</v>
      </c>
      <c r="AC191" s="76">
        <f>COUNTIFS('Audit Form Data'!AP$4:AP$123, TRUE, 'Audit Form Data'!A$4:A$123, "&gt;=9/1", 'Audit Form Data'!A$4:A$123, "&lt;=9/30", 'Audit Form Data'!B$4:B$123, 'Dropdown Lists'!A$9)</f>
        <v>0</v>
      </c>
      <c r="AD191" s="101" t="str">
        <f t="shared" si="212"/>
        <v/>
      </c>
      <c r="AE191" s="75">
        <f>COUNTIFS('Audit Form Data'!AO$4:AO$123, TRUE, 'Audit Form Data'!A$4:A$123, "&gt;=10/1", 'Audit Form Data'!A$4:A$123, "&lt;=10/31", 'Audit Form Data'!B$4:B$123, 'Dropdown Lists'!A$9)</f>
        <v>0</v>
      </c>
      <c r="AF191" s="76">
        <f>COUNTIFS('Audit Form Data'!AP$4:AP$123, TRUE, 'Audit Form Data'!A$4:A$123, "&gt;=10/1", 'Audit Form Data'!A$4:A$123, "&lt;=10/31", 'Audit Form Data'!B$4:B$123, 'Dropdown Lists'!A$9)</f>
        <v>0</v>
      </c>
      <c r="AG191" s="101" t="str">
        <f t="shared" si="213"/>
        <v/>
      </c>
      <c r="AH191" s="75">
        <f>COUNTIFS('Audit Form Data'!AO$4:AO$123, TRUE, 'Audit Form Data'!A$4:A$123, "&gt;=11/1", 'Audit Form Data'!A$4:A$123, "&lt;=11/30", 'Audit Form Data'!B$4:B$123, 'Dropdown Lists'!A$9)</f>
        <v>0</v>
      </c>
      <c r="AI191" s="76">
        <f>COUNTIFS('Audit Form Data'!AP$4:AP$123, TRUE, 'Audit Form Data'!A$4:A$123, "&gt;=11/1", 'Audit Form Data'!A$4:A$123, "&lt;=11/30", 'Audit Form Data'!B$4:B$123, 'Dropdown Lists'!A$9)</f>
        <v>0</v>
      </c>
      <c r="AJ191" s="101" t="str">
        <f t="shared" si="214"/>
        <v/>
      </c>
      <c r="AK191" s="75">
        <f>COUNTIFS('Audit Form Data'!AO$4:AO$123, TRUE, 'Audit Form Data'!A$4:A$123, "&gt;=12/1", 'Audit Form Data'!A$4:A$123, "&lt;=12/31", 'Audit Form Data'!B$4:B$123, 'Dropdown Lists'!A$9)</f>
        <v>0</v>
      </c>
      <c r="AL191" s="76">
        <f>COUNTIFS('Audit Form Data'!AP$4:AP$123, TRUE, 'Audit Form Data'!A$4:A$123, "&gt;=12/1", 'Audit Form Data'!A$4:A$123, "&lt;=12/31", 'Audit Form Data'!B$4:B$123, 'Dropdown Lists'!A$9)</f>
        <v>0</v>
      </c>
      <c r="AM191" s="101" t="str">
        <f t="shared" si="215"/>
        <v/>
      </c>
      <c r="AO191" s="148"/>
      <c r="AP191" s="50" t="s">
        <v>17</v>
      </c>
      <c r="AQ191" s="76">
        <f>COUNTIFS('Audit Form Data'!BK$4:BK$123, TRUE, 'Audit Form Data'!A$4:A$123, "&gt;=1/1", 'Audit Form Data'!A$4:A$123, "&lt;=1/31", 'Audit Form Data'!B$4:B$123, 'Dropdown Lists'!A$9)</f>
        <v>0</v>
      </c>
      <c r="AR191" s="76">
        <f>COUNTIFS('Audit Form Data'!BK$4:BK$123, TRUE, 'Audit Form Data'!A$4:A$123, "&gt;=2/1", 'Audit Form Data'!A$4:A$123, "&lt;3/1", 'Audit Form Data'!B$4:B$123, 'Dropdown Lists'!A$9)</f>
        <v>0</v>
      </c>
      <c r="AS191" s="76">
        <f>COUNTIFS('Audit Form Data'!BK$4:BK$123, TRUE, 'Audit Form Data'!A$4:A$123, "&gt;=3/1", 'Audit Form Data'!A$4:A$123, "&lt;=3/31", 'Audit Form Data'!B$4:B$123, 'Dropdown Lists'!A$9)</f>
        <v>0</v>
      </c>
      <c r="AT191" s="76">
        <f>COUNTIFS('Audit Form Data'!BK$4:BK$123, TRUE, 'Audit Form Data'!A$4:A$123, "&gt;=4/1", 'Audit Form Data'!A$4:A$123, "&lt;=4/30", 'Audit Form Data'!B$4:B$123, 'Dropdown Lists'!A$9)</f>
        <v>0</v>
      </c>
      <c r="AU191" s="76">
        <f>COUNTIFS('Audit Form Data'!BK$4:BK$123, TRUE, 'Audit Form Data'!A$4:A$123, "&gt;=5/1", 'Audit Form Data'!A$4:A$123, "&lt;=5/31", 'Audit Form Data'!B$4:B$123, 'Dropdown Lists'!A$9)</f>
        <v>0</v>
      </c>
      <c r="AV191" s="76">
        <f>COUNTIFS('Audit Form Data'!BK$4:BK$123, TRUE, 'Audit Form Data'!A$4:A$123, "&gt;=6/1", 'Audit Form Data'!A$4:A$123, "&lt;=6/30", 'Audit Form Data'!B$4:B$123, 'Dropdown Lists'!A$9)</f>
        <v>0</v>
      </c>
      <c r="AW191" s="76">
        <f>COUNTIFS('Audit Form Data'!BK$4:BK$123, TRUE, 'Audit Form Data'!A$4:A$123, "&gt;=7/1", 'Audit Form Data'!A$4:A$123, "&lt;=7/31", 'Audit Form Data'!B$4:B$123, 'Dropdown Lists'!A$9)</f>
        <v>0</v>
      </c>
      <c r="AX191" s="76">
        <f>COUNTIFS('Audit Form Data'!BK$4:BK$123, TRUE, 'Audit Form Data'!A$4:A$123, "&gt;=8/1", 'Audit Form Data'!A$4:A$123, "&lt;=8/31", 'Audit Form Data'!B$4:B$123, 'Dropdown Lists'!A$9)</f>
        <v>0</v>
      </c>
      <c r="AY191" s="76">
        <f>COUNTIFS('Audit Form Data'!BK$4:BK$123, TRUE, 'Audit Form Data'!A$4:A$123, "&gt;=9/1", 'Audit Form Data'!A$4:A$123, "&lt;=9/30", 'Audit Form Data'!B$4:B$123, 'Dropdown Lists'!A$9)</f>
        <v>0</v>
      </c>
      <c r="AZ191" s="76">
        <f>COUNTIFS('Audit Form Data'!BK$4:BK$123, TRUE, 'Audit Form Data'!A$4:A$123, "&gt;=10/1", 'Audit Form Data'!A$4:A$123, "&lt;=10/31", 'Audit Form Data'!B$4:B$123, 'Dropdown Lists'!A$9)</f>
        <v>0</v>
      </c>
      <c r="BA191" s="76">
        <f>COUNTIFS('Audit Form Data'!BK$4:BK$123, TRUE, 'Audit Form Data'!A$4:A$123, "&gt;=11/1", 'Audit Form Data'!A$4:A$123, "&lt;=11/30", 'Audit Form Data'!B$4:B$123, 'Dropdown Lists'!A$9)</f>
        <v>0</v>
      </c>
      <c r="BB191" s="76">
        <f>COUNTIFS('Audit Form Data'!BK$4:BK$123, TRUE, 'Audit Form Data'!A$4:A$123, "&gt;=12/1", 'Audit Form Data'!A$4:A$123, "&lt;=12/31", 'Audit Form Data'!B$4:B$123, 'Dropdown Lists'!A$9)</f>
        <v>0</v>
      </c>
    </row>
    <row r="192" spans="2:54" ht="36.6" x14ac:dyDescent="0.3">
      <c r="B192" s="147"/>
      <c r="C192" s="59" t="s">
        <v>15</v>
      </c>
      <c r="D192" s="75">
        <f>COUNTIFS('Audit Form Data'!AR$4:AR$123, TRUE, 'Audit Form Data'!A$4:A$123, "&gt;=1/1", 'Audit Form Data'!A$4:A$123, "&lt;=1/31", 'Audit Form Data'!B$4:B$123, 'Dropdown Lists'!A$9)</f>
        <v>0</v>
      </c>
      <c r="E192" s="76">
        <f>COUNTIFS('Audit Form Data'!AS$4:AS$123, TRUE, 'Audit Form Data'!A$4:A$123, "&gt;=1/1", 'Audit Form Data'!A$4:A$123, "&lt;=1/31", 'Audit Form Data'!B$4:B$123, 'Dropdown Lists'!A$9)</f>
        <v>0</v>
      </c>
      <c r="F192" s="101" t="str">
        <f t="shared" si="204"/>
        <v/>
      </c>
      <c r="G192" s="75">
        <f>COUNTIFS('Audit Form Data'!AR$4:AR$123, TRUE, 'Audit Form Data'!A$4:A$123, "&gt;=2/1", 'Audit Form Data'!A$4:A$123, "&lt;3/1", 'Audit Form Data'!B$4:B$123, 'Dropdown Lists'!A$9)</f>
        <v>0</v>
      </c>
      <c r="H192" s="76">
        <f>COUNTIFS('Audit Form Data'!AS$4:AS$123, TRUE, 'Audit Form Data'!A$4:A$123, "&gt;=2/1", 'Audit Form Data'!A$4:A$123, "&lt;3/1", 'Audit Form Data'!B$4:B$123, 'Dropdown Lists'!A$9)</f>
        <v>0</v>
      </c>
      <c r="I192" s="101" t="str">
        <f t="shared" si="205"/>
        <v/>
      </c>
      <c r="J192" s="75">
        <f>COUNTIFS('Audit Form Data'!AR$4:AR$123, TRUE, 'Audit Form Data'!A$4:A$123, "&gt;=3/1", 'Audit Form Data'!A$4:A$123, "&lt;=3/31", 'Audit Form Data'!B$4:B$123, 'Dropdown Lists'!A$9)</f>
        <v>0</v>
      </c>
      <c r="K192" s="76">
        <f>COUNTIFS('Audit Form Data'!AS$4:AS$123, TRUE, 'Audit Form Data'!A$4:A$123, "&gt;=3/1", 'Audit Form Data'!A$4:A$123, "&lt;=3/31", 'Audit Form Data'!B$4:B$123, 'Dropdown Lists'!A$9)</f>
        <v>0</v>
      </c>
      <c r="L192" s="101" t="str">
        <f t="shared" si="206"/>
        <v/>
      </c>
      <c r="M192" s="75">
        <f>COUNTIFS('Audit Form Data'!AR$4:AR$123, TRUE, 'Audit Form Data'!A$4:A$123, "&gt;=4/1", 'Audit Form Data'!A$4:A$123, "&lt;=4/30", 'Audit Form Data'!B$4:B$123, 'Dropdown Lists'!A$9)</f>
        <v>0</v>
      </c>
      <c r="N192" s="76">
        <f>COUNTIFS('Audit Form Data'!AS$4:AS$123, TRUE, 'Audit Form Data'!A$4:A$123, "&gt;=4/1", 'Audit Form Data'!A$4:A$123, "&lt;=4/30", 'Audit Form Data'!B$4:B$123, 'Dropdown Lists'!A$9)</f>
        <v>0</v>
      </c>
      <c r="O192" s="101" t="str">
        <f t="shared" si="207"/>
        <v/>
      </c>
      <c r="P192" s="75">
        <f>COUNTIFS('Audit Form Data'!AR$4:AR$123, TRUE, 'Audit Form Data'!A$4:A$123, "&gt;=5/1", 'Audit Form Data'!A$4:A$123, "&lt;=5/31", 'Audit Form Data'!B$4:B$123, 'Dropdown Lists'!A$9)</f>
        <v>0</v>
      </c>
      <c r="Q192" s="76">
        <f>COUNTIFS('Audit Form Data'!AS$4:AS$123, TRUE, 'Audit Form Data'!A$4:A$123, "&gt;=5/1", 'Audit Form Data'!A$4:A$123, "&lt;=5/31", 'Audit Form Data'!B$4:B$123, 'Dropdown Lists'!A$9)</f>
        <v>0</v>
      </c>
      <c r="R192" s="101" t="str">
        <f t="shared" si="208"/>
        <v/>
      </c>
      <c r="S192" s="75">
        <f>COUNTIFS('Audit Form Data'!AR$4:AR$123, TRUE, 'Audit Form Data'!A$4:A$123, "&gt;=6/1", 'Audit Form Data'!A$4:A$123, "&lt;=6/30", 'Audit Form Data'!B$4:B$123, 'Dropdown Lists'!A$9)</f>
        <v>0</v>
      </c>
      <c r="T192" s="76">
        <f>COUNTIFS('Audit Form Data'!AS$4:AS$123, TRUE, 'Audit Form Data'!A$4:A$123, "&gt;=6/1", 'Audit Form Data'!A$4:A$123, "&lt;=6/30", 'Audit Form Data'!B$4:B$123, 'Dropdown Lists'!A$9)</f>
        <v>0</v>
      </c>
      <c r="U192" s="101" t="str">
        <f t="shared" si="209"/>
        <v/>
      </c>
      <c r="V192" s="75">
        <f>COUNTIFS('Audit Form Data'!AR$4:AR$123, TRUE, 'Audit Form Data'!A$4:A$123, "&gt;=7/1", 'Audit Form Data'!A$4:A$123, "&lt;=7/31", 'Audit Form Data'!B$4:B$123, 'Dropdown Lists'!A$9)</f>
        <v>0</v>
      </c>
      <c r="W192" s="76">
        <f>COUNTIFS('Audit Form Data'!AS$4:AS$123, TRUE, 'Audit Form Data'!A$4:A$123, "&gt;=7/1", 'Audit Form Data'!A$4:A$123, "&lt;=7/31", 'Audit Form Data'!B$4:B$123, 'Dropdown Lists'!A$9)</f>
        <v>0</v>
      </c>
      <c r="X192" s="101" t="str">
        <f t="shared" si="210"/>
        <v/>
      </c>
      <c r="Y192" s="75">
        <f>COUNTIFS('Audit Form Data'!AR$4:AR$123, TRUE, 'Audit Form Data'!A$4:A$123, "&gt;=8/1", 'Audit Form Data'!A$4:A$123, "&lt;=8/31", 'Audit Form Data'!B$4:B$123, 'Dropdown Lists'!A$9)</f>
        <v>0</v>
      </c>
      <c r="Z192" s="76">
        <f>COUNTIFS('Audit Form Data'!AS$4:AS$123, TRUE, 'Audit Form Data'!A$4:A$123, "&gt;=8/1", 'Audit Form Data'!A$4:A$123, "&lt;=8/31", 'Audit Form Data'!B$4:B$123, 'Dropdown Lists'!A$9)</f>
        <v>0</v>
      </c>
      <c r="AA192" s="101" t="str">
        <f t="shared" si="211"/>
        <v/>
      </c>
      <c r="AB192" s="75">
        <f>COUNTIFS('Audit Form Data'!AR$4:AR$123, TRUE, 'Audit Form Data'!A$4:A$123, "&gt;=9/1", 'Audit Form Data'!A$4:A$123, "&lt;=9/30", 'Audit Form Data'!B$4:B$123, 'Dropdown Lists'!A$9)</f>
        <v>0</v>
      </c>
      <c r="AC192" s="76">
        <f>COUNTIFS('Audit Form Data'!AS$4:AS$123, TRUE, 'Audit Form Data'!A$4:A$123, "&gt;=9/1", 'Audit Form Data'!A$4:A$123, "&lt;=9/30", 'Audit Form Data'!B$4:B$123, 'Dropdown Lists'!A$9)</f>
        <v>0</v>
      </c>
      <c r="AD192" s="101" t="str">
        <f t="shared" si="212"/>
        <v/>
      </c>
      <c r="AE192" s="75">
        <f>COUNTIFS('Audit Form Data'!AR$4:AR$123, TRUE, 'Audit Form Data'!A$4:A$123, "&gt;=10/1", 'Audit Form Data'!A$4:A$123, "&lt;=10/31", 'Audit Form Data'!B$4:B$123, 'Dropdown Lists'!A$9)</f>
        <v>0</v>
      </c>
      <c r="AF192" s="76">
        <f>COUNTIFS('Audit Form Data'!AS$4:AS$123, TRUE, 'Audit Form Data'!A$4:A$123, "&gt;=10/1", 'Audit Form Data'!A$4:A$123, "&lt;=10/31", 'Audit Form Data'!B$4:B$123, 'Dropdown Lists'!A$9)</f>
        <v>0</v>
      </c>
      <c r="AG192" s="101" t="str">
        <f t="shared" si="213"/>
        <v/>
      </c>
      <c r="AH192" s="75">
        <f>COUNTIFS('Audit Form Data'!AR$4:AR$123, TRUE, 'Audit Form Data'!A$4:A$123, "&gt;=11/1", 'Audit Form Data'!A$4:A$123, "&lt;=11/30", 'Audit Form Data'!B$4:B$123, 'Dropdown Lists'!A$9)</f>
        <v>0</v>
      </c>
      <c r="AI192" s="76">
        <f>COUNTIFS('Audit Form Data'!AS$4:AS$123, TRUE, 'Audit Form Data'!A$4:A$123, "&gt;=11/1", 'Audit Form Data'!A$4:A$123, "&lt;=11/30", 'Audit Form Data'!B$4:B$123, 'Dropdown Lists'!A$9)</f>
        <v>0</v>
      </c>
      <c r="AJ192" s="101" t="str">
        <f t="shared" si="214"/>
        <v/>
      </c>
      <c r="AK192" s="75">
        <f>COUNTIFS('Audit Form Data'!AR$4:AR$123, TRUE, 'Audit Form Data'!A$4:A$123, "&gt;=12/1", 'Audit Form Data'!A$4:A$123, "&lt;=12/31", 'Audit Form Data'!B$4:B$123, 'Dropdown Lists'!A$9)</f>
        <v>0</v>
      </c>
      <c r="AL192" s="76">
        <f>COUNTIFS('Audit Form Data'!AS$4:AS$123, TRUE, 'Audit Form Data'!A$4:A$123, "&gt;=12/1", 'Audit Form Data'!A$4:A$123, "&lt;=12/31", 'Audit Form Data'!B$4:B$123, 'Dropdown Lists'!A$9)</f>
        <v>0</v>
      </c>
      <c r="AM192" s="101" t="str">
        <f t="shared" si="215"/>
        <v/>
      </c>
      <c r="AO192" s="149" t="s">
        <v>18</v>
      </c>
      <c r="AP192" s="51" t="s">
        <v>93</v>
      </c>
      <c r="AQ192" s="78">
        <f>COUNTIFS('Audit Form Data'!O$4:O$123, TRUE, 'Audit Form Data'!A$4:A$123, "&gt;=1/1", 'Audit Form Data'!A$4:A$123, "&lt;=1/31", 'Audit Form Data'!B$4:B$123, 'Dropdown Lists'!A$9)</f>
        <v>0</v>
      </c>
      <c r="AR192" s="78">
        <f>COUNTIFS('Audit Form Data'!O$4:O$123, TRUE, 'Audit Form Data'!A$4:A$123, "&gt;=2/1", 'Audit Form Data'!A$4:A$123, "&lt;3/1", 'Audit Form Data'!B$4:B$123, 'Dropdown Lists'!A$9)</f>
        <v>0</v>
      </c>
      <c r="AS192" s="78">
        <f>COUNTIFS('Audit Form Data'!O$4:O$123, TRUE, 'Audit Form Data'!A$4:A$123, "&gt;=3/1", 'Audit Form Data'!A$4:A$123, "&lt;=3/31", 'Audit Form Data'!B$4:B$123, 'Dropdown Lists'!A$9)</f>
        <v>0</v>
      </c>
      <c r="AT192" s="78">
        <f>COUNTIFS('Audit Form Data'!O$4:O$123, TRUE, 'Audit Form Data'!A$4:A$123, "&gt;=4/1", 'Audit Form Data'!A$4:A$123, "&lt;=4/30", 'Audit Form Data'!B$4:B$123, 'Dropdown Lists'!A$9)</f>
        <v>0</v>
      </c>
      <c r="AU192" s="78">
        <f>COUNTIFS('Audit Form Data'!O$4:O$123, TRUE, 'Audit Form Data'!A$4:A$123, "&gt;=5/1", 'Audit Form Data'!A$4:A$123, "&lt;=5/31", 'Audit Form Data'!B$4:B$123, 'Dropdown Lists'!A$9)</f>
        <v>0</v>
      </c>
      <c r="AV192" s="78">
        <f>COUNTIFS('Audit Form Data'!O$4:O$123, TRUE, 'Audit Form Data'!A$4:A$123, "&gt;=6/1", 'Audit Form Data'!A$4:A$123, "&lt;=6/30", 'Audit Form Data'!B$4:B$123, 'Dropdown Lists'!A$9)</f>
        <v>0</v>
      </c>
      <c r="AW192" s="78">
        <f>COUNTIFS('Audit Form Data'!O$4:O$123, TRUE, 'Audit Form Data'!A$4:A$123, "&gt;=7/1", 'Audit Form Data'!A$4:A$123, "&lt;=7/31", 'Audit Form Data'!B$4:B$123, 'Dropdown Lists'!A$9)</f>
        <v>0</v>
      </c>
      <c r="AX192" s="78">
        <f>COUNTIFS('Audit Form Data'!O$4:O$123, TRUE, 'Audit Form Data'!A$4:A$123, "&gt;=8/1", 'Audit Form Data'!A$4:A$123, "&lt;=8/31", 'Audit Form Data'!B$4:B$123, 'Dropdown Lists'!A$9)</f>
        <v>0</v>
      </c>
      <c r="AY192" s="78">
        <f>COUNTIFS('Audit Form Data'!O$4:O$123, TRUE, 'Audit Form Data'!A$4:A$123, "&gt;=9/1", 'Audit Form Data'!A$4:A$123, "&lt;=9/30", 'Audit Form Data'!B$4:B$123, 'Dropdown Lists'!A$9)</f>
        <v>0</v>
      </c>
      <c r="AZ192" s="78">
        <f>COUNTIFS('Audit Form Data'!O$4:O$123, TRUE, 'Audit Form Data'!A$4:A$123, "&gt;=10/1", 'Audit Form Data'!A$4:A$123, "&lt;=10/31", 'Audit Form Data'!B$4:B$123, 'Dropdown Lists'!A$9)</f>
        <v>0</v>
      </c>
      <c r="BA192" s="78">
        <f>COUNTIFS('Audit Form Data'!O$4:O$123, TRUE, 'Audit Form Data'!A$4:A$123, "&gt;=11/1", 'Audit Form Data'!A$4:A$123, "&lt;=11/30", 'Audit Form Data'!B$4:B$123, 'Dropdown Lists'!A$9)</f>
        <v>0</v>
      </c>
      <c r="BB192" s="78">
        <f>COUNTIFS('Audit Form Data'!O$4:O$123, TRUE, 'Audit Form Data'!A$4:A$123, "&gt;=12/1", 'Audit Form Data'!A$4:A$123, "&lt;=12/31", 'Audit Form Data'!B$4:B$123, 'Dropdown Lists'!A$9)</f>
        <v>0</v>
      </c>
    </row>
    <row r="193" spans="2:54" ht="24.6" x14ac:dyDescent="0.3">
      <c r="B193" s="147"/>
      <c r="C193" s="59" t="s">
        <v>16</v>
      </c>
      <c r="D193" s="75">
        <f>COUNTIFS('Audit Form Data'!AX$4:AX$123, TRUE, 'Audit Form Data'!A$4:A$123, "&gt;=1/1", 'Audit Form Data'!A$4:A$123, "&lt;=1/31", 'Audit Form Data'!B$4:B$123, 'Dropdown Lists'!A$9)</f>
        <v>0</v>
      </c>
      <c r="E193" s="76">
        <f>COUNTIFS('Audit Form Data'!AY$4:AY$123, TRUE, 'Audit Form Data'!A$4:A$123, "&gt;=1/1", 'Audit Form Data'!A$4:A$123, "&lt;=1/31", 'Audit Form Data'!B$4:B$123, 'Dropdown Lists'!A$9)</f>
        <v>0</v>
      </c>
      <c r="F193" s="101" t="str">
        <f t="shared" si="204"/>
        <v/>
      </c>
      <c r="G193" s="75">
        <f>COUNTIFS('Audit Form Data'!AX$4:AX$123, TRUE, 'Audit Form Data'!A$4:A$123, "&gt;=2/1", 'Audit Form Data'!A$4:A$123, "&lt;3/1", 'Audit Form Data'!B$4:B$123, 'Dropdown Lists'!A$9)</f>
        <v>0</v>
      </c>
      <c r="H193" s="76">
        <f>COUNTIFS('Audit Form Data'!AY$4:AY$123, TRUE, 'Audit Form Data'!A$4:A$123, "&gt;=2/1", 'Audit Form Data'!A$4:A$123, "&lt;3/1", 'Audit Form Data'!B$4:B$123, 'Dropdown Lists'!A$9)</f>
        <v>0</v>
      </c>
      <c r="I193" s="101" t="str">
        <f t="shared" si="205"/>
        <v/>
      </c>
      <c r="J193" s="75">
        <f>COUNTIFS('Audit Form Data'!AX$4:AX$123, TRUE, 'Audit Form Data'!A$4:A$123, "&gt;=3/1", 'Audit Form Data'!A$4:A$123, "&lt;=3/31", 'Audit Form Data'!B$4:B$123, 'Dropdown Lists'!A$9)</f>
        <v>0</v>
      </c>
      <c r="K193" s="76">
        <f>COUNTIFS('Audit Form Data'!AY$4:AY$123, TRUE, 'Audit Form Data'!A$4:A$123, "&gt;=3/1", 'Audit Form Data'!A$4:A$123, "&lt;=3/31", 'Audit Form Data'!B$4:B$123, 'Dropdown Lists'!A$9)</f>
        <v>0</v>
      </c>
      <c r="L193" s="101" t="str">
        <f t="shared" si="206"/>
        <v/>
      </c>
      <c r="M193" s="75">
        <f>COUNTIFS('Audit Form Data'!AX$4:AX$123, TRUE, 'Audit Form Data'!A$4:A$123, "&gt;=4/1", 'Audit Form Data'!A$4:A$123, "&lt;=4/30", 'Audit Form Data'!B$4:B$123, 'Dropdown Lists'!A$9)</f>
        <v>0</v>
      </c>
      <c r="N193" s="76">
        <f>COUNTIFS('Audit Form Data'!AY$4:AY$123, TRUE, 'Audit Form Data'!A$4:A$123, "&gt;=4/1", 'Audit Form Data'!A$4:A$123, "&lt;=4/30", 'Audit Form Data'!B$4:B$123, 'Dropdown Lists'!A$9)</f>
        <v>0</v>
      </c>
      <c r="O193" s="101" t="str">
        <f t="shared" si="207"/>
        <v/>
      </c>
      <c r="P193" s="75">
        <f>COUNTIFS('Audit Form Data'!AX$4:AX$123, TRUE, 'Audit Form Data'!A$4:A$123, "&gt;=5/1", 'Audit Form Data'!A$4:A$123, "&lt;=5/31", 'Audit Form Data'!B$4:B$123, 'Dropdown Lists'!A$9)</f>
        <v>0</v>
      </c>
      <c r="Q193" s="76">
        <f>COUNTIFS('Audit Form Data'!AY$4:AY$123, TRUE, 'Audit Form Data'!A$4:A$123, "&gt;=5/1", 'Audit Form Data'!A$4:A$123, "&lt;=5/31", 'Audit Form Data'!B$4:B$123, 'Dropdown Lists'!A$9)</f>
        <v>0</v>
      </c>
      <c r="R193" s="101" t="str">
        <f t="shared" si="208"/>
        <v/>
      </c>
      <c r="S193" s="75">
        <f>COUNTIFS('Audit Form Data'!AX$4:AX$123, TRUE, 'Audit Form Data'!A$4:A$123, "&gt;=6/1", 'Audit Form Data'!A$4:A$123, "&lt;=6/30", 'Audit Form Data'!B$4:B$123, 'Dropdown Lists'!A$9)</f>
        <v>0</v>
      </c>
      <c r="T193" s="76">
        <f>COUNTIFS('Audit Form Data'!AY$4:AY$123, TRUE, 'Audit Form Data'!A$4:A$123, "&gt;=6/1", 'Audit Form Data'!A$4:A$123, "&lt;=6/30", 'Audit Form Data'!B$4:B$123, 'Dropdown Lists'!A$9)</f>
        <v>0</v>
      </c>
      <c r="U193" s="101" t="str">
        <f t="shared" si="209"/>
        <v/>
      </c>
      <c r="V193" s="75">
        <f>COUNTIFS('Audit Form Data'!AX$4:AX$123, TRUE, 'Audit Form Data'!A$4:A$123, "&gt;=7/1", 'Audit Form Data'!A$4:A$123, "&lt;=7/31", 'Audit Form Data'!B$4:B$123, 'Dropdown Lists'!A$9)</f>
        <v>0</v>
      </c>
      <c r="W193" s="76">
        <f>COUNTIFS('Audit Form Data'!AY$4:AY$123, TRUE, 'Audit Form Data'!A$4:A$123, "&gt;=7/1", 'Audit Form Data'!A$4:A$123, "&lt;=7/31", 'Audit Form Data'!B$4:B$123, 'Dropdown Lists'!A$9)</f>
        <v>0</v>
      </c>
      <c r="X193" s="101" t="str">
        <f t="shared" si="210"/>
        <v/>
      </c>
      <c r="Y193" s="75">
        <f>COUNTIFS('Audit Form Data'!AX$4:AX$123, TRUE, 'Audit Form Data'!A$4:A$123, "&gt;=8/1", 'Audit Form Data'!A$4:A$123, "&lt;=8/31", 'Audit Form Data'!B$4:B$123, 'Dropdown Lists'!A$9)</f>
        <v>0</v>
      </c>
      <c r="Z193" s="76">
        <f>COUNTIFS('Audit Form Data'!AY$4:AY$123, TRUE, 'Audit Form Data'!A$4:A$123, "&gt;=8/1", 'Audit Form Data'!A$4:A$123, "&lt;=8/31", 'Audit Form Data'!B$4:B$123, 'Dropdown Lists'!A$9)</f>
        <v>0</v>
      </c>
      <c r="AA193" s="101" t="str">
        <f t="shared" si="211"/>
        <v/>
      </c>
      <c r="AB193" s="75">
        <f>COUNTIFS('Audit Form Data'!AX$4:AX$123, TRUE, 'Audit Form Data'!A$4:A$123, "&gt;=9/1", 'Audit Form Data'!A$4:A$123, "&lt;=9/30", 'Audit Form Data'!B$4:B$123, 'Dropdown Lists'!A$9)</f>
        <v>0</v>
      </c>
      <c r="AC193" s="76">
        <f>COUNTIFS('Audit Form Data'!AY$4:AY$123, TRUE, 'Audit Form Data'!A$4:A$123, "&gt;=9/1", 'Audit Form Data'!A$4:A$123, "&lt;=9/30", 'Audit Form Data'!B$4:B$123, 'Dropdown Lists'!A$9)</f>
        <v>0</v>
      </c>
      <c r="AD193" s="101" t="str">
        <f t="shared" si="212"/>
        <v/>
      </c>
      <c r="AE193" s="75">
        <f>COUNTIFS('Audit Form Data'!AX$4:AX$123, TRUE, 'Audit Form Data'!A$4:A$123, "&gt;=10/1", 'Audit Form Data'!A$4:A$123, "&lt;=10/31", 'Audit Form Data'!B$4:B$123, 'Dropdown Lists'!A$9)</f>
        <v>0</v>
      </c>
      <c r="AF193" s="76">
        <f>COUNTIFS('Audit Form Data'!AY$4:AY$123, TRUE, 'Audit Form Data'!A$4:A$123, "&gt;=10/1", 'Audit Form Data'!A$4:A$123, "&lt;=10/31", 'Audit Form Data'!B$4:B$123, 'Dropdown Lists'!A$9)</f>
        <v>0</v>
      </c>
      <c r="AG193" s="101" t="str">
        <f t="shared" si="213"/>
        <v/>
      </c>
      <c r="AH193" s="75">
        <f>COUNTIFS('Audit Form Data'!AX$4:AX$123, TRUE, 'Audit Form Data'!A$4:A$123, "&gt;=11/1", 'Audit Form Data'!A$4:A$123, "&lt;=11/30", 'Audit Form Data'!B$4:B$123, 'Dropdown Lists'!A$9)</f>
        <v>0</v>
      </c>
      <c r="AI193" s="76">
        <f>COUNTIFS('Audit Form Data'!AY$4:AY$123, TRUE, 'Audit Form Data'!A$4:A$123, "&gt;=11/1", 'Audit Form Data'!A$4:A$123, "&lt;=11/30", 'Audit Form Data'!B$4:B$123, 'Dropdown Lists'!A$9)</f>
        <v>0</v>
      </c>
      <c r="AJ193" s="101" t="str">
        <f t="shared" si="214"/>
        <v/>
      </c>
      <c r="AK193" s="75">
        <f>COUNTIFS('Audit Form Data'!AX$4:AX$123, TRUE, 'Audit Form Data'!A$4:A$123, "&gt;=12/1", 'Audit Form Data'!A$4:A$123, "&lt;=12/31", 'Audit Form Data'!B$4:B$123, 'Dropdown Lists'!A$9)</f>
        <v>0</v>
      </c>
      <c r="AL193" s="76">
        <f>COUNTIFS('Audit Form Data'!AY$4:AY$123, TRUE, 'Audit Form Data'!A$4:A$123, "&gt;=12/1", 'Audit Form Data'!A$4:A$123, "&lt;=12/31", 'Audit Form Data'!B$4:B$123, 'Dropdown Lists'!A$9)</f>
        <v>0</v>
      </c>
      <c r="AM193" s="101" t="str">
        <f t="shared" si="215"/>
        <v/>
      </c>
      <c r="AO193" s="150"/>
      <c r="AP193" s="51" t="s">
        <v>20</v>
      </c>
      <c r="AQ193" s="78">
        <f>COUNTIFS('Audit Form Data'!AV$4:AV$123, TRUE, 'Audit Form Data'!A$4:A$123, "&gt;=1/1", 'Audit Form Data'!A$4:A$123, "&lt;=1/31", 'Audit Form Data'!B$4:B$123, 'Dropdown Lists'!A$9) + COUNTIFS('Audit Form Data'!BB$4:BB$123, TRUE, 'Audit Form Data'!A$4:A$123, "&gt;=1/1", 'Audit Form Data'!A$4:A$123, "&lt;=1/31", 'Audit Form Data'!B$4:B$123, 'Dropdown Lists'!A$9)</f>
        <v>0</v>
      </c>
      <c r="AR193" s="78">
        <f>COUNTIFS('Audit Form Data'!AV$4:AV$123, TRUE, 'Audit Form Data'!A$4:A$123, "&gt;=2/1", 'Audit Form Data'!A$4:A$123, "&lt;3/1", 'Audit Form Data'!B$4:B$123, 'Dropdown Lists'!A$9) + COUNTIFS('Audit Form Data'!BB$4:BB$123, TRUE, 'Audit Form Data'!A$4:A$123, "&gt;=2/1", 'Audit Form Data'!A$4:A$123, "&lt;3/1", 'Audit Form Data'!B$4:B$123, 'Dropdown Lists'!A$9)</f>
        <v>0</v>
      </c>
      <c r="AS193" s="78">
        <f>COUNTIFS('Audit Form Data'!AV$4:AV$123, TRUE, 'Audit Form Data'!A$4:A$123, "&gt;=3/1", 'Audit Form Data'!A$4:A$123, "&lt;=3/31", 'Audit Form Data'!B$4:B$123, 'Dropdown Lists'!A$9) + COUNTIFS('Audit Form Data'!BB$4:BB$123, TRUE, 'Audit Form Data'!A$4:A$123, "&gt;=3/1", 'Audit Form Data'!A$4:A$123, "&lt;=3/31", 'Audit Form Data'!B$4:B$123, 'Dropdown Lists'!A$9)</f>
        <v>0</v>
      </c>
      <c r="AT193" s="78">
        <f>COUNTIFS('Audit Form Data'!AV$4:AV$123, TRUE, 'Audit Form Data'!A$4:A$123, "&gt;=4/1", 'Audit Form Data'!A$4:A$123, "&lt;=4/30", 'Audit Form Data'!B$4:B$123, 'Dropdown Lists'!A$9) + COUNTIFS('Audit Form Data'!BB$4:BB$123, TRUE, 'Audit Form Data'!A$4:A$123, "&gt;=4/1", 'Audit Form Data'!A$4:A$123, "&lt;=4/30", 'Audit Form Data'!B$4:B$123, 'Dropdown Lists'!A$9)</f>
        <v>0</v>
      </c>
      <c r="AU193" s="78">
        <f>COUNTIFS('Audit Form Data'!AV$4:AV$123, TRUE, 'Audit Form Data'!A$4:A$123, "&gt;=5/1", 'Audit Form Data'!A$4:A$123, "&lt;=5/31", 'Audit Form Data'!B$4:B$123, 'Dropdown Lists'!A$9) + COUNTIFS('Audit Form Data'!BB$4:BB$123, TRUE, 'Audit Form Data'!A$4:A$123, "&gt;=5/1", 'Audit Form Data'!A$4:A$123, "&lt;=5/31", 'Audit Form Data'!B$4:B$123, 'Dropdown Lists'!A$9)</f>
        <v>0</v>
      </c>
      <c r="AV193" s="78">
        <f>COUNTIFS('Audit Form Data'!AV$4:AV$123, TRUE, 'Audit Form Data'!A$4:A$123, "&gt;=6/1", 'Audit Form Data'!A$4:A$123, "&lt;=6/30", 'Audit Form Data'!B$4:B$123, 'Dropdown Lists'!A$9) + COUNTIFS('Audit Form Data'!BB$4:BB$123, TRUE, 'Audit Form Data'!A$4:A$123, "&gt;=6/1", 'Audit Form Data'!A$4:A$123, "&lt;=6/30", 'Audit Form Data'!B$4:B$123, 'Dropdown Lists'!A$9)</f>
        <v>0</v>
      </c>
      <c r="AW193" s="78">
        <f>COUNTIFS('Audit Form Data'!AV$4:AV$123, TRUE, 'Audit Form Data'!A$4:A$123, "&gt;=7/1", 'Audit Form Data'!A$4:A$123, "&lt;=7/31", 'Audit Form Data'!B$4:B$123, 'Dropdown Lists'!A$9) + COUNTIFS('Audit Form Data'!BB$4:BB$123, TRUE, 'Audit Form Data'!A$4:A$123, "&gt;=7/1", 'Audit Form Data'!A$4:A$123, "&lt;=7/31", 'Audit Form Data'!B$4:B$123, 'Dropdown Lists'!A$9)</f>
        <v>0</v>
      </c>
      <c r="AX193" s="78">
        <f>COUNTIFS('Audit Form Data'!AV$4:AV$123, TRUE, 'Audit Form Data'!A$4:A$123, "&gt;=8/1", 'Audit Form Data'!A$4:A$123, "&lt;=8/31", 'Audit Form Data'!B$4:B$123, 'Dropdown Lists'!A$9) + COUNTIFS('Audit Form Data'!BB$4:BB$123, TRUE, 'Audit Form Data'!A$4:A$123, "&gt;=8/1", 'Audit Form Data'!A$4:A$123, "&lt;=8/31", 'Audit Form Data'!B$4:B$123, 'Dropdown Lists'!A$9)</f>
        <v>0</v>
      </c>
      <c r="AY193" s="78">
        <f>COUNTIFS('Audit Form Data'!AV$4:AV$123, TRUE, 'Audit Form Data'!A$4:A$123, "&gt;=9/1", 'Audit Form Data'!A$4:A$123, "&lt;=9/30", 'Audit Form Data'!B$4:B$123, 'Dropdown Lists'!A$9) + COUNTIFS('Audit Form Data'!BB$4:BB$123, TRUE, 'Audit Form Data'!A$4:A$123, "&gt;=9/1", 'Audit Form Data'!A$4:A$123, "&lt;=9/30", 'Audit Form Data'!B$4:B$123, 'Dropdown Lists'!A$9)</f>
        <v>0</v>
      </c>
      <c r="AZ193" s="78">
        <f>COUNTIFS('Audit Form Data'!AV$4:AV$123, TRUE, 'Audit Form Data'!A$4:A$123, "&gt;=10/1", 'Audit Form Data'!A$4:A$123, "&lt;=10/31", 'Audit Form Data'!B$4:B$123, 'Dropdown Lists'!A$9) + COUNTIFS('Audit Form Data'!BB$4:BB$123, TRUE, 'Audit Form Data'!A$4:A$123, "&gt;=10/1", 'Audit Form Data'!A$4:A$123, "&lt;=10/31", 'Audit Form Data'!B$4:B$123, 'Dropdown Lists'!A$9)</f>
        <v>0</v>
      </c>
      <c r="BA193" s="78">
        <f>COUNTIFS('Audit Form Data'!AV$4:AV$123, TRUE, 'Audit Form Data'!A$4:A$123, "&gt;=11/1", 'Audit Form Data'!A$4:A$123, "&lt;=11/30", 'Audit Form Data'!B$4:B$123, 'Dropdown Lists'!A$9) + COUNTIFS('Audit Form Data'!BB$4:BB$123, TRUE, 'Audit Form Data'!A$4:A$123, "&gt;=11/1", 'Audit Form Data'!A$4:A$123, "&lt;=11/30", 'Audit Form Data'!B$4:B$123, 'Dropdown Lists'!A$9)</f>
        <v>0</v>
      </c>
      <c r="BB193" s="78">
        <f>COUNTIFS('Audit Form Data'!AV$4:AV$123, TRUE, 'Audit Form Data'!A$4:A$123, "&gt;=12/1", 'Audit Form Data'!A$4:A$123, "&lt;=12/31", 'Audit Form Data'!B$4:B$123, 'Dropdown Lists'!A$9) + COUNTIFS('Audit Form Data'!BB$4:BB$123, TRUE, 'Audit Form Data'!A$4:A$123, "&gt;=12/1", 'Audit Form Data'!A$4:A$123, "&lt;=12/31", 'Audit Form Data'!B$4:B$123, 'Dropdown Lists'!A$9)</f>
        <v>0</v>
      </c>
    </row>
    <row r="194" spans="2:54" ht="36.6" x14ac:dyDescent="0.3">
      <c r="B194" s="147"/>
      <c r="C194" s="59" t="s">
        <v>17</v>
      </c>
      <c r="D194" s="75">
        <f>COUNTIFS('Audit Form Data'!BJ$4:BJ$123, TRUE, 'Audit Form Data'!A$4:A$123, "&gt;=1/1", 'Audit Form Data'!A$4:A$123, "&lt;=1/31", 'Audit Form Data'!B$4:B$123, 'Dropdown Lists'!A$9)</f>
        <v>0</v>
      </c>
      <c r="E194" s="76">
        <f>COUNTIFS('Audit Form Data'!BK$4:BK$123, TRUE, 'Audit Form Data'!A$4:A$123, "&gt;=1/1", 'Audit Form Data'!A$4:A$123, "&lt;=1/31", 'Audit Form Data'!B$4:B$123, 'Dropdown Lists'!A$9)</f>
        <v>0</v>
      </c>
      <c r="F194" s="101" t="str">
        <f t="shared" si="204"/>
        <v/>
      </c>
      <c r="G194" s="75">
        <f>COUNTIFS('Audit Form Data'!BJ$4:BJ$123, TRUE, 'Audit Form Data'!A$4:A$123, "&gt;=2/1", 'Audit Form Data'!A$4:A$123, "&lt;3/1", 'Audit Form Data'!B$4:B$123, 'Dropdown Lists'!A$9)</f>
        <v>0</v>
      </c>
      <c r="H194" s="76">
        <f>COUNTIFS('Audit Form Data'!BK$4:BK$123, TRUE, 'Audit Form Data'!A$4:A$123, "&gt;=2/1", 'Audit Form Data'!A$4:A$123, "&lt;3/1", 'Audit Form Data'!B$4:B$123, 'Dropdown Lists'!A$9)</f>
        <v>0</v>
      </c>
      <c r="I194" s="101" t="str">
        <f t="shared" si="205"/>
        <v/>
      </c>
      <c r="J194" s="75">
        <f>COUNTIFS('Audit Form Data'!BJ$4:BJ$123, TRUE, 'Audit Form Data'!A$4:A$123, "&gt;=3/1", 'Audit Form Data'!A$4:A$123, "&lt;=3/31", 'Audit Form Data'!B$4:B$123, 'Dropdown Lists'!A$9)</f>
        <v>0</v>
      </c>
      <c r="K194" s="76">
        <f>COUNTIFS('Audit Form Data'!BK$4:BK$123, TRUE, 'Audit Form Data'!A$4:A$123, "&gt;=3/1", 'Audit Form Data'!A$4:A$123, "&lt;=3/31", 'Audit Form Data'!B$4:B$123, 'Dropdown Lists'!A$9)</f>
        <v>0</v>
      </c>
      <c r="L194" s="101" t="str">
        <f t="shared" si="206"/>
        <v/>
      </c>
      <c r="M194" s="75">
        <f>COUNTIFS('Audit Form Data'!BJ$4:BJ$123, TRUE, 'Audit Form Data'!A$4:A$123, "&gt;=4/1", 'Audit Form Data'!A$4:A$123, "&lt;=4/30", 'Audit Form Data'!B$4:B$123, 'Dropdown Lists'!A$9)</f>
        <v>0</v>
      </c>
      <c r="N194" s="76">
        <f>COUNTIFS('Audit Form Data'!BK$4:BK$123, TRUE, 'Audit Form Data'!A$4:A$123, "&gt;=4/1", 'Audit Form Data'!A$4:A$123, "&lt;=4/30", 'Audit Form Data'!B$4:B$123, 'Dropdown Lists'!A$9)</f>
        <v>0</v>
      </c>
      <c r="O194" s="101" t="str">
        <f t="shared" si="207"/>
        <v/>
      </c>
      <c r="P194" s="75">
        <f>COUNTIFS('Audit Form Data'!BJ$4:BJ$123, TRUE, 'Audit Form Data'!A$4:A$123, "&gt;=5/1", 'Audit Form Data'!A$4:A$123, "&lt;=5/31", 'Audit Form Data'!B$4:B$123, 'Dropdown Lists'!A$9)</f>
        <v>0</v>
      </c>
      <c r="Q194" s="76">
        <f>COUNTIFS('Audit Form Data'!BK$4:BK$123, TRUE, 'Audit Form Data'!A$4:A$123, "&gt;=5/1", 'Audit Form Data'!A$4:A$123, "&lt;=5/31", 'Audit Form Data'!B$4:B$123, 'Dropdown Lists'!A$9)</f>
        <v>0</v>
      </c>
      <c r="R194" s="101" t="str">
        <f t="shared" si="208"/>
        <v/>
      </c>
      <c r="S194" s="75">
        <f>COUNTIFS('Audit Form Data'!BJ$4:BJ$123, TRUE, 'Audit Form Data'!A$4:A$123, "&gt;=6/1", 'Audit Form Data'!A$4:A$123, "&lt;=6/30", 'Audit Form Data'!B$4:B$123, 'Dropdown Lists'!A$9)</f>
        <v>0</v>
      </c>
      <c r="T194" s="76">
        <f>COUNTIFS('Audit Form Data'!BK$4:BK$123, TRUE, 'Audit Form Data'!A$4:A$123, "&gt;=6/1", 'Audit Form Data'!A$4:A$123, "&lt;=6/30", 'Audit Form Data'!B$4:B$123, 'Dropdown Lists'!A$9)</f>
        <v>0</v>
      </c>
      <c r="U194" s="101" t="str">
        <f t="shared" si="209"/>
        <v/>
      </c>
      <c r="V194" s="75">
        <f>COUNTIFS('Audit Form Data'!BJ$4:BJ$123, TRUE, 'Audit Form Data'!A$4:A$123, "&gt;=7/1", 'Audit Form Data'!A$4:A$123, "&lt;=7/31", 'Audit Form Data'!B$4:B$123, 'Dropdown Lists'!A$9)</f>
        <v>0</v>
      </c>
      <c r="W194" s="76">
        <f>COUNTIFS('Audit Form Data'!BK$4:BK$123, TRUE, 'Audit Form Data'!A$4:A$123, "&gt;=7/1", 'Audit Form Data'!A$4:A$123, "&lt;=7/31", 'Audit Form Data'!B$4:B$123, 'Dropdown Lists'!A$9)</f>
        <v>0</v>
      </c>
      <c r="X194" s="101" t="str">
        <f t="shared" si="210"/>
        <v/>
      </c>
      <c r="Y194" s="75">
        <f>COUNTIFS('Audit Form Data'!BJ$4:BJ$123, TRUE, 'Audit Form Data'!A$4:A$123, "&gt;=8/1", 'Audit Form Data'!A$4:A$123, "&lt;=8/31", 'Audit Form Data'!B$4:B$123, 'Dropdown Lists'!A$9)</f>
        <v>0</v>
      </c>
      <c r="Z194" s="76">
        <f>COUNTIFS('Audit Form Data'!BK$4:BK$123, TRUE, 'Audit Form Data'!A$4:A$123, "&gt;=8/1", 'Audit Form Data'!A$4:A$123, "&lt;=8/31", 'Audit Form Data'!B$4:B$123, 'Dropdown Lists'!A$9)</f>
        <v>0</v>
      </c>
      <c r="AA194" s="101" t="str">
        <f t="shared" si="211"/>
        <v/>
      </c>
      <c r="AB194" s="75">
        <f>COUNTIFS('Audit Form Data'!BJ$4:BJ$123, TRUE, 'Audit Form Data'!A$4:A$123, "&gt;=9/1", 'Audit Form Data'!A$4:A$123, "&lt;=9/30", 'Audit Form Data'!B$4:B$123, 'Dropdown Lists'!A$9)</f>
        <v>0</v>
      </c>
      <c r="AC194" s="76">
        <f>COUNTIFS('Audit Form Data'!BK$4:BK$123, TRUE, 'Audit Form Data'!A$4:A$123, "&gt;=9/1", 'Audit Form Data'!A$4:A$123, "&lt;=9/30", 'Audit Form Data'!B$4:B$123, 'Dropdown Lists'!A$9)</f>
        <v>0</v>
      </c>
      <c r="AD194" s="101" t="str">
        <f t="shared" si="212"/>
        <v/>
      </c>
      <c r="AE194" s="75">
        <f>COUNTIFS('Audit Form Data'!BJ$4:BJ$123, TRUE, 'Audit Form Data'!A$4:A$123, "&gt;=10/1", 'Audit Form Data'!A$4:A$123, "&lt;=10/31", 'Audit Form Data'!B$4:B$123, 'Dropdown Lists'!A$9)</f>
        <v>0</v>
      </c>
      <c r="AF194" s="76">
        <f>COUNTIFS('Audit Form Data'!BK$4:BK$123, TRUE, 'Audit Form Data'!A$4:A$123, "&gt;=10/1", 'Audit Form Data'!A$4:A$123, "&lt;=10/31", 'Audit Form Data'!B$4:B$123, 'Dropdown Lists'!A$9)</f>
        <v>0</v>
      </c>
      <c r="AG194" s="101" t="str">
        <f t="shared" si="213"/>
        <v/>
      </c>
      <c r="AH194" s="75">
        <f>COUNTIFS('Audit Form Data'!BJ$4:BJ$123, TRUE, 'Audit Form Data'!A$4:A$123, "&gt;=11/1", 'Audit Form Data'!A$4:A$123, "&lt;=11/30", 'Audit Form Data'!B$4:B$123, 'Dropdown Lists'!A$9)</f>
        <v>0</v>
      </c>
      <c r="AI194" s="76">
        <f>COUNTIFS('Audit Form Data'!BK$4:BK$123, TRUE, 'Audit Form Data'!A$4:A$123, "&gt;=11/1", 'Audit Form Data'!A$4:A$123, "&lt;=11/30", 'Audit Form Data'!B$4:B$123, 'Dropdown Lists'!A$9)</f>
        <v>0</v>
      </c>
      <c r="AJ194" s="101" t="str">
        <f t="shared" si="214"/>
        <v/>
      </c>
      <c r="AK194" s="75">
        <f>COUNTIFS('Audit Form Data'!BJ$4:BJ$123, TRUE, 'Audit Form Data'!A$4:A$123, "&gt;=12/1", 'Audit Form Data'!A$4:A$123, "&lt;=12/31", 'Audit Form Data'!B$4:B$123, 'Dropdown Lists'!A$9)</f>
        <v>0</v>
      </c>
      <c r="AL194" s="76">
        <f>COUNTIFS('Audit Form Data'!BK$4:BK$123, TRUE, 'Audit Form Data'!A$4:A$123, "&gt;=12/1", 'Audit Form Data'!A$4:A$123, "&lt;=12/31", 'Audit Form Data'!B$4:B$123, 'Dropdown Lists'!A$9)</f>
        <v>0</v>
      </c>
      <c r="AM194" s="101" t="str">
        <f t="shared" si="215"/>
        <v/>
      </c>
      <c r="AO194" s="151"/>
      <c r="AP194" s="52" t="s">
        <v>22</v>
      </c>
      <c r="AQ194" s="78">
        <f>COUNTIFS('Audit Form Data'!BH$4:BH$123, TRUE, 'Audit Form Data'!A$4:A$123, "&gt;=1/1", 'Audit Form Data'!A$4:A$123, "&lt;=1/31", 'Audit Form Data'!B$4:B$123, 'Dropdown Lists'!A$9)</f>
        <v>0</v>
      </c>
      <c r="AR194" s="78">
        <f>COUNTIFS('Audit Form Data'!BH$4:BH$123, TRUE, 'Audit Form Data'!A$4:A$123, "&gt;=2/1", 'Audit Form Data'!A$4:A$123, "&lt;3/1", 'Audit Form Data'!B$4:B$123, 'Dropdown Lists'!A$9)</f>
        <v>0</v>
      </c>
      <c r="AS194" s="78">
        <f>COUNTIFS('Audit Form Data'!BH$4:BH$123, TRUE, 'Audit Form Data'!A$4:A$123, "&gt;=3/1", 'Audit Form Data'!A$4:A$123, "&lt;=3/31", 'Audit Form Data'!B$4:B$123, 'Dropdown Lists'!A$9)</f>
        <v>0</v>
      </c>
      <c r="AT194" s="78">
        <f>COUNTIFS('Audit Form Data'!BH$4:BH$123, TRUE, 'Audit Form Data'!A$4:A$123, "&gt;=4/1", 'Audit Form Data'!A$4:A$123, "&lt;=4/30", 'Audit Form Data'!B$4:B$123, 'Dropdown Lists'!A$9)</f>
        <v>0</v>
      </c>
      <c r="AU194" s="78">
        <f>COUNTIFS('Audit Form Data'!BH$4:BH$123, TRUE, 'Audit Form Data'!A$4:A$123, "&gt;=5/1", 'Audit Form Data'!A$4:A$123, "&lt;=5/31", 'Audit Form Data'!B$4:B$123, 'Dropdown Lists'!A$9)</f>
        <v>0</v>
      </c>
      <c r="AV194" s="78">
        <f>COUNTIFS('Audit Form Data'!BH$4:BH$123, TRUE, 'Audit Form Data'!A$4:A$123, "&gt;=6/1", 'Audit Form Data'!A$4:A$123, "&lt;=6/30", 'Audit Form Data'!B$4:B$123, 'Dropdown Lists'!A$9)</f>
        <v>0</v>
      </c>
      <c r="AW194" s="78">
        <f>COUNTIFS('Audit Form Data'!BH$4:BH$123, TRUE, 'Audit Form Data'!A$4:A$123, "&gt;=7/1", 'Audit Form Data'!A$4:A$123, "&lt;=7/31", 'Audit Form Data'!B$4:B$123, 'Dropdown Lists'!A$9)</f>
        <v>0</v>
      </c>
      <c r="AX194" s="78">
        <f>COUNTIFS('Audit Form Data'!BH$4:BH$123, TRUE, 'Audit Form Data'!A$4:A$123, "&gt;=8/1", 'Audit Form Data'!A$4:A$123, "&lt;=8/31", 'Audit Form Data'!B$4:B$123, 'Dropdown Lists'!A$9)</f>
        <v>0</v>
      </c>
      <c r="AY194" s="78">
        <f>COUNTIFS('Audit Form Data'!BH$4:BH$123, TRUE, 'Audit Form Data'!A$4:A$123, "&gt;=9/1", 'Audit Form Data'!A$4:A$123, "&lt;=9/30", 'Audit Form Data'!B$4:B$123, 'Dropdown Lists'!A$9)</f>
        <v>0</v>
      </c>
      <c r="AZ194" s="78">
        <f>COUNTIFS('Audit Form Data'!BH$4:BH$123, TRUE, 'Audit Form Data'!A$4:A$123, "&gt;=10/1", 'Audit Form Data'!A$4:A$123, "&lt;=10/31", 'Audit Form Data'!B$4:B$123, 'Dropdown Lists'!A$9)</f>
        <v>0</v>
      </c>
      <c r="BA194" s="78">
        <f>COUNTIFS('Audit Form Data'!BH$4:BH$123, TRUE, 'Audit Form Data'!A$4:A$123, "&gt;=11/1", 'Audit Form Data'!A$4:A$123, "&lt;=11/30", 'Audit Form Data'!B$4:B$123, 'Dropdown Lists'!A$9)</f>
        <v>0</v>
      </c>
      <c r="BB194" s="78">
        <f>COUNTIFS('Audit Form Data'!BH$4:BH$123, TRUE, 'Audit Form Data'!A$4:A$123, "&gt;=12/1", 'Audit Form Data'!A$4:A$123, "&lt;=12/31", 'Audit Form Data'!B$4:B$123, 'Dropdown Lists'!A$9)</f>
        <v>0</v>
      </c>
    </row>
    <row r="195" spans="2:54" ht="24.6" x14ac:dyDescent="0.3">
      <c r="B195" s="148"/>
      <c r="C195" s="91" t="s">
        <v>118</v>
      </c>
      <c r="D195" s="92">
        <f>SUM(D188:D194)</f>
        <v>0</v>
      </c>
      <c r="E195" s="92">
        <f>SUM(E188:E194)</f>
        <v>0</v>
      </c>
      <c r="F195" s="114" t="e">
        <f>IFERROR(D195/(D195+E195), NA())</f>
        <v>#N/A</v>
      </c>
      <c r="G195" s="92">
        <f>SUM(G188:G194)</f>
        <v>0</v>
      </c>
      <c r="H195" s="92">
        <f>SUM(H188:H194)</f>
        <v>0</v>
      </c>
      <c r="I195" s="114" t="e">
        <f>IFERROR(G195/(G195+H195), NA())</f>
        <v>#N/A</v>
      </c>
      <c r="J195" s="92">
        <f>SUM(J188:J194)</f>
        <v>0</v>
      </c>
      <c r="K195" s="92">
        <f>SUM(K188:K194)</f>
        <v>0</v>
      </c>
      <c r="L195" s="114" t="e">
        <f>IFERROR(J195/(J195+K195), NA())</f>
        <v>#N/A</v>
      </c>
      <c r="M195" s="92">
        <f>SUM(M188:M194)</f>
        <v>0</v>
      </c>
      <c r="N195" s="92">
        <f>SUM(N188:N194)</f>
        <v>0</v>
      </c>
      <c r="O195" s="114" t="e">
        <f>IFERROR(M195/(M195+N195), NA())</f>
        <v>#N/A</v>
      </c>
      <c r="P195" s="92">
        <f>SUM(P188:P194)</f>
        <v>0</v>
      </c>
      <c r="Q195" s="92">
        <f>SUM(Q188:Q194)</f>
        <v>0</v>
      </c>
      <c r="R195" s="114" t="e">
        <f>IFERROR(P195/(P195+Q195), NA())</f>
        <v>#N/A</v>
      </c>
      <c r="S195" s="92">
        <f>SUM(S188:S194)</f>
        <v>0</v>
      </c>
      <c r="T195" s="92">
        <f>SUM(T188:T194)</f>
        <v>0</v>
      </c>
      <c r="U195" s="114" t="e">
        <f>IFERROR(S195/(S195+T195), NA())</f>
        <v>#N/A</v>
      </c>
      <c r="V195" s="92">
        <f>SUM(V188:V194)</f>
        <v>0</v>
      </c>
      <c r="W195" s="92">
        <f>SUM(W188:W194)</f>
        <v>0</v>
      </c>
      <c r="X195" s="114" t="e">
        <f>IFERROR(V195/(V195+W195), NA())</f>
        <v>#N/A</v>
      </c>
      <c r="Y195" s="92">
        <f>SUM(Y188:Y194)</f>
        <v>0</v>
      </c>
      <c r="Z195" s="92">
        <f>SUM(Z188:Z194)</f>
        <v>0</v>
      </c>
      <c r="AA195" s="114" t="e">
        <f>IFERROR(Y195/(Y195+Z195), NA())</f>
        <v>#N/A</v>
      </c>
      <c r="AB195" s="92">
        <f>SUM(AB188:AB194)</f>
        <v>0</v>
      </c>
      <c r="AC195" s="92">
        <f>SUM(AC188:AC194)</f>
        <v>0</v>
      </c>
      <c r="AD195" s="114" t="e">
        <f>IFERROR(AB195/(AB195+AC195), NA())</f>
        <v>#N/A</v>
      </c>
      <c r="AE195" s="92">
        <f>SUM(AE188:AE194)</f>
        <v>0</v>
      </c>
      <c r="AF195" s="92">
        <f>SUM(AF188:AF194)</f>
        <v>0</v>
      </c>
      <c r="AG195" s="114" t="e">
        <f>IFERROR(AE195/(AE195+AF195), NA())</f>
        <v>#N/A</v>
      </c>
      <c r="AH195" s="92">
        <f>SUM(AH188:AH194)</f>
        <v>0</v>
      </c>
      <c r="AI195" s="92">
        <f>SUM(AI188:AI194)</f>
        <v>0</v>
      </c>
      <c r="AJ195" s="114" t="e">
        <f>IFERROR(AH195/(AH195+AI195), NA())</f>
        <v>#N/A</v>
      </c>
      <c r="AK195" s="92">
        <f>SUM(AK188:AK194)</f>
        <v>0</v>
      </c>
      <c r="AL195" s="92">
        <f>SUM(AL188:AL194)</f>
        <v>0</v>
      </c>
      <c r="AM195" s="114" t="e">
        <f>IFERROR(AK195/(AK195+AL195), NA())</f>
        <v>#N/A</v>
      </c>
      <c r="AO195" s="152" t="s">
        <v>23</v>
      </c>
      <c r="AP195" s="53" t="s">
        <v>24</v>
      </c>
      <c r="AQ195" s="80">
        <f>COUNTIFS('Audit Form Data'!R$4:R$123, TRUE, 'Audit Form Data'!A$4:A$123, "&gt;=1/1", 'Audit Form Data'!A$4:A$123, "&lt;=1/31", 'Audit Form Data'!B$4:B$123, 'Dropdown Lists'!A$9)</f>
        <v>0</v>
      </c>
      <c r="AR195" s="80">
        <f>COUNTIFS('Audit Form Data'!R$4:R$123, TRUE, 'Audit Form Data'!A$4:A$123, "&gt;=2/1", 'Audit Form Data'!A$4:A$123, "&lt;3/1", 'Audit Form Data'!B$4:B$123, 'Dropdown Lists'!A$9)</f>
        <v>0</v>
      </c>
      <c r="AS195" s="80">
        <f>COUNTIFS('Audit Form Data'!R$4:R$123, TRUE, 'Audit Form Data'!A$4:A$123, "&gt;=3/1", 'Audit Form Data'!A$4:A$123, "&lt;=3/31", 'Audit Form Data'!B$4:B$123, 'Dropdown Lists'!A$9)</f>
        <v>0</v>
      </c>
      <c r="AT195" s="80">
        <f>COUNTIFS('Audit Form Data'!R$4:R$123, TRUE, 'Audit Form Data'!A$4:A$123, "&gt;=4/1", 'Audit Form Data'!A$4:A$123, "&lt;=4/30", 'Audit Form Data'!B$4:B$123, 'Dropdown Lists'!A$9)</f>
        <v>0</v>
      </c>
      <c r="AU195" s="80">
        <f>COUNTIFS('Audit Form Data'!R$4:R$123, TRUE, 'Audit Form Data'!A$4:A$123, "&gt;=5/1", 'Audit Form Data'!A$4:A$123, "&lt;=5/31", 'Audit Form Data'!B$4:B$123, 'Dropdown Lists'!A$9)</f>
        <v>0</v>
      </c>
      <c r="AV195" s="80">
        <f>COUNTIFS('Audit Form Data'!R$4:R$123, TRUE, 'Audit Form Data'!A$4:A$123, "&gt;=6/1", 'Audit Form Data'!A$4:A$123, "&lt;=6/30", 'Audit Form Data'!B$4:B$123, 'Dropdown Lists'!A$9)</f>
        <v>0</v>
      </c>
      <c r="AW195" s="80">
        <f>COUNTIFS('Audit Form Data'!R$4:R$123, TRUE, 'Audit Form Data'!A$4:A$123, "&gt;=7/1", 'Audit Form Data'!A$4:A$123, "&lt;=7/31", 'Audit Form Data'!B$4:B$123, 'Dropdown Lists'!A$9)</f>
        <v>0</v>
      </c>
      <c r="AX195" s="80">
        <f>COUNTIFS('Audit Form Data'!R$4:R$123, TRUE, 'Audit Form Data'!A$4:A$123, "&gt;=8/1", 'Audit Form Data'!A$4:A$123, "&lt;=8/31", 'Audit Form Data'!B$4:B$123, 'Dropdown Lists'!A$9)</f>
        <v>0</v>
      </c>
      <c r="AY195" s="80">
        <f>COUNTIFS('Audit Form Data'!R$4:R$123, TRUE, 'Audit Form Data'!A$4:A$123, "&gt;=9/1", 'Audit Form Data'!A$4:A$123, "&lt;=9/30", 'Audit Form Data'!B$4:B$123, 'Dropdown Lists'!A$9)</f>
        <v>0</v>
      </c>
      <c r="AZ195" s="80">
        <f>COUNTIFS('Audit Form Data'!R$4:R$123, TRUE, 'Audit Form Data'!A$4:A$123, "&gt;=10/1", 'Audit Form Data'!A$4:A$123, "&lt;=10/31", 'Audit Form Data'!B$4:B$123, 'Dropdown Lists'!A$9)</f>
        <v>0</v>
      </c>
      <c r="BA195" s="80">
        <f>COUNTIFS('Audit Form Data'!R$4:R$123, TRUE, 'Audit Form Data'!A$4:A$123, "&gt;=11/1", 'Audit Form Data'!A$4:A$123, "&lt;=11/30", 'Audit Form Data'!B$4:B$123, 'Dropdown Lists'!A$9)</f>
        <v>0</v>
      </c>
      <c r="BB195" s="80">
        <f>COUNTIFS('Audit Form Data'!R$4:R$123, TRUE, 'Audit Form Data'!A$4:A$123, "&gt;=12/1", 'Audit Form Data'!A$4:A$123, "&lt;=12/31", 'Audit Form Data'!B$4:B$123, 'Dropdown Lists'!A$9)</f>
        <v>0</v>
      </c>
    </row>
    <row r="196" spans="2:54" ht="24.6" x14ac:dyDescent="0.3">
      <c r="B196" s="149" t="s">
        <v>18</v>
      </c>
      <c r="C196" s="61" t="s">
        <v>93</v>
      </c>
      <c r="D196" s="77">
        <f>COUNTIFS('Audit Form Data'!N$4:N$123, TRUE, 'Audit Form Data'!A$4:A$123, "&gt;=1/1", 'Audit Form Data'!A$4:A$123, "&lt;=1/31", 'Audit Form Data'!B$4:B$123, 'Dropdown Lists'!A$9)</f>
        <v>0</v>
      </c>
      <c r="E196" s="78">
        <f>COUNTIFS('Audit Form Data'!O$4:O$123, TRUE, 'Audit Form Data'!A$4:A$123, "&gt;=1/1", 'Audit Form Data'!A$4:A$123, "&lt;=1/31", 'Audit Form Data'!B$4:B$123, 'Dropdown Lists'!A$9)</f>
        <v>0</v>
      </c>
      <c r="F196" s="102" t="str">
        <f t="shared" ref="F196:F198" si="216">IFERROR(D196/(D196+E196),"")</f>
        <v/>
      </c>
      <c r="G196" s="77">
        <f>COUNTIFS('Audit Form Data'!N$4:N$123, TRUE, 'Audit Form Data'!A$4:A$123, "&gt;=2/1", 'Audit Form Data'!A$4:A$123, "&lt;3/1", 'Audit Form Data'!B$4:B$123, 'Dropdown Lists'!A$9)</f>
        <v>0</v>
      </c>
      <c r="H196" s="78">
        <f>COUNTIFS('Audit Form Data'!O$4:O$123, TRUE, 'Audit Form Data'!A$4:A$123, "&gt;=2/1", 'Audit Form Data'!A$4:A$123, "&lt;3/1", 'Audit Form Data'!B$4:B$123, 'Dropdown Lists'!A$9)</f>
        <v>0</v>
      </c>
      <c r="I196" s="102" t="str">
        <f t="shared" ref="I196:I198" si="217">IFERROR(G196/(G196+H196),"")</f>
        <v/>
      </c>
      <c r="J196" s="77">
        <f>COUNTIFS('Audit Form Data'!N$4:N$123, TRUE, 'Audit Form Data'!A$4:A$123, "&gt;=3/1", 'Audit Form Data'!A$4:A$123, "&lt;=3/31", 'Audit Form Data'!B$4:B$123, 'Dropdown Lists'!A$9)</f>
        <v>0</v>
      </c>
      <c r="K196" s="78">
        <f>COUNTIFS('Audit Form Data'!O$4:O$123, TRUE, 'Audit Form Data'!A$4:A$123, "&gt;=3/1", 'Audit Form Data'!A$4:A$123, "&lt;=3/31", 'Audit Form Data'!B$4:B$123, 'Dropdown Lists'!A$9)</f>
        <v>0</v>
      </c>
      <c r="L196" s="102" t="str">
        <f t="shared" ref="L196:L198" si="218">IFERROR(J196/(J196+K196),"")</f>
        <v/>
      </c>
      <c r="M196" s="77">
        <f>COUNTIFS('Audit Form Data'!N$4:N$123, TRUE, 'Audit Form Data'!A$4:A$123, "&gt;=4/1", 'Audit Form Data'!A$4:A$123, "&lt;=4/30", 'Audit Form Data'!B$4:B$123, 'Dropdown Lists'!A$9)</f>
        <v>0</v>
      </c>
      <c r="N196" s="78">
        <f>COUNTIFS('Audit Form Data'!O$4:O$123, TRUE, 'Audit Form Data'!A$4:A$123, "&gt;=4/1", 'Audit Form Data'!A$4:A$123, "&lt;=4/30", 'Audit Form Data'!B$4:B$123, 'Dropdown Lists'!A$9)</f>
        <v>0</v>
      </c>
      <c r="O196" s="102" t="str">
        <f t="shared" ref="O196:O198" si="219">IFERROR(M196/(M196+N196),"")</f>
        <v/>
      </c>
      <c r="P196" s="77">
        <f>COUNTIFS('Audit Form Data'!N$4:N$123, TRUE, 'Audit Form Data'!A$4:A$123, "&gt;=5/1", 'Audit Form Data'!A$4:A$123, "&lt;=5/31", 'Audit Form Data'!B$4:B$123, 'Dropdown Lists'!A$9)</f>
        <v>0</v>
      </c>
      <c r="Q196" s="78">
        <f>COUNTIFS('Audit Form Data'!O$4:O$123, TRUE, 'Audit Form Data'!A$4:A$123, "&gt;=5/1", 'Audit Form Data'!A$4:A$123, "&lt;=5/31", 'Audit Form Data'!B$4:B$123, 'Dropdown Lists'!A$9)</f>
        <v>0</v>
      </c>
      <c r="R196" s="102" t="str">
        <f t="shared" ref="R196:R198" si="220">IFERROR(P196/(P196+Q196),"")</f>
        <v/>
      </c>
      <c r="S196" s="77">
        <f>COUNTIFS('Audit Form Data'!N$4:N$123, TRUE, 'Audit Form Data'!A$4:A$123, "&gt;=6/1", 'Audit Form Data'!A$4:A$123, "&lt;=6/30", 'Audit Form Data'!B$4:B$123, 'Dropdown Lists'!A$9)</f>
        <v>0</v>
      </c>
      <c r="T196" s="78">
        <f>COUNTIFS('Audit Form Data'!O$4:O$123, TRUE, 'Audit Form Data'!A$4:A$123, "&gt;=6/1", 'Audit Form Data'!A$4:A$123, "&lt;=6/30", 'Audit Form Data'!B$4:B$123, 'Dropdown Lists'!A$9)</f>
        <v>0</v>
      </c>
      <c r="U196" s="102" t="str">
        <f t="shared" ref="U196:U198" si="221">IFERROR(S196/(S196+T196),"")</f>
        <v/>
      </c>
      <c r="V196" s="77">
        <f>COUNTIFS('Audit Form Data'!N$4:N$123, TRUE, 'Audit Form Data'!A$4:A$123, "&gt;=7/1", 'Audit Form Data'!A$4:A$123, "&lt;=7/31", 'Audit Form Data'!B$4:B$123, 'Dropdown Lists'!A$9)</f>
        <v>0</v>
      </c>
      <c r="W196" s="78">
        <f>COUNTIFS('Audit Form Data'!O$4:O$123, TRUE, 'Audit Form Data'!A$4:A$123, "&gt;=7/1", 'Audit Form Data'!A$4:A$123, "&lt;=7/31", 'Audit Form Data'!B$4:B$123, 'Dropdown Lists'!A$9)</f>
        <v>0</v>
      </c>
      <c r="X196" s="102" t="str">
        <f t="shared" ref="X196:X198" si="222">IFERROR(V196/(V196+W196),"")</f>
        <v/>
      </c>
      <c r="Y196" s="77">
        <f>COUNTIFS('Audit Form Data'!N$4:N$123, TRUE, 'Audit Form Data'!A$4:A$123, "&gt;=8/1", 'Audit Form Data'!A$4:A$123, "&lt;=8/31", 'Audit Form Data'!B$4:B$123, 'Dropdown Lists'!A$9)</f>
        <v>0</v>
      </c>
      <c r="Z196" s="78">
        <f>COUNTIFS('Audit Form Data'!O$4:O$123, TRUE, 'Audit Form Data'!A$4:A$123, "&gt;=8/1", 'Audit Form Data'!A$4:A$123, "&lt;=8/31", 'Audit Form Data'!B$4:B$123, 'Dropdown Lists'!A$9)</f>
        <v>0</v>
      </c>
      <c r="AA196" s="102" t="str">
        <f t="shared" ref="AA196:AA198" si="223">IFERROR(Y196/(Y196+Z196),"")</f>
        <v/>
      </c>
      <c r="AB196" s="77">
        <f>COUNTIFS('Audit Form Data'!N$4:N$123, TRUE, 'Audit Form Data'!A$4:A$123, "&gt;=9/1", 'Audit Form Data'!A$4:A$123, "&lt;=9/30", 'Audit Form Data'!B$4:B$123, 'Dropdown Lists'!A$9)</f>
        <v>0</v>
      </c>
      <c r="AC196" s="78">
        <f>COUNTIFS('Audit Form Data'!O$4:O$123, TRUE, 'Audit Form Data'!A$4:A$123, "&gt;=9/1", 'Audit Form Data'!A$4:A$123, "&lt;=9/30", 'Audit Form Data'!B$4:B$123, 'Dropdown Lists'!A$9)</f>
        <v>0</v>
      </c>
      <c r="AD196" s="102" t="str">
        <f t="shared" ref="AD196" si="224">IFERROR(AB196/(AB196+AC196),"")</f>
        <v/>
      </c>
      <c r="AE196" s="77">
        <f>COUNTIFS('Audit Form Data'!N$4:N$123, TRUE, 'Audit Form Data'!A$4:A$123, "&gt;=10/1", 'Audit Form Data'!A$4:A$123, "&lt;=10/31", 'Audit Form Data'!B$4:B$123, 'Dropdown Lists'!A$9)</f>
        <v>0</v>
      </c>
      <c r="AF196" s="78">
        <f>COUNTIFS('Audit Form Data'!O$4:O$123, TRUE, 'Audit Form Data'!A$4:A$123, "&gt;=10/1", 'Audit Form Data'!A$4:A$123, "&lt;=10/31", 'Audit Form Data'!B$4:B$123, 'Dropdown Lists'!A$9)</f>
        <v>0</v>
      </c>
      <c r="AG196" s="102" t="str">
        <f t="shared" ref="AG196:AG198" si="225">IFERROR(AE196/(AE196+AF196),"")</f>
        <v/>
      </c>
      <c r="AH196" s="77">
        <f>COUNTIFS('Audit Form Data'!N$4:N$123, TRUE, 'Audit Form Data'!A$4:A$123, "&gt;=11/1", 'Audit Form Data'!A$4:A$123, "&lt;=11/30", 'Audit Form Data'!B$4:B$123, 'Dropdown Lists'!A$9)</f>
        <v>0</v>
      </c>
      <c r="AI196" s="78">
        <f>COUNTIFS('Audit Form Data'!O$4:O$123, TRUE, 'Audit Form Data'!A$4:A$123, "&gt;=11/1", 'Audit Form Data'!A$4:A$123, "&lt;=11/30", 'Audit Form Data'!B$4:B$123, 'Dropdown Lists'!A$9)</f>
        <v>0</v>
      </c>
      <c r="AJ196" s="102" t="str">
        <f t="shared" ref="AJ196:AJ198" si="226">IFERROR(AH196/(AH196+AI196),"")</f>
        <v/>
      </c>
      <c r="AK196" s="77">
        <f>COUNTIFS('Audit Form Data'!N$4:N$123, TRUE, 'Audit Form Data'!A$4:A$123, "&gt;=12/1", 'Audit Form Data'!A$4:A$123, "&lt;=12/31", 'Audit Form Data'!B$4:B$123, 'Dropdown Lists'!A$9)</f>
        <v>0</v>
      </c>
      <c r="AL196" s="78">
        <f>COUNTIFS('Audit Form Data'!O$4:O$123, TRUE, 'Audit Form Data'!A$4:A$123, "&gt;=12/1", 'Audit Form Data'!A$4:A$123, "&lt;=12/31", 'Audit Form Data'!B$4:B$123, 'Dropdown Lists'!A$9)</f>
        <v>0</v>
      </c>
      <c r="AM196" s="102" t="str">
        <f t="shared" ref="AM196:AM198" si="227">IFERROR(AK196/(AK196+AL196),"")</f>
        <v/>
      </c>
      <c r="AO196" s="153"/>
      <c r="AP196" s="53" t="s">
        <v>25</v>
      </c>
      <c r="AQ196" s="80">
        <f>COUNTIFS('Audit Form Data'!AD$4:AD$123, TRUE, 'Audit Form Data'!A$4:A$123, "&gt;=1/1", 'Audit Form Data'!A$4:A$123, "&lt;=1/31", 'Audit Form Data'!B$4:B$123, 'Dropdown Lists'!A$9)</f>
        <v>0</v>
      </c>
      <c r="AR196" s="80">
        <f>COUNTIFS('Audit Form Data'!AD$4:AD$123, TRUE, 'Audit Form Data'!A$4:A$123, "&gt;=2/1", 'Audit Form Data'!A$4:A$123, "&lt;3/1", 'Audit Form Data'!B$4:B$123, 'Dropdown Lists'!A$9)</f>
        <v>0</v>
      </c>
      <c r="AS196" s="80">
        <f>COUNTIFS('Audit Form Data'!AD$4:AD$123, TRUE, 'Audit Form Data'!A$4:A$123, "&gt;=3/1", 'Audit Form Data'!A$4:A$123, "&lt;=3/31", 'Audit Form Data'!B$4:B$123, 'Dropdown Lists'!A$9)</f>
        <v>0</v>
      </c>
      <c r="AT196" s="80">
        <f>COUNTIFS('Audit Form Data'!AD$4:AD$123, TRUE, 'Audit Form Data'!A$4:A$123, "&gt;=4/1", 'Audit Form Data'!A$4:A$123, "&lt;=4/30", 'Audit Form Data'!B$4:B$123, 'Dropdown Lists'!A$9)</f>
        <v>0</v>
      </c>
      <c r="AU196" s="80">
        <f>COUNTIFS('Audit Form Data'!AD$4:AD$123, TRUE, 'Audit Form Data'!A$4:A$123, "&gt;=5/1", 'Audit Form Data'!A$4:A$123, "&lt;=5/31", 'Audit Form Data'!B$4:B$123, 'Dropdown Lists'!A$9)</f>
        <v>0</v>
      </c>
      <c r="AV196" s="80">
        <f>COUNTIFS('Audit Form Data'!AD$4:AD$123, TRUE, 'Audit Form Data'!A$4:A$123, "&gt;=6/1", 'Audit Form Data'!A$4:A$123, "&lt;=6/30", 'Audit Form Data'!B$4:B$123, 'Dropdown Lists'!A$9)</f>
        <v>0</v>
      </c>
      <c r="AW196" s="80">
        <f>COUNTIFS('Audit Form Data'!AD$4:AD$123, TRUE, 'Audit Form Data'!A$4:A$123, "&gt;=7/1", 'Audit Form Data'!A$4:A$123, "&lt;=7/31", 'Audit Form Data'!B$4:B$123, 'Dropdown Lists'!A$9)</f>
        <v>0</v>
      </c>
      <c r="AX196" s="80">
        <f>COUNTIFS('Audit Form Data'!AD$4:AD$123, TRUE, 'Audit Form Data'!A$4:A$123, "&gt;=8/1", 'Audit Form Data'!A$4:A$123, "&lt;=8/31", 'Audit Form Data'!B$4:B$123, 'Dropdown Lists'!A$9)</f>
        <v>0</v>
      </c>
      <c r="AY196" s="80">
        <f>COUNTIFS('Audit Form Data'!AD$4:AD$123, TRUE, 'Audit Form Data'!A$4:A$123, "&gt;=9/1", 'Audit Form Data'!A$4:A$123, "&lt;=9/30", 'Audit Form Data'!B$4:B$123, 'Dropdown Lists'!A$9)</f>
        <v>0</v>
      </c>
      <c r="AZ196" s="80">
        <f>COUNTIFS('Audit Form Data'!AD$4:AD$123, TRUE, 'Audit Form Data'!A$4:A$123, "&gt;=10/1", 'Audit Form Data'!A$4:A$123, "&lt;=10/31", 'Audit Form Data'!B$4:B$123, 'Dropdown Lists'!A$9)</f>
        <v>0</v>
      </c>
      <c r="BA196" s="80">
        <f>COUNTIFS('Audit Form Data'!AD$4:AD$123, TRUE, 'Audit Form Data'!A$4:A$123, "&gt;=11/1", 'Audit Form Data'!A$4:A$123, "&lt;=11/30", 'Audit Form Data'!B$4:B$123, 'Dropdown Lists'!A$9)</f>
        <v>0</v>
      </c>
      <c r="BB196" s="80">
        <f>COUNTIFS('Audit Form Data'!AD$4:AD$123, TRUE, 'Audit Form Data'!A$4:A$123, "&gt;=12/1", 'Audit Form Data'!A$4:A$123, "&lt;=12/31", 'Audit Form Data'!B$4:B$123, 'Dropdown Lists'!A$9)</f>
        <v>0</v>
      </c>
    </row>
    <row r="197" spans="2:54" x14ac:dyDescent="0.3">
      <c r="B197" s="150"/>
      <c r="C197" s="61" t="s">
        <v>20</v>
      </c>
      <c r="D197" s="77">
        <f>COUNTIFS('Audit Form Data'!AU$4:AU$123, TRUE, 'Audit Form Data'!A$4:A$123, "&gt;=1/1", 'Audit Form Data'!A$4:A$123, "&lt;=1/31", 'Audit Form Data'!B$4:B$123, 'Dropdown Lists'!A$9) + COUNTIFS('Audit Form Data'!BA$4:BA$123, TRUE, 'Audit Form Data'!A$4:A$123, "&gt;=1/1", 'Audit Form Data'!A$4:A$123, "&lt;=1/31", 'Audit Form Data'!B$4:B$123, 'Dropdown Lists'!A$9)</f>
        <v>0</v>
      </c>
      <c r="E197" s="78">
        <f>COUNTIFS('Audit Form Data'!AV$4:AV$123, TRUE, 'Audit Form Data'!A$4:A$123, "&gt;=1/1", 'Audit Form Data'!A$4:A$123, "&lt;=1/31", 'Audit Form Data'!B$4:B$123, 'Dropdown Lists'!A$9) + COUNTIFS('Audit Form Data'!BB$4:BB$123, TRUE, 'Audit Form Data'!A$4:A$123, "&gt;=1/1", 'Audit Form Data'!A$4:A$123, "&lt;=1/31", 'Audit Form Data'!B$4:B$123, 'Dropdown Lists'!A$9)</f>
        <v>0</v>
      </c>
      <c r="F197" s="102" t="str">
        <f t="shared" si="216"/>
        <v/>
      </c>
      <c r="G197" s="77">
        <f>COUNTIFS('Audit Form Data'!AU$4:AU$123, TRUE, 'Audit Form Data'!A$4:A$123, "&gt;=2/1", 'Audit Form Data'!A$4:A$123, "&lt;3/1", 'Audit Form Data'!B$4:B$123, 'Dropdown Lists'!A$9) + COUNTIFS('Audit Form Data'!BA$4:BA$123, TRUE, 'Audit Form Data'!A$4:A$123, "&gt;=2/1", 'Audit Form Data'!A$4:A$123, "&lt;3/1", 'Audit Form Data'!B$4:B$123, 'Dropdown Lists'!A$9)</f>
        <v>0</v>
      </c>
      <c r="H197" s="78">
        <f>COUNTIFS('Audit Form Data'!AV$4:AV$123, TRUE, 'Audit Form Data'!A$4:A$123, "&gt;=2/1", 'Audit Form Data'!A$4:A$123, "&lt;3/1", 'Audit Form Data'!B$4:B$123, 'Dropdown Lists'!A$9) + COUNTIFS('Audit Form Data'!BB$4:BB$123, TRUE, 'Audit Form Data'!A$4:A$123, "&gt;=2/1", 'Audit Form Data'!A$4:A$123, "&lt;3/1", 'Audit Form Data'!B$4:B$123, 'Dropdown Lists'!A$9)</f>
        <v>0</v>
      </c>
      <c r="I197" s="102" t="str">
        <f t="shared" si="217"/>
        <v/>
      </c>
      <c r="J197" s="77">
        <f>COUNTIFS('Audit Form Data'!AU$4:AU$123, TRUE, 'Audit Form Data'!A$4:A$123, "&gt;=3/1", 'Audit Form Data'!A$4:A$123, "&lt;=3/31", 'Audit Form Data'!B$4:B$123, 'Dropdown Lists'!A$9) + COUNTIFS('Audit Form Data'!BA$4:BA$123, TRUE, 'Audit Form Data'!A$4:A$123, "&gt;=3/1", 'Audit Form Data'!A$4:A$123, "&lt;=3/31", 'Audit Form Data'!B$4:B$123, 'Dropdown Lists'!A$9)</f>
        <v>0</v>
      </c>
      <c r="K197" s="78">
        <f>COUNTIFS('Audit Form Data'!AV$4:AV$123, TRUE, 'Audit Form Data'!A$4:A$123, "&gt;=3/1", 'Audit Form Data'!A$4:A$123, "&lt;=3/31", 'Audit Form Data'!B$4:B$123, 'Dropdown Lists'!A$9) + COUNTIFS('Audit Form Data'!BB$4:BB$123, TRUE, 'Audit Form Data'!A$4:A$123, "&gt;=3/1", 'Audit Form Data'!A$4:A$123, "&lt;=3/31", 'Audit Form Data'!B$4:B$123, 'Dropdown Lists'!A$9)</f>
        <v>0</v>
      </c>
      <c r="L197" s="102" t="str">
        <f t="shared" si="218"/>
        <v/>
      </c>
      <c r="M197" s="77">
        <f>COUNTIFS('Audit Form Data'!AU$4:AU$123, TRUE, 'Audit Form Data'!A$4:A$123, "&gt;=4/1", 'Audit Form Data'!A$4:A$123, "&lt;=4/30", 'Audit Form Data'!B$4:B$123, 'Dropdown Lists'!A$9) + COUNTIFS('Audit Form Data'!BA$4:BA$123, TRUE, 'Audit Form Data'!A$4:A$123, "&gt;=4/1", 'Audit Form Data'!A$4:A$123, "&lt;=4/30", 'Audit Form Data'!B$4:B$123, 'Dropdown Lists'!A$9)</f>
        <v>0</v>
      </c>
      <c r="N197" s="78">
        <f>COUNTIFS('Audit Form Data'!AV$4:AV$123, TRUE, 'Audit Form Data'!A$4:A$123, "&gt;=4/1", 'Audit Form Data'!A$4:A$123, "&lt;=4/30", 'Audit Form Data'!B$4:B$123, 'Dropdown Lists'!A$9) + COUNTIFS('Audit Form Data'!BB$4:BB$123, TRUE, 'Audit Form Data'!A$4:A$123, "&gt;=4/1", 'Audit Form Data'!A$4:A$123, "&lt;=4/30", 'Audit Form Data'!B$4:B$123, 'Dropdown Lists'!A$9)</f>
        <v>0</v>
      </c>
      <c r="O197" s="102" t="str">
        <f t="shared" si="219"/>
        <v/>
      </c>
      <c r="P197" s="77">
        <f>COUNTIFS('Audit Form Data'!AU$4:AU$123, TRUE, 'Audit Form Data'!A$4:A$123, "&gt;=5/1", 'Audit Form Data'!A$4:A$123, "&lt;=5/31", 'Audit Form Data'!B$4:B$123, 'Dropdown Lists'!A$9) + COUNTIFS('Audit Form Data'!BA$4:BA$123, TRUE, 'Audit Form Data'!A$4:A$123, "&gt;=5/1", 'Audit Form Data'!A$4:A$123, "&lt;=5/31", 'Audit Form Data'!B$4:B$123, 'Dropdown Lists'!A$9)</f>
        <v>0</v>
      </c>
      <c r="Q197" s="78">
        <f>COUNTIFS('Audit Form Data'!AV$4:AV$123, TRUE, 'Audit Form Data'!A$4:A$123, "&gt;=5/1", 'Audit Form Data'!A$4:A$123, "&lt;=5/31", 'Audit Form Data'!B$4:B$123, 'Dropdown Lists'!A$9) + COUNTIFS('Audit Form Data'!BB$4:BB$123, TRUE, 'Audit Form Data'!A$4:A$123, "&gt;=5/1", 'Audit Form Data'!A$4:A$123, "&lt;=5/31", 'Audit Form Data'!B$4:B$123, 'Dropdown Lists'!A$9)</f>
        <v>0</v>
      </c>
      <c r="R197" s="102" t="str">
        <f t="shared" si="220"/>
        <v/>
      </c>
      <c r="S197" s="77">
        <f>COUNTIFS('Audit Form Data'!AU$4:AU$123, TRUE, 'Audit Form Data'!A$4:A$123, "&gt;=6/1", 'Audit Form Data'!A$4:A$123, "&lt;=6/30", 'Audit Form Data'!B$4:B$123, 'Dropdown Lists'!A$9) + COUNTIFS('Audit Form Data'!BA$4:BA$123, TRUE, 'Audit Form Data'!A$4:A$123, "&gt;=6/1", 'Audit Form Data'!A$4:A$123, "&lt;=6/30", 'Audit Form Data'!B$4:B$123, 'Dropdown Lists'!A$9)</f>
        <v>0</v>
      </c>
      <c r="T197" s="78">
        <f>COUNTIFS('Audit Form Data'!AV$4:AV$123, TRUE, 'Audit Form Data'!A$4:A$123, "&gt;=6/1", 'Audit Form Data'!A$4:A$123, "&lt;=6/30", 'Audit Form Data'!B$4:B$123, 'Dropdown Lists'!A$9) + COUNTIFS('Audit Form Data'!BB$4:BB$123, TRUE, 'Audit Form Data'!A$4:A$123, "&gt;=6/1", 'Audit Form Data'!A$4:A$123, "&lt;=6/30", 'Audit Form Data'!B$4:B$123, 'Dropdown Lists'!A$9)</f>
        <v>0</v>
      </c>
      <c r="U197" s="102" t="str">
        <f t="shared" si="221"/>
        <v/>
      </c>
      <c r="V197" s="77">
        <f>COUNTIFS('Audit Form Data'!AU$4:AU$123, TRUE, 'Audit Form Data'!A$4:A$123, "&gt;=7/1", 'Audit Form Data'!A$4:A$123, "&lt;=7/31", 'Audit Form Data'!B$4:B$123, 'Dropdown Lists'!A$9) + COUNTIFS('Audit Form Data'!BA$4:BA$123, TRUE, 'Audit Form Data'!A$4:A$123, "&gt;=7/1", 'Audit Form Data'!A$4:A$123, "&lt;=7/31", 'Audit Form Data'!B$4:B$123, 'Dropdown Lists'!A$9)</f>
        <v>0</v>
      </c>
      <c r="W197" s="78">
        <f>COUNTIFS('Audit Form Data'!AV$4:AV$123, TRUE, 'Audit Form Data'!A$4:A$123, "&gt;=7/1", 'Audit Form Data'!A$4:A$123, "&lt;=7/31", 'Audit Form Data'!B$4:B$123, 'Dropdown Lists'!A$9) + COUNTIFS('Audit Form Data'!BB$4:BB$123, TRUE, 'Audit Form Data'!A$4:A$123, "&gt;=7/1", 'Audit Form Data'!A$4:A$123, "&lt;=7/31", 'Audit Form Data'!B$4:B$123, 'Dropdown Lists'!A$9)</f>
        <v>0</v>
      </c>
      <c r="X197" s="102" t="str">
        <f t="shared" si="222"/>
        <v/>
      </c>
      <c r="Y197" s="77">
        <f>COUNTIFS('Audit Form Data'!AU$4:AU$123, TRUE, 'Audit Form Data'!A$4:A$123, "&gt;=8/1", 'Audit Form Data'!A$4:A$123, "&lt;=8/31", 'Audit Form Data'!B$4:B$123, 'Dropdown Lists'!A$9) + COUNTIFS('Audit Form Data'!BA$4:BA$123, TRUE, 'Audit Form Data'!A$4:A$123, "&gt;=8/1", 'Audit Form Data'!A$4:A$123, "&lt;=8/31", 'Audit Form Data'!B$4:B$123, 'Dropdown Lists'!A$9)</f>
        <v>0</v>
      </c>
      <c r="Z197" s="78">
        <f>COUNTIFS('Audit Form Data'!AV$4:AV$123, TRUE, 'Audit Form Data'!A$4:A$123, "&gt;=8/1", 'Audit Form Data'!A$4:A$123, "&lt;=8/31", 'Audit Form Data'!B$4:B$123, 'Dropdown Lists'!A$9) + COUNTIFS('Audit Form Data'!BB$4:BB$123, TRUE, 'Audit Form Data'!A$4:A$123, "&gt;=8/1", 'Audit Form Data'!A$4:A$123, "&lt;=8/31", 'Audit Form Data'!B$4:B$123, 'Dropdown Lists'!A$9)</f>
        <v>0</v>
      </c>
      <c r="AA197" s="102" t="str">
        <f t="shared" si="223"/>
        <v/>
      </c>
      <c r="AB197" s="77">
        <f>COUNTIFS('Audit Form Data'!AU$4:AU$123, TRUE, 'Audit Form Data'!A$4:A$123, "&gt;=9/1", 'Audit Form Data'!A$4:A$123, "&lt;=9/30", 'Audit Form Data'!B$4:B$123, 'Dropdown Lists'!A$9) + COUNTIFS('Audit Form Data'!BA$4:BA$123, TRUE, 'Audit Form Data'!A$4:A$123, "&gt;=9/1", 'Audit Form Data'!A$4:A$123, "&lt;=9/30", 'Audit Form Data'!B$4:B$123, 'Dropdown Lists'!A$9)</f>
        <v>0</v>
      </c>
      <c r="AC197" s="78">
        <f>COUNTIFS('Audit Form Data'!AV$4:AV$123, TRUE, 'Audit Form Data'!A$4:A$123, "&gt;=9/1", 'Audit Form Data'!A$4:A$123, "&lt;=9/30", 'Audit Form Data'!B$4:B$123, 'Dropdown Lists'!A$9) + COUNTIFS('Audit Form Data'!BB$4:BB$123, TRUE, 'Audit Form Data'!A$4:A$123, "&gt;=9/1", 'Audit Form Data'!A$4:A$123, "&lt;=9/30", 'Audit Form Data'!B$4:B$123, 'Dropdown Lists'!A$9)</f>
        <v>0</v>
      </c>
      <c r="AD197" s="102" t="str">
        <f>IFERROR(AB197/(AB197+AC197),"")</f>
        <v/>
      </c>
      <c r="AE197" s="77">
        <f>COUNTIFS('Audit Form Data'!AU$4:AU$123, TRUE, 'Audit Form Data'!A$4:A$123, "&gt;=10/1", 'Audit Form Data'!A$4:A$123, "&lt;=10/31", 'Audit Form Data'!B$4:B$123, 'Dropdown Lists'!A$9) + COUNTIFS('Audit Form Data'!BA$4:BA$123, TRUE, 'Audit Form Data'!A$4:A$123, "&gt;=10/1", 'Audit Form Data'!A$4:A$123, "&lt;=10/31", 'Audit Form Data'!B$4:B$123, 'Dropdown Lists'!A$9)</f>
        <v>0</v>
      </c>
      <c r="AF197" s="78">
        <f>COUNTIFS('Audit Form Data'!AV$4:AV$123, TRUE, 'Audit Form Data'!A$4:A$123, "&gt;=10/1", 'Audit Form Data'!A$4:A$123, "&lt;=10/31", 'Audit Form Data'!B$4:B$123, 'Dropdown Lists'!A$9) + COUNTIFS('Audit Form Data'!BB$4:BB$123, TRUE, 'Audit Form Data'!A$4:A$123, "&gt;=10/1", 'Audit Form Data'!A$4:A$123, "&lt;=10/31", 'Audit Form Data'!B$4:B$123, 'Dropdown Lists'!A$9)</f>
        <v>0</v>
      </c>
      <c r="AG197" s="102" t="str">
        <f t="shared" si="225"/>
        <v/>
      </c>
      <c r="AH197" s="77">
        <f>COUNTIFS('Audit Form Data'!AU$4:AU$123, TRUE, 'Audit Form Data'!A$4:A$123, "&gt;=11/1", 'Audit Form Data'!A$4:A$123, "&lt;=11/30", 'Audit Form Data'!B$4:B$123, 'Dropdown Lists'!A$9) + COUNTIFS('Audit Form Data'!BA$4:BA$123, TRUE, 'Audit Form Data'!A$4:A$123, "&gt;=11/1", 'Audit Form Data'!A$4:A$123, "&lt;=11/30", 'Audit Form Data'!B$4:B$123, 'Dropdown Lists'!A$9)</f>
        <v>0</v>
      </c>
      <c r="AI197" s="78">
        <f>COUNTIFS('Audit Form Data'!AV$4:AV$123, TRUE, 'Audit Form Data'!A$4:A$123, "&gt;=11/1", 'Audit Form Data'!A$4:A$123, "&lt;=11/30", 'Audit Form Data'!B$4:B$123, 'Dropdown Lists'!A$9) + COUNTIFS('Audit Form Data'!BB$4:BB$123, TRUE, 'Audit Form Data'!A$4:A$123, "&gt;=11/1", 'Audit Form Data'!A$4:A$123, "&lt;=11/30", 'Audit Form Data'!B$4:B$123, 'Dropdown Lists'!A$9)</f>
        <v>0</v>
      </c>
      <c r="AJ197" s="102" t="str">
        <f t="shared" si="226"/>
        <v/>
      </c>
      <c r="AK197" s="77">
        <f>COUNTIFS('Audit Form Data'!AU$4:AU$123, TRUE, 'Audit Form Data'!A$4:A$123, "&gt;=12/1", 'Audit Form Data'!A$4:A$123, "&lt;=12/31", 'Audit Form Data'!B$4:B$123, 'Dropdown Lists'!A$9) + COUNTIFS('Audit Form Data'!BA$4:BA$123, TRUE, 'Audit Form Data'!A$4:A$123, "&gt;=12/1", 'Audit Form Data'!A$4:A$123, "&lt;=12/31", 'Audit Form Data'!B$4:B$123, 'Dropdown Lists'!A$9)</f>
        <v>0</v>
      </c>
      <c r="AL197" s="78">
        <f>COUNTIFS('Audit Form Data'!AV$4:AV$123, TRUE, 'Audit Form Data'!A$4:A$123, "&gt;=12/1", 'Audit Form Data'!A$4:A$123, "&lt;=12/31", 'Audit Form Data'!B$4:B$123, 'Dropdown Lists'!A$9) + COUNTIFS('Audit Form Data'!BB$4:BB$123, TRUE, 'Audit Form Data'!A$4:A$123, "&gt;=12/1", 'Audit Form Data'!A$4:A$123, "&lt;=12/31", 'Audit Form Data'!B$4:B$123, 'Dropdown Lists'!A$9)</f>
        <v>0</v>
      </c>
      <c r="AM197" s="102" t="str">
        <f t="shared" si="227"/>
        <v/>
      </c>
    </row>
    <row r="198" spans="2:54" ht="24.6" x14ac:dyDescent="0.3">
      <c r="B198" s="150"/>
      <c r="C198" s="62" t="s">
        <v>22</v>
      </c>
      <c r="D198" s="77">
        <f>COUNTIFS('Audit Form Data'!BG$4:BG$123, TRUE, 'Audit Form Data'!A$4:A$123, "&gt;=1/1", 'Audit Form Data'!A$4:A$123, "&lt;=1/31", 'Audit Form Data'!B$4:B$123, 'Dropdown Lists'!A$9)</f>
        <v>0</v>
      </c>
      <c r="E198" s="78">
        <f>COUNTIFS('Audit Form Data'!BH$4:BH$123, TRUE, 'Audit Form Data'!A$4:A$123, "&gt;=1/1", 'Audit Form Data'!A$4:A$123, "&lt;=1/31", 'Audit Form Data'!B$4:B$123, 'Dropdown Lists'!A$9)</f>
        <v>0</v>
      </c>
      <c r="F198" s="102" t="str">
        <f t="shared" si="216"/>
        <v/>
      </c>
      <c r="G198" s="77">
        <f>COUNTIFS('Audit Form Data'!BG$4:BG$123, TRUE, 'Audit Form Data'!A$4:A$123, "&gt;=2/1", 'Audit Form Data'!A$4:A$123, "&lt;3/1", 'Audit Form Data'!B$4:B$123, 'Dropdown Lists'!A$9)</f>
        <v>0</v>
      </c>
      <c r="H198" s="78">
        <f>COUNTIFS('Audit Form Data'!BH$4:BH$123, TRUE, 'Audit Form Data'!A$4:A$123, "&gt;=2/1", 'Audit Form Data'!A$4:A$123, "&lt;3/1", 'Audit Form Data'!B$4:B$123, 'Dropdown Lists'!A$9)</f>
        <v>0</v>
      </c>
      <c r="I198" s="102" t="str">
        <f t="shared" si="217"/>
        <v/>
      </c>
      <c r="J198" s="77">
        <f>COUNTIFS('Audit Form Data'!BG$4:BG$123, TRUE, 'Audit Form Data'!A$4:A$123, "&gt;=3/1", 'Audit Form Data'!A$4:A$123, "&lt;=3/31", 'Audit Form Data'!B$4:B$123, 'Dropdown Lists'!A$9)</f>
        <v>0</v>
      </c>
      <c r="K198" s="78">
        <f>COUNTIFS('Audit Form Data'!BH$4:BH$123, TRUE, 'Audit Form Data'!A$4:A$123, "&gt;=3/1", 'Audit Form Data'!A$4:A$123, "&lt;=3/31", 'Audit Form Data'!B$4:B$123, 'Dropdown Lists'!A$9)</f>
        <v>0</v>
      </c>
      <c r="L198" s="102" t="str">
        <f t="shared" si="218"/>
        <v/>
      </c>
      <c r="M198" s="77">
        <f>COUNTIFS('Audit Form Data'!BG$4:BG$123, TRUE, 'Audit Form Data'!A$4:A$123, "&gt;=4/1", 'Audit Form Data'!A$4:A$123, "&lt;=4/30", 'Audit Form Data'!B$4:B$123, 'Dropdown Lists'!A$9)</f>
        <v>0</v>
      </c>
      <c r="N198" s="78">
        <f>COUNTIFS('Audit Form Data'!BH$4:BH$123, TRUE, 'Audit Form Data'!A$4:A$123, "&gt;=4/1", 'Audit Form Data'!A$4:A$123, "&lt;=4/30", 'Audit Form Data'!B$4:B$123, 'Dropdown Lists'!A$9)</f>
        <v>0</v>
      </c>
      <c r="O198" s="102" t="str">
        <f t="shared" si="219"/>
        <v/>
      </c>
      <c r="P198" s="77">
        <f>COUNTIFS('Audit Form Data'!BG$4:BG$123, TRUE, 'Audit Form Data'!A$4:A$123, "&gt;=5/1", 'Audit Form Data'!A$4:A$123, "&lt;=5/31", 'Audit Form Data'!B$4:B$123, 'Dropdown Lists'!A$9)</f>
        <v>0</v>
      </c>
      <c r="Q198" s="78">
        <f>COUNTIFS('Audit Form Data'!BH$4:BH$123, TRUE, 'Audit Form Data'!A$4:A$123, "&gt;=5/1", 'Audit Form Data'!A$4:A$123, "&lt;=5/31", 'Audit Form Data'!B$4:B$123, 'Dropdown Lists'!A$9)</f>
        <v>0</v>
      </c>
      <c r="R198" s="102" t="str">
        <f t="shared" si="220"/>
        <v/>
      </c>
      <c r="S198" s="77">
        <f>COUNTIFS('Audit Form Data'!BG$4:BG$123, TRUE, 'Audit Form Data'!A$4:A$123, "&gt;=6/1", 'Audit Form Data'!A$4:A$123, "&lt;=6/30", 'Audit Form Data'!B$4:B$123, 'Dropdown Lists'!A$9)</f>
        <v>0</v>
      </c>
      <c r="T198" s="78">
        <f>COUNTIFS('Audit Form Data'!BH$4:BH$123, TRUE, 'Audit Form Data'!A$4:A$123, "&gt;=6/1", 'Audit Form Data'!A$4:A$123, "&lt;=6/30", 'Audit Form Data'!B$4:B$123, 'Dropdown Lists'!A$9)</f>
        <v>0</v>
      </c>
      <c r="U198" s="102" t="str">
        <f t="shared" si="221"/>
        <v/>
      </c>
      <c r="V198" s="77">
        <f>COUNTIFS('Audit Form Data'!BG$4:BG$123, TRUE, 'Audit Form Data'!A$4:A$123, "&gt;=7/1", 'Audit Form Data'!A$4:A$123, "&lt;=7/31", 'Audit Form Data'!B$4:B$123, 'Dropdown Lists'!A$9)</f>
        <v>0</v>
      </c>
      <c r="W198" s="78">
        <f>COUNTIFS('Audit Form Data'!BH$4:BH$123, TRUE, 'Audit Form Data'!A$4:A$123, "&gt;=7/1", 'Audit Form Data'!A$4:A$123, "&lt;=7/31", 'Audit Form Data'!B$4:B$123, 'Dropdown Lists'!A$9)</f>
        <v>0</v>
      </c>
      <c r="X198" s="102" t="str">
        <f t="shared" si="222"/>
        <v/>
      </c>
      <c r="Y198" s="77">
        <f>COUNTIFS('Audit Form Data'!BG$4:BG$123, TRUE, 'Audit Form Data'!A$4:A$123, "&gt;=8/1", 'Audit Form Data'!A$4:A$123, "&lt;=8/31", 'Audit Form Data'!B$4:B$123, 'Dropdown Lists'!A$9)</f>
        <v>0</v>
      </c>
      <c r="Z198" s="78">
        <f>COUNTIFS('Audit Form Data'!BH$4:BH$123, TRUE, 'Audit Form Data'!A$4:A$123, "&gt;=8/1", 'Audit Form Data'!A$4:A$123, "&lt;=8/31", 'Audit Form Data'!B$4:B$123, 'Dropdown Lists'!A$9)</f>
        <v>0</v>
      </c>
      <c r="AA198" s="102" t="str">
        <f t="shared" si="223"/>
        <v/>
      </c>
      <c r="AB198" s="77">
        <f>COUNTIFS('Audit Form Data'!BG$4:BG$123, TRUE, 'Audit Form Data'!A$4:A$123, "&gt;=9/1", 'Audit Form Data'!A$4:A$123, "&lt;=9/30", 'Audit Form Data'!B$4:B$123, 'Dropdown Lists'!A$9)</f>
        <v>0</v>
      </c>
      <c r="AC198" s="78">
        <f>COUNTIFS('Audit Form Data'!BH$4:BH$123, TRUE, 'Audit Form Data'!A$4:A$123, "&gt;=9/1", 'Audit Form Data'!A$4:A$123, "&lt;=9/30", 'Audit Form Data'!B$4:B$123, 'Dropdown Lists'!A$9)</f>
        <v>0</v>
      </c>
      <c r="AD198" s="102" t="str">
        <f t="shared" ref="AD198" si="228">IFERROR(AB198/(AB198+AC198),"")</f>
        <v/>
      </c>
      <c r="AE198" s="77">
        <f>COUNTIFS('Audit Form Data'!BG$4:BG$123, TRUE, 'Audit Form Data'!A$4:A$123, "&gt;=10/1", 'Audit Form Data'!A$4:A$123, "&lt;=10/31", 'Audit Form Data'!B$4:B$123, 'Dropdown Lists'!A$9)</f>
        <v>0</v>
      </c>
      <c r="AF198" s="78">
        <f>COUNTIFS('Audit Form Data'!BH$4:BH$123, TRUE, 'Audit Form Data'!A$4:A$123, "&gt;=10/1", 'Audit Form Data'!A$4:A$123, "&lt;=10/31", 'Audit Form Data'!B$4:B$123, 'Dropdown Lists'!A$9)</f>
        <v>0</v>
      </c>
      <c r="AG198" s="102" t="str">
        <f t="shared" si="225"/>
        <v/>
      </c>
      <c r="AH198" s="77">
        <f>COUNTIFS('Audit Form Data'!BG$4:BG$123, TRUE, 'Audit Form Data'!A$4:A$123, "&gt;=11/1", 'Audit Form Data'!A$4:A$123, "&lt;=11/30", 'Audit Form Data'!B$4:B$123, 'Dropdown Lists'!A$9)</f>
        <v>0</v>
      </c>
      <c r="AI198" s="78">
        <f>COUNTIFS('Audit Form Data'!BH$4:BH$123, TRUE, 'Audit Form Data'!A$4:A$123, "&gt;=11/1", 'Audit Form Data'!A$4:A$123, "&lt;=11/30", 'Audit Form Data'!B$4:B$123, 'Dropdown Lists'!A$9)</f>
        <v>0</v>
      </c>
      <c r="AJ198" s="102" t="str">
        <f t="shared" si="226"/>
        <v/>
      </c>
      <c r="AK198" s="77">
        <f>COUNTIFS('Audit Form Data'!BG$4:BG$123, TRUE, 'Audit Form Data'!A$4:A$123, "&gt;=12/1", 'Audit Form Data'!A$4:A$123, "&lt;=12/31", 'Audit Form Data'!B$4:B$123, 'Dropdown Lists'!A$9)</f>
        <v>0</v>
      </c>
      <c r="AL198" s="78">
        <f>COUNTIFS('Audit Form Data'!BH$4:BH$123, TRUE, 'Audit Form Data'!A$4:A$123, "&gt;=12/1", 'Audit Form Data'!A$4:A$123, "&lt;=12/31", 'Audit Form Data'!B$4:B$123, 'Dropdown Lists'!A$9)</f>
        <v>0</v>
      </c>
      <c r="AM198" s="102" t="str">
        <f t="shared" si="227"/>
        <v/>
      </c>
    </row>
    <row r="199" spans="2:54" x14ac:dyDescent="0.3">
      <c r="B199" s="151"/>
      <c r="C199" s="93" t="s">
        <v>118</v>
      </c>
      <c r="D199" s="94">
        <f>SUM(D196:D198)</f>
        <v>0</v>
      </c>
      <c r="E199" s="94">
        <f>SUM(E196:E198)</f>
        <v>0</v>
      </c>
      <c r="F199" s="103" t="e">
        <f>IFERROR(D199/(D199+E199), NA())</f>
        <v>#N/A</v>
      </c>
      <c r="G199" s="94">
        <f>SUM(G196:G198)</f>
        <v>0</v>
      </c>
      <c r="H199" s="94">
        <f>SUM(H196:H198)</f>
        <v>0</v>
      </c>
      <c r="I199" s="103" t="e">
        <f>IFERROR(G199/(G199+H199), NA())</f>
        <v>#N/A</v>
      </c>
      <c r="J199" s="94">
        <f>SUM(J196:J198)</f>
        <v>0</v>
      </c>
      <c r="K199" s="94">
        <f>SUM(K196:K198)</f>
        <v>0</v>
      </c>
      <c r="L199" s="103" t="e">
        <f>IFERROR(J199/(J199+K199), NA())</f>
        <v>#N/A</v>
      </c>
      <c r="M199" s="94">
        <f>SUM(M196:M198)</f>
        <v>0</v>
      </c>
      <c r="N199" s="94">
        <f>SUM(N196:N198)</f>
        <v>0</v>
      </c>
      <c r="O199" s="103" t="e">
        <f>IFERROR(M199/(M199+N199), NA())</f>
        <v>#N/A</v>
      </c>
      <c r="P199" s="94">
        <f>SUM(P196:P198)</f>
        <v>0</v>
      </c>
      <c r="Q199" s="94">
        <f>SUM(Q196:Q198)</f>
        <v>0</v>
      </c>
      <c r="R199" s="103" t="e">
        <f>IFERROR(P199/(P199+Q199), NA())</f>
        <v>#N/A</v>
      </c>
      <c r="S199" s="94">
        <f>SUM(S196:S198)</f>
        <v>0</v>
      </c>
      <c r="T199" s="94">
        <f>SUM(T196:T198)</f>
        <v>0</v>
      </c>
      <c r="U199" s="103" t="e">
        <f>IFERROR(S199/(S199+T199), NA())</f>
        <v>#N/A</v>
      </c>
      <c r="V199" s="94">
        <f>SUM(V196:V198)</f>
        <v>0</v>
      </c>
      <c r="W199" s="94">
        <f>SUM(W196:W198)</f>
        <v>0</v>
      </c>
      <c r="X199" s="103" t="e">
        <f>IFERROR(V199/(V199+W199), NA())</f>
        <v>#N/A</v>
      </c>
      <c r="Y199" s="94">
        <f>SUM(Y196:Y198)</f>
        <v>0</v>
      </c>
      <c r="Z199" s="94">
        <f>SUM(Z196:Z198)</f>
        <v>0</v>
      </c>
      <c r="AA199" s="103" t="e">
        <f>IFERROR(Y199/(Y199+Z199), NA())</f>
        <v>#N/A</v>
      </c>
      <c r="AB199" s="94">
        <f>SUM(AB196:AB198)</f>
        <v>0</v>
      </c>
      <c r="AC199" s="94">
        <f>SUM(AC196:AC198)</f>
        <v>0</v>
      </c>
      <c r="AD199" s="103" t="e">
        <f>IFERROR(AB199/(AB199+AC199), NA())</f>
        <v>#N/A</v>
      </c>
      <c r="AE199" s="94">
        <f>SUM(AE196:AE198)</f>
        <v>0</v>
      </c>
      <c r="AF199" s="94">
        <f>SUM(AF196:AF198)</f>
        <v>0</v>
      </c>
      <c r="AG199" s="103" t="e">
        <f>IFERROR(AE199/(AE199+AF199), NA())</f>
        <v>#N/A</v>
      </c>
      <c r="AH199" s="94">
        <f>SUM(AH196:AH198)</f>
        <v>0</v>
      </c>
      <c r="AI199" s="94">
        <f>SUM(AI196:AI198)</f>
        <v>0</v>
      </c>
      <c r="AJ199" s="103" t="e">
        <f>IFERROR(AH199/(AH199+AI199), NA())</f>
        <v>#N/A</v>
      </c>
      <c r="AK199" s="94">
        <f>SUM(AK196:AK198)</f>
        <v>0</v>
      </c>
      <c r="AL199" s="94">
        <f>SUM(AL196:AL198)</f>
        <v>0</v>
      </c>
      <c r="AM199" s="103" t="e">
        <f>IFERROR(AK199/(AK199+AL199), NA())</f>
        <v>#N/A</v>
      </c>
    </row>
    <row r="200" spans="2:54" ht="24.6" x14ac:dyDescent="0.3">
      <c r="B200" s="152" t="s">
        <v>23</v>
      </c>
      <c r="C200" s="63" t="s">
        <v>24</v>
      </c>
      <c r="D200" s="79">
        <f>COUNTIFS('Audit Form Data'!Q$4:Q$123, TRUE, 'Audit Form Data'!A$4:A$123, "&gt;=1/1", 'Audit Form Data'!A$4:A$123, "&lt;=1/31", 'Audit Form Data'!B$4:B$123, 'Dropdown Lists'!A$9)</f>
        <v>0</v>
      </c>
      <c r="E200" s="80">
        <f>COUNTIFS('Audit Form Data'!R$4:R$123, TRUE, 'Audit Form Data'!A$4:A$123, "&gt;=1/1", 'Audit Form Data'!A$4:A$123, "&lt;=1/31", 'Audit Form Data'!B$4:B$123, 'Dropdown Lists'!A$9)</f>
        <v>0</v>
      </c>
      <c r="F200" s="104" t="str">
        <f t="shared" ref="F200:F201" si="229">IFERROR(D200/(D200+E200),"")</f>
        <v/>
      </c>
      <c r="G200" s="79">
        <f>COUNTIFS('Audit Form Data'!Q$4:Q$123, TRUE, 'Audit Form Data'!A$4:A$123, "&gt;=2/1", 'Audit Form Data'!A$4:A$123, "&lt;3/1", 'Audit Form Data'!B$4:B$123, 'Dropdown Lists'!A$9)</f>
        <v>0</v>
      </c>
      <c r="H200" s="80">
        <f>COUNTIFS('Audit Form Data'!R$4:R$123, TRUE, 'Audit Form Data'!A$4:A$123, "&gt;=2/1", 'Audit Form Data'!A$4:A$123, "&lt;3/1", 'Audit Form Data'!B$4:B$123, 'Dropdown Lists'!A$9)</f>
        <v>0</v>
      </c>
      <c r="I200" s="104" t="str">
        <f t="shared" ref="I200:I201" si="230">IFERROR(G200/(G200+H200),"")</f>
        <v/>
      </c>
      <c r="J200" s="79">
        <f>COUNTIFS('Audit Form Data'!Q$4:Q$123, TRUE, 'Audit Form Data'!A$4:A$123, "&gt;=3/1", 'Audit Form Data'!A$4:A$123, "&lt;=3/31", 'Audit Form Data'!B$4:B$123, 'Dropdown Lists'!A$9)</f>
        <v>0</v>
      </c>
      <c r="K200" s="80">
        <f>COUNTIFS('Audit Form Data'!R$4:R$123, TRUE, 'Audit Form Data'!A$4:A$123, "&gt;=3/1", 'Audit Form Data'!A$4:A$123, "&lt;=3/31", 'Audit Form Data'!B$4:B$123, 'Dropdown Lists'!A$9)</f>
        <v>0</v>
      </c>
      <c r="L200" s="104" t="str">
        <f t="shared" ref="L200:L201" si="231">IFERROR(J200/(J200+K200),"")</f>
        <v/>
      </c>
      <c r="M200" s="79">
        <f>COUNTIFS('Audit Form Data'!Q$4:Q$123, TRUE, 'Audit Form Data'!A$4:A$123, "&gt;=4/1", 'Audit Form Data'!A$4:A$123, "&lt;=4/30", 'Audit Form Data'!B$4:B$123, 'Dropdown Lists'!A$9)</f>
        <v>0</v>
      </c>
      <c r="N200" s="80">
        <f>COUNTIFS('Audit Form Data'!R$4:R$123, TRUE, 'Audit Form Data'!A$4:A$123, "&gt;=4/1", 'Audit Form Data'!A$4:A$123, "&lt;=4/30", 'Audit Form Data'!B$4:B$123, 'Dropdown Lists'!A$9)</f>
        <v>0</v>
      </c>
      <c r="O200" s="104" t="str">
        <f t="shared" ref="O200:O201" si="232">IFERROR(M200/(M200+N200),"")</f>
        <v/>
      </c>
      <c r="P200" s="79">
        <f>COUNTIFS('Audit Form Data'!Q$4:Q$123, TRUE, 'Audit Form Data'!A$4:A$123, "&gt;=5/1", 'Audit Form Data'!A$4:A$123, "&lt;=5/31", 'Audit Form Data'!B$4:B$123, 'Dropdown Lists'!A$9)</f>
        <v>0</v>
      </c>
      <c r="Q200" s="80">
        <f>COUNTIFS('Audit Form Data'!R$4:R$123, TRUE, 'Audit Form Data'!A$4:A$123, "&gt;=5/1", 'Audit Form Data'!A$4:A$123, "&lt;=5/31", 'Audit Form Data'!B$4:B$123, 'Dropdown Lists'!A$9)</f>
        <v>0</v>
      </c>
      <c r="R200" s="104" t="str">
        <f t="shared" ref="R200:R201" si="233">IFERROR(P200/(P200+Q200),"")</f>
        <v/>
      </c>
      <c r="S200" s="79">
        <f>COUNTIFS('Audit Form Data'!Q$4:Q$123, TRUE, 'Audit Form Data'!A$4:A$123, "&gt;=6/1", 'Audit Form Data'!A$4:A$123, "&lt;=6/30", 'Audit Form Data'!B$4:B$123, 'Dropdown Lists'!A$9)</f>
        <v>0</v>
      </c>
      <c r="T200" s="80">
        <f>COUNTIFS('Audit Form Data'!R$4:R$123, TRUE, 'Audit Form Data'!A$4:A$123, "&gt;=6/1", 'Audit Form Data'!A$4:A$123, "&lt;=6/30", 'Audit Form Data'!B$4:B$123, 'Dropdown Lists'!A$9)</f>
        <v>0</v>
      </c>
      <c r="U200" s="104" t="str">
        <f t="shared" ref="U200:U201" si="234">IFERROR(S200/(S200+T200),"")</f>
        <v/>
      </c>
      <c r="V200" s="79">
        <f>COUNTIFS('Audit Form Data'!Q$4:Q$123, TRUE, 'Audit Form Data'!A$4:A$123, "&gt;=7/1", 'Audit Form Data'!A$4:A$123, "&lt;=7/31", 'Audit Form Data'!B$4:B$123, 'Dropdown Lists'!A$9)</f>
        <v>0</v>
      </c>
      <c r="W200" s="80">
        <f>COUNTIFS('Audit Form Data'!R$4:R$123, TRUE, 'Audit Form Data'!A$4:A$123, "&gt;=7/1", 'Audit Form Data'!A$4:A$123, "&lt;=7/31", 'Audit Form Data'!B$4:B$123, 'Dropdown Lists'!A$9)</f>
        <v>0</v>
      </c>
      <c r="X200" s="104" t="str">
        <f t="shared" ref="X200:X201" si="235">IFERROR(V200/(V200+W200),"")</f>
        <v/>
      </c>
      <c r="Y200" s="79">
        <f>COUNTIFS('Audit Form Data'!Q$4:Q$123, TRUE, 'Audit Form Data'!A$4:A$123, "&gt;=8/1", 'Audit Form Data'!A$4:A$123, "&lt;=8/31", 'Audit Form Data'!B$4:B$123, 'Dropdown Lists'!A$9)</f>
        <v>0</v>
      </c>
      <c r="Z200" s="80">
        <f>COUNTIFS('Audit Form Data'!R$4:R$123, TRUE, 'Audit Form Data'!A$4:A$123, "&gt;=8/1", 'Audit Form Data'!A$4:A$123, "&lt;=8/31", 'Audit Form Data'!B$4:B$123, 'Dropdown Lists'!A$9)</f>
        <v>0</v>
      </c>
      <c r="AA200" s="104" t="str">
        <f t="shared" ref="AA200:AA201" si="236">IFERROR(Y200/(Y200+Z200),"")</f>
        <v/>
      </c>
      <c r="AB200" s="79">
        <f>COUNTIFS('Audit Form Data'!Q$4:Q$123, TRUE, 'Audit Form Data'!A$4:A$123, "&gt;=9/1", 'Audit Form Data'!A$4:A$123, "&lt;=9/30", 'Audit Form Data'!B$4:B$123, 'Dropdown Lists'!A$9)</f>
        <v>0</v>
      </c>
      <c r="AC200" s="80">
        <f>COUNTIFS('Audit Form Data'!R$4:R$123, TRUE, 'Audit Form Data'!A$4:A$123, "&gt;=9/1", 'Audit Form Data'!A$4:A$123, "&lt;=9/30", 'Audit Form Data'!B$4:B$123, 'Dropdown Lists'!A$9)</f>
        <v>0</v>
      </c>
      <c r="AD200" s="104" t="str">
        <f t="shared" ref="AD200:AD201" si="237">IFERROR(AB200/(AB200+AC200),"")</f>
        <v/>
      </c>
      <c r="AE200" s="79">
        <f>COUNTIFS('Audit Form Data'!Q$4:Q$123, TRUE, 'Audit Form Data'!A$4:A$123, "&gt;=10/1", 'Audit Form Data'!A$4:A$123, "&lt;=10/31", 'Audit Form Data'!B$4:B$123, 'Dropdown Lists'!A$9)</f>
        <v>0</v>
      </c>
      <c r="AF200" s="80">
        <f>COUNTIFS('Audit Form Data'!R$4:R$123, TRUE, 'Audit Form Data'!A$4:A$123, "&gt;=10/1", 'Audit Form Data'!A$4:A$123, "&lt;=10/31", 'Audit Form Data'!B$4:B$123, 'Dropdown Lists'!A$9)</f>
        <v>0</v>
      </c>
      <c r="AG200" s="104" t="str">
        <f t="shared" ref="AG200:AG201" si="238">IFERROR(AE200/(AE200+AF200),"")</f>
        <v/>
      </c>
      <c r="AH200" s="79">
        <f>COUNTIFS('Audit Form Data'!Q$4:Q$123, TRUE, 'Audit Form Data'!A$4:A$123, "&gt;=11/1", 'Audit Form Data'!A$4:A$123, "&lt;=11/30", 'Audit Form Data'!B$4:B$123, 'Dropdown Lists'!A$9)</f>
        <v>0</v>
      </c>
      <c r="AI200" s="80">
        <f>COUNTIFS('Audit Form Data'!R$4:R$123, TRUE, 'Audit Form Data'!A$4:A$123, "&gt;=11/1", 'Audit Form Data'!A$4:A$123, "&lt;=11/30", 'Audit Form Data'!B$4:B$123, 'Dropdown Lists'!A$9)</f>
        <v>0</v>
      </c>
      <c r="AJ200" s="104" t="str">
        <f t="shared" ref="AJ200:AJ201" si="239">IFERROR(AH200/(AH200+AI200),"")</f>
        <v/>
      </c>
      <c r="AK200" s="79">
        <f>COUNTIFS('Audit Form Data'!Q$4:Q$123, TRUE, 'Audit Form Data'!A$4:A$123, "&gt;=12/1", 'Audit Form Data'!A$4:A$123, "&lt;=12/31", 'Audit Form Data'!B$4:B$123, 'Dropdown Lists'!A$9)</f>
        <v>0</v>
      </c>
      <c r="AL200" s="80">
        <f>COUNTIFS('Audit Form Data'!R$4:R$123, TRUE, 'Audit Form Data'!A$4:A$123, "&gt;=12/1", 'Audit Form Data'!A$4:A$123, "&lt;=12/31", 'Audit Form Data'!B$4:B$123, 'Dropdown Lists'!A$9)</f>
        <v>0</v>
      </c>
      <c r="AM200" s="104" t="str">
        <f t="shared" ref="AM200:AM201" si="240">IFERROR(AK200/(AK200+AL200),"")</f>
        <v/>
      </c>
    </row>
    <row r="201" spans="2:54" ht="36.6" x14ac:dyDescent="0.3">
      <c r="B201" s="160"/>
      <c r="C201" s="63" t="s">
        <v>25</v>
      </c>
      <c r="D201" s="81">
        <f>COUNTIFS('Audit Form Data'!AC$4:AC$123, TRUE, 'Audit Form Data'!A$4:A$123, "&gt;=1/1", 'Audit Form Data'!A$4:A$123, "&lt;=1/31", 'Audit Form Data'!B$4:B$123, 'Dropdown Lists'!A$9)</f>
        <v>0</v>
      </c>
      <c r="E201" s="82">
        <f>COUNTIFS('Audit Form Data'!AD$4:AD$123, TRUE, 'Audit Form Data'!A$4:A$123, "&gt;=1/1", 'Audit Form Data'!A$4:A$123, "&lt;=1/31", 'Audit Form Data'!B$4:B$123, 'Dropdown Lists'!A$9)</f>
        <v>0</v>
      </c>
      <c r="F201" s="104" t="str">
        <f t="shared" si="229"/>
        <v/>
      </c>
      <c r="G201" s="81">
        <f>COUNTIFS('Audit Form Data'!AC$4:AC$123, TRUE, 'Audit Form Data'!A$4:A$123, "&gt;=2/1", 'Audit Form Data'!A$4:A$123, "&lt;3/1", 'Audit Form Data'!B$4:B$123, 'Dropdown Lists'!A$9)</f>
        <v>0</v>
      </c>
      <c r="H201" s="82">
        <f>COUNTIFS('Audit Form Data'!AD$4:AD$123, TRUE, 'Audit Form Data'!A$4:A$123, "&gt;=2/1", 'Audit Form Data'!A$4:A$123, "&lt;3/1", 'Audit Form Data'!B$4:B$123, 'Dropdown Lists'!A$9)</f>
        <v>0</v>
      </c>
      <c r="I201" s="104" t="str">
        <f t="shared" si="230"/>
        <v/>
      </c>
      <c r="J201" s="81">
        <f>COUNTIFS('Audit Form Data'!AC$4:AC$123, TRUE, 'Audit Form Data'!A$4:A$123, "&gt;=3/1", 'Audit Form Data'!A$4:A$123, "&lt;=3/31", 'Audit Form Data'!B$4:B$123, 'Dropdown Lists'!A$9)</f>
        <v>0</v>
      </c>
      <c r="K201" s="82">
        <f>COUNTIFS('Audit Form Data'!AD$4:AD$123, TRUE, 'Audit Form Data'!A$4:A$123, "&gt;=3/1", 'Audit Form Data'!A$4:A$123, "&lt;=3/31", 'Audit Form Data'!B$4:B$123, 'Dropdown Lists'!A$9)</f>
        <v>0</v>
      </c>
      <c r="L201" s="104" t="str">
        <f t="shared" si="231"/>
        <v/>
      </c>
      <c r="M201" s="81">
        <f>COUNTIFS('Audit Form Data'!AC$4:AC$123, TRUE, 'Audit Form Data'!A$4:A$123, "&gt;=4/1", 'Audit Form Data'!A$4:A$123, "&lt;=4/30", 'Audit Form Data'!B$4:B$123, 'Dropdown Lists'!A$9)</f>
        <v>0</v>
      </c>
      <c r="N201" s="82">
        <f>COUNTIFS('Audit Form Data'!AD$4:AD$123, TRUE, 'Audit Form Data'!A$4:A$123, "&gt;=4/1", 'Audit Form Data'!A$4:A$123, "&lt;=4/30", 'Audit Form Data'!B$4:B$123, 'Dropdown Lists'!A$9)</f>
        <v>0</v>
      </c>
      <c r="O201" s="104" t="str">
        <f t="shared" si="232"/>
        <v/>
      </c>
      <c r="P201" s="81">
        <f>COUNTIFS('Audit Form Data'!AC$4:AC$123, TRUE, 'Audit Form Data'!A$4:A$123, "&gt;=5/1", 'Audit Form Data'!A$4:A$123, "&lt;=5/31", 'Audit Form Data'!B$4:B$123, 'Dropdown Lists'!A$9)</f>
        <v>0</v>
      </c>
      <c r="Q201" s="82">
        <f>COUNTIFS('Audit Form Data'!AD$4:AD$123, TRUE, 'Audit Form Data'!A$4:A$123, "&gt;=5/1", 'Audit Form Data'!A$4:A$123, "&lt;=5/31", 'Audit Form Data'!B$4:B$123, 'Dropdown Lists'!A$9)</f>
        <v>0</v>
      </c>
      <c r="R201" s="104" t="str">
        <f t="shared" si="233"/>
        <v/>
      </c>
      <c r="S201" s="81">
        <f>COUNTIFS('Audit Form Data'!AC$4:AC$123, TRUE, 'Audit Form Data'!A$4:A$123, "&gt;=6/1", 'Audit Form Data'!A$4:A$123, "&lt;=6/30", 'Audit Form Data'!B$4:B$123, 'Dropdown Lists'!A$9)</f>
        <v>0</v>
      </c>
      <c r="T201" s="82">
        <f>COUNTIFS('Audit Form Data'!AD$4:AD$123, TRUE, 'Audit Form Data'!A$4:A$123, "&gt;=6/1", 'Audit Form Data'!A$4:A$123, "&lt;=6/30", 'Audit Form Data'!B$4:B$123, 'Dropdown Lists'!A$9)</f>
        <v>0</v>
      </c>
      <c r="U201" s="104" t="str">
        <f t="shared" si="234"/>
        <v/>
      </c>
      <c r="V201" s="81">
        <f>COUNTIFS('Audit Form Data'!AC$4:AC$123, TRUE, 'Audit Form Data'!A$4:A$123, "&gt;=7/1", 'Audit Form Data'!A$4:A$123, "&lt;=7/31", 'Audit Form Data'!B$4:B$123, 'Dropdown Lists'!A$9)</f>
        <v>0</v>
      </c>
      <c r="W201" s="82">
        <f>COUNTIFS('Audit Form Data'!AD$4:AD$123, TRUE, 'Audit Form Data'!A$4:A$123, "&gt;=7/1", 'Audit Form Data'!A$4:A$123, "&lt;=7/31", 'Audit Form Data'!B$4:B$123, 'Dropdown Lists'!A$9)</f>
        <v>0</v>
      </c>
      <c r="X201" s="104" t="str">
        <f t="shared" si="235"/>
        <v/>
      </c>
      <c r="Y201" s="81">
        <f>COUNTIFS('Audit Form Data'!AC$4:AC$123, TRUE, 'Audit Form Data'!A$4:A$123, "&gt;=8/1", 'Audit Form Data'!A$4:A$123, "&lt;=8/31", 'Audit Form Data'!B$4:B$123, 'Dropdown Lists'!A$9)</f>
        <v>0</v>
      </c>
      <c r="Z201" s="82">
        <f>COUNTIFS('Audit Form Data'!AD$4:AD$123, TRUE, 'Audit Form Data'!A$4:A$123, "&gt;=8/1", 'Audit Form Data'!A$4:A$123, "&lt;=8/31", 'Audit Form Data'!B$4:B$123, 'Dropdown Lists'!A$9)</f>
        <v>0</v>
      </c>
      <c r="AA201" s="104" t="str">
        <f t="shared" si="236"/>
        <v/>
      </c>
      <c r="AB201" s="81">
        <f>COUNTIFS('Audit Form Data'!AC$4:AC$123, TRUE, 'Audit Form Data'!A$4:A$123, "&gt;=9/1", 'Audit Form Data'!A$4:A$123, "&lt;=9/30", 'Audit Form Data'!B$4:B$123, 'Dropdown Lists'!A$9)</f>
        <v>0</v>
      </c>
      <c r="AC201" s="82">
        <f>COUNTIFS('Audit Form Data'!AD$4:AD$123, TRUE, 'Audit Form Data'!A$4:A$123, "&gt;=9/1", 'Audit Form Data'!A$4:A$123, "&lt;=9/30", 'Audit Form Data'!B$4:B$123, 'Dropdown Lists'!A$9)</f>
        <v>0</v>
      </c>
      <c r="AD201" s="104" t="str">
        <f t="shared" si="237"/>
        <v/>
      </c>
      <c r="AE201" s="81">
        <f>COUNTIFS('Audit Form Data'!AC$4:AC$123, TRUE, 'Audit Form Data'!A$4:A$123, "&gt;=10/1", 'Audit Form Data'!A$4:A$123, "&lt;=10/31", 'Audit Form Data'!B$4:B$123, 'Dropdown Lists'!A$9)</f>
        <v>0</v>
      </c>
      <c r="AF201" s="82">
        <f>COUNTIFS('Audit Form Data'!AD$4:AD$123, TRUE, 'Audit Form Data'!A$4:A$123, "&gt;=10/1", 'Audit Form Data'!A$4:A$123, "&lt;=10/31", 'Audit Form Data'!B$4:B$123, 'Dropdown Lists'!A$9)</f>
        <v>0</v>
      </c>
      <c r="AG201" s="104" t="str">
        <f t="shared" si="238"/>
        <v/>
      </c>
      <c r="AH201" s="81">
        <f>COUNTIFS('Audit Form Data'!AC$4:AC$123, TRUE, 'Audit Form Data'!A$4:A$123, "&gt;=11/1", 'Audit Form Data'!A$4:A$123, "&lt;=11/30", 'Audit Form Data'!B$4:B$123, 'Dropdown Lists'!A$9)</f>
        <v>0</v>
      </c>
      <c r="AI201" s="82">
        <f>COUNTIFS('Audit Form Data'!AD$4:AD$123, TRUE, 'Audit Form Data'!A$4:A$123, "&gt;=11/1", 'Audit Form Data'!A$4:A$123, "&lt;=11/30", 'Audit Form Data'!B$4:B$123, 'Dropdown Lists'!A$9)</f>
        <v>0</v>
      </c>
      <c r="AJ201" s="104" t="str">
        <f t="shared" si="239"/>
        <v/>
      </c>
      <c r="AK201" s="81">
        <f>COUNTIFS('Audit Form Data'!AC$4:AC$123, TRUE, 'Audit Form Data'!A$4:A$123, "&gt;=12/1", 'Audit Form Data'!A$4:A$123, "&lt;=12/31", 'Audit Form Data'!B$4:B$123, 'Dropdown Lists'!A$9)</f>
        <v>0</v>
      </c>
      <c r="AL201" s="82">
        <f>COUNTIFS('Audit Form Data'!AD$4:AD$123, TRUE, 'Audit Form Data'!A$4:A$123, "&gt;=12/1", 'Audit Form Data'!A$4:A$123, "&lt;=12/31", 'Audit Form Data'!B$4:B$123, 'Dropdown Lists'!A$9)</f>
        <v>0</v>
      </c>
      <c r="AM201" s="104" t="str">
        <f t="shared" si="240"/>
        <v/>
      </c>
    </row>
    <row r="202" spans="2:54" ht="15" thickBot="1" x14ac:dyDescent="0.35">
      <c r="B202" s="153"/>
      <c r="C202" s="95" t="s">
        <v>118</v>
      </c>
      <c r="D202" s="105">
        <f>SUM(D200:D201)</f>
        <v>0</v>
      </c>
      <c r="E202" s="106">
        <f>SUM(E200:E201)</f>
        <v>0</v>
      </c>
      <c r="F202" s="107" t="e">
        <f>IFERROR(D202/(D202+E202), NA())</f>
        <v>#N/A</v>
      </c>
      <c r="G202" s="105">
        <f>SUM(G200:G201)</f>
        <v>0</v>
      </c>
      <c r="H202" s="106">
        <f>SUM(H200:H201)</f>
        <v>0</v>
      </c>
      <c r="I202" s="107" t="e">
        <f>IFERROR(G202/(G202+H202), NA())</f>
        <v>#N/A</v>
      </c>
      <c r="J202" s="105">
        <f>SUM(J200:J201)</f>
        <v>0</v>
      </c>
      <c r="K202" s="106">
        <f>SUM(K200:K201)</f>
        <v>0</v>
      </c>
      <c r="L202" s="107" t="e">
        <f>IFERROR(J202/(J202+K202), NA())</f>
        <v>#N/A</v>
      </c>
      <c r="M202" s="105">
        <f>SUM(M200:M201)</f>
        <v>0</v>
      </c>
      <c r="N202" s="106">
        <f>SUM(N200:N201)</f>
        <v>0</v>
      </c>
      <c r="O202" s="107" t="e">
        <f>IFERROR(M202/(M202+N202), NA())</f>
        <v>#N/A</v>
      </c>
      <c r="P202" s="105">
        <f>SUM(P200:P201)</f>
        <v>0</v>
      </c>
      <c r="Q202" s="106">
        <f>SUM(Q200:Q201)</f>
        <v>0</v>
      </c>
      <c r="R202" s="107" t="e">
        <f>IFERROR(P202/(P202+Q202), NA())</f>
        <v>#N/A</v>
      </c>
      <c r="S202" s="105">
        <f>SUM(S200:S201)</f>
        <v>0</v>
      </c>
      <c r="T202" s="106">
        <f>SUM(T200:T201)</f>
        <v>0</v>
      </c>
      <c r="U202" s="107" t="e">
        <f>IFERROR(S202/(S202+T202), NA())</f>
        <v>#N/A</v>
      </c>
      <c r="V202" s="105">
        <f>SUM(V200:V201)</f>
        <v>0</v>
      </c>
      <c r="W202" s="106">
        <f>SUM(W200:W201)</f>
        <v>0</v>
      </c>
      <c r="X202" s="107" t="e">
        <f>IFERROR(V202/(V202+W202), NA())</f>
        <v>#N/A</v>
      </c>
      <c r="Y202" s="105">
        <f>SUM(Y200:Y201)</f>
        <v>0</v>
      </c>
      <c r="Z202" s="106">
        <f>SUM(Z200:Z201)</f>
        <v>0</v>
      </c>
      <c r="AA202" s="107" t="e">
        <f>IFERROR(Y202/(Y202+Z202), NA())</f>
        <v>#N/A</v>
      </c>
      <c r="AB202" s="105">
        <f>SUM(AB200:AB201)</f>
        <v>0</v>
      </c>
      <c r="AC202" s="106">
        <f>SUM(AC200:AC201)</f>
        <v>0</v>
      </c>
      <c r="AD202" s="107" t="e">
        <f>IFERROR(AB202/(AB202+AC202), NA())</f>
        <v>#N/A</v>
      </c>
      <c r="AE202" s="105">
        <f>SUM(AE200:AE201)</f>
        <v>0</v>
      </c>
      <c r="AF202" s="106">
        <f>SUM(AF200:AF201)</f>
        <v>0</v>
      </c>
      <c r="AG202" s="107" t="e">
        <f>IFERROR(AE202/(AE202+AF202), NA())</f>
        <v>#N/A</v>
      </c>
      <c r="AH202" s="105">
        <f>SUM(AH200:AH201)</f>
        <v>0</v>
      </c>
      <c r="AI202" s="106">
        <f>SUM(AI200:AI201)</f>
        <v>0</v>
      </c>
      <c r="AJ202" s="107" t="e">
        <f>IFERROR(AH202/(AH202+AI202), NA())</f>
        <v>#N/A</v>
      </c>
      <c r="AK202" s="105">
        <f>SUM(AK200:AK201)</f>
        <v>0</v>
      </c>
      <c r="AL202" s="106">
        <f>SUM(AL200:AL201)</f>
        <v>0</v>
      </c>
      <c r="AM202" s="107" t="e">
        <f>IFERROR(AK202/(AK202+AL202), NA())</f>
        <v>#N/A</v>
      </c>
    </row>
    <row r="204" spans="2:54" ht="18.600000000000001" thickBot="1" x14ac:dyDescent="0.4">
      <c r="B204" s="111" t="str">
        <f>'Dropdown Lists'!A$10 &amp; " EVS Observations"</f>
        <v>Unit H EVS Observations</v>
      </c>
      <c r="C204" s="111"/>
      <c r="D204" s="111"/>
      <c r="E204" s="111"/>
      <c r="F204" s="111"/>
      <c r="G204" s="111"/>
      <c r="H204" s="111"/>
      <c r="I204" s="111"/>
      <c r="J204" s="111"/>
      <c r="K204" s="111"/>
      <c r="L204" s="111"/>
      <c r="M204" s="111"/>
      <c r="N204" s="111"/>
      <c r="O204" s="111"/>
      <c r="P204" s="111"/>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row>
    <row r="205" spans="2:54" ht="18.600000000000001" thickBot="1" x14ac:dyDescent="0.4">
      <c r="D205" s="108" t="s">
        <v>103</v>
      </c>
      <c r="E205" s="109"/>
      <c r="F205" s="110"/>
      <c r="G205" s="108" t="s">
        <v>104</v>
      </c>
      <c r="H205" s="109"/>
      <c r="I205" s="110"/>
      <c r="J205" s="108" t="s">
        <v>105</v>
      </c>
      <c r="K205" s="109"/>
      <c r="L205" s="110"/>
      <c r="M205" s="108" t="s">
        <v>106</v>
      </c>
      <c r="N205" s="109"/>
      <c r="O205" s="110"/>
      <c r="P205" s="108" t="s">
        <v>107</v>
      </c>
      <c r="Q205" s="109"/>
      <c r="R205" s="110"/>
      <c r="S205" s="108" t="s">
        <v>108</v>
      </c>
      <c r="T205" s="109"/>
      <c r="U205" s="110"/>
      <c r="V205" s="108" t="s">
        <v>109</v>
      </c>
      <c r="W205" s="109"/>
      <c r="X205" s="110"/>
      <c r="Y205" s="108" t="s">
        <v>110</v>
      </c>
      <c r="Z205" s="109"/>
      <c r="AA205" s="110"/>
      <c r="AB205" s="108" t="s">
        <v>111</v>
      </c>
      <c r="AC205" s="109"/>
      <c r="AD205" s="110"/>
      <c r="AE205" s="108" t="s">
        <v>112</v>
      </c>
      <c r="AF205" s="109"/>
      <c r="AG205" s="110"/>
      <c r="AH205" s="108" t="s">
        <v>113</v>
      </c>
      <c r="AI205" s="109"/>
      <c r="AJ205" s="110"/>
      <c r="AK205" s="108" t="s">
        <v>114</v>
      </c>
      <c r="AL205" s="109"/>
      <c r="AM205" s="110"/>
      <c r="AO205" s="111" t="str">
        <f>'Dropdown Lists'!A$10 &amp; " Misses"</f>
        <v>Unit H Misses</v>
      </c>
      <c r="AP205" s="111"/>
      <c r="AQ205" s="111"/>
      <c r="AR205" s="111"/>
      <c r="AS205" s="111"/>
      <c r="AT205" s="111"/>
      <c r="AU205" s="111"/>
      <c r="AV205" s="111"/>
      <c r="AW205" s="111"/>
      <c r="AX205" s="111"/>
      <c r="AY205" s="111"/>
      <c r="AZ205" s="111"/>
      <c r="BA205" s="111"/>
      <c r="BB205" s="111"/>
    </row>
    <row r="206" spans="2:54" ht="15" thickBot="1" x14ac:dyDescent="0.35">
      <c r="D206" s="68" t="s">
        <v>97</v>
      </c>
      <c r="E206" s="69" t="s">
        <v>115</v>
      </c>
      <c r="F206" s="70" t="s">
        <v>116</v>
      </c>
      <c r="G206" s="68" t="s">
        <v>97</v>
      </c>
      <c r="H206" s="69" t="s">
        <v>115</v>
      </c>
      <c r="I206" s="70" t="s">
        <v>116</v>
      </c>
      <c r="J206" s="68" t="s">
        <v>97</v>
      </c>
      <c r="K206" s="69" t="s">
        <v>115</v>
      </c>
      <c r="L206" s="70" t="s">
        <v>116</v>
      </c>
      <c r="M206" s="68" t="s">
        <v>97</v>
      </c>
      <c r="N206" s="69" t="s">
        <v>115</v>
      </c>
      <c r="O206" s="70" t="s">
        <v>116</v>
      </c>
      <c r="P206" s="68" t="s">
        <v>97</v>
      </c>
      <c r="Q206" s="69" t="s">
        <v>115</v>
      </c>
      <c r="R206" s="70" t="s">
        <v>116</v>
      </c>
      <c r="S206" s="68" t="s">
        <v>97</v>
      </c>
      <c r="T206" s="69" t="s">
        <v>115</v>
      </c>
      <c r="U206" s="70" t="s">
        <v>116</v>
      </c>
      <c r="V206" s="68" t="s">
        <v>97</v>
      </c>
      <c r="W206" s="69" t="s">
        <v>115</v>
      </c>
      <c r="X206" s="70" t="s">
        <v>116</v>
      </c>
      <c r="Y206" s="68" t="s">
        <v>97</v>
      </c>
      <c r="Z206" s="69" t="s">
        <v>115</v>
      </c>
      <c r="AA206" s="70" t="s">
        <v>116</v>
      </c>
      <c r="AB206" s="68" t="s">
        <v>97</v>
      </c>
      <c r="AC206" s="69" t="s">
        <v>115</v>
      </c>
      <c r="AD206" s="70" t="s">
        <v>116</v>
      </c>
      <c r="AE206" s="68" t="s">
        <v>97</v>
      </c>
      <c r="AF206" s="69" t="s">
        <v>115</v>
      </c>
      <c r="AG206" s="70" t="s">
        <v>116</v>
      </c>
      <c r="AH206" s="68" t="s">
        <v>97</v>
      </c>
      <c r="AI206" s="69" t="s">
        <v>115</v>
      </c>
      <c r="AJ206" s="70" t="s">
        <v>116</v>
      </c>
      <c r="AK206" s="68" t="s">
        <v>97</v>
      </c>
      <c r="AL206" s="69" t="s">
        <v>115</v>
      </c>
      <c r="AM206" s="70" t="s">
        <v>116</v>
      </c>
      <c r="AQ206" s="113" t="s">
        <v>103</v>
      </c>
      <c r="AR206" s="113" t="s">
        <v>104</v>
      </c>
      <c r="AS206" s="113" t="s">
        <v>105</v>
      </c>
      <c r="AT206" s="113" t="s">
        <v>106</v>
      </c>
      <c r="AU206" s="113" t="s">
        <v>107</v>
      </c>
      <c r="AV206" s="113" t="s">
        <v>108</v>
      </c>
      <c r="AW206" s="113" t="s">
        <v>109</v>
      </c>
      <c r="AX206" s="113" t="s">
        <v>110</v>
      </c>
      <c r="AY206" s="113" t="s">
        <v>111</v>
      </c>
      <c r="AZ206" s="113" t="s">
        <v>112</v>
      </c>
      <c r="BA206" s="113" t="s">
        <v>113</v>
      </c>
      <c r="BB206" s="113" t="s">
        <v>114</v>
      </c>
    </row>
    <row r="207" spans="2:54" x14ac:dyDescent="0.3">
      <c r="B207" s="157" t="s">
        <v>0</v>
      </c>
      <c r="C207" s="55" t="s">
        <v>117</v>
      </c>
      <c r="D207" s="65">
        <f>COUNTIFS('Audit Form Data'!E$4:E$123, TRUE, 'Audit Form Data'!A$4:A$123, "&gt;=1/1", 'Audit Form Data'!A$4:A$123, "&lt;=1/31", 'Audit Form Data'!B$4:B$123, 'Dropdown Lists'!A$10)</f>
        <v>0</v>
      </c>
      <c r="E207" s="66">
        <f>COUNTIFS('Audit Form Data'!F$4:F$123, TRUE, 'Audit Form Data'!A$4:A$123, "&gt;=1/1", 'Audit Form Data'!A$4:A$123, "&lt;=1/31", 'Audit Form Data'!B$4:B$123, 'Dropdown Lists'!A$10)</f>
        <v>0</v>
      </c>
      <c r="F207" s="67" t="str">
        <f>IFERROR(D207/(D207+E207),"")</f>
        <v/>
      </c>
      <c r="G207" s="65">
        <f>COUNTIFS('Audit Form Data'!E$4:E$123, TRUE, 'Audit Form Data'!A$4:A$123, "&gt;=2/1", 'Audit Form Data'!A$4:A$123, "&lt;3/1", 'Audit Form Data'!B$4:B$123, 'Dropdown Lists'!A$10)</f>
        <v>0</v>
      </c>
      <c r="H207" s="66">
        <f>COUNTIFS('Audit Form Data'!F$4:F$123, TRUE, 'Audit Form Data'!A$4:A$123, "&gt;=2/1", 'Audit Form Data'!A$4:A$123, "&lt;3/1", 'Audit Form Data'!B$4:B$123, 'Dropdown Lists'!A$10)</f>
        <v>0</v>
      </c>
      <c r="I207" s="67" t="str">
        <f>IFERROR(G207/(G207+H207),"")</f>
        <v/>
      </c>
      <c r="J207" s="65">
        <f>COUNTIFS('Audit Form Data'!E$4:E$123, TRUE, 'Audit Form Data'!A$4:A$123, "&gt;=3/1", 'Audit Form Data'!A$4:A$123, "&lt;=3/31", 'Audit Form Data'!B$4:B$123, 'Dropdown Lists'!A$10)</f>
        <v>0</v>
      </c>
      <c r="K207" s="66">
        <f>COUNTIFS('Audit Form Data'!F$4:F$123, TRUE, 'Audit Form Data'!A$4:A$123, "&gt;=3/1", 'Audit Form Data'!A$4:A$123, "&lt;=3/31", 'Audit Form Data'!B$4:B$123, 'Dropdown Lists'!A$10)</f>
        <v>0</v>
      </c>
      <c r="L207" s="67" t="str">
        <f>IFERROR(J207/(J207+K207),"")</f>
        <v/>
      </c>
      <c r="M207" s="65">
        <f>COUNTIFS('Audit Form Data'!E$4:E$123, TRUE, 'Audit Form Data'!A$4:A$123, "&gt;=4/1", 'Audit Form Data'!A$4:A$123, "&lt;=4/30", 'Audit Form Data'!B$4:B$123, 'Dropdown Lists'!A$10)</f>
        <v>0</v>
      </c>
      <c r="N207" s="66">
        <f>COUNTIFS('Audit Form Data'!F$4:F$123, TRUE, 'Audit Form Data'!A$4:A$123, "&gt;=4/1", 'Audit Form Data'!A$4:A$123, "&lt;=4/30", 'Audit Form Data'!B$4:B$123, 'Dropdown Lists'!A$10)</f>
        <v>0</v>
      </c>
      <c r="O207" s="67" t="str">
        <f>IFERROR(M207/(M207+N207),"")</f>
        <v/>
      </c>
      <c r="P207" s="65">
        <f>COUNTIFS('Audit Form Data'!E$4:E$123, TRUE, 'Audit Form Data'!A$4:A$123, "&gt;=5/1", 'Audit Form Data'!A$4:A$123, "&lt;=5/31", 'Audit Form Data'!B$4:B$123, 'Dropdown Lists'!A$10)</f>
        <v>0</v>
      </c>
      <c r="Q207" s="66">
        <f>COUNTIFS('Audit Form Data'!F$4:F$123, TRUE, 'Audit Form Data'!A$4:A$123, "&gt;=5/1", 'Audit Form Data'!A$4:A$123, "&lt;=5/31", 'Audit Form Data'!B$4:B$123, 'Dropdown Lists'!A$10)</f>
        <v>0</v>
      </c>
      <c r="R207" s="67" t="str">
        <f>IFERROR(P207/(P207+Q207)," ")</f>
        <v xml:space="preserve"> </v>
      </c>
      <c r="S207" s="65">
        <f>COUNTIFS('Audit Form Data'!E$4:E$123, TRUE, 'Audit Form Data'!A$4:A$123, "&gt;=6/1", 'Audit Form Data'!A$4:A$123, "&lt;=6/30", 'Audit Form Data'!B$4:B$123, 'Dropdown Lists'!A$10)</f>
        <v>0</v>
      </c>
      <c r="T207" s="66">
        <f>COUNTIFS('Audit Form Data'!F$4:F$123, TRUE, 'Audit Form Data'!A$4:A$123, "&gt;=6/1", 'Audit Form Data'!A$4:A$123, "&lt;=6/30", 'Audit Form Data'!B$4:B$123, 'Dropdown Lists'!A$10)</f>
        <v>0</v>
      </c>
      <c r="U207" s="67" t="str">
        <f>IFERROR(S207/(S207+T207)," ")</f>
        <v xml:space="preserve"> </v>
      </c>
      <c r="V207" s="65">
        <f>COUNTIFS('Audit Form Data'!E$4:E$123, TRUE, 'Audit Form Data'!A$4:A$123, "&gt;=7/1", 'Audit Form Data'!A$4:A$123, "&lt;=7/31", 'Audit Form Data'!B$4:B$123, 'Dropdown Lists'!A$10)</f>
        <v>0</v>
      </c>
      <c r="W207" s="66">
        <f>COUNTIFS('Audit Form Data'!F$4:F$123, TRUE, 'Audit Form Data'!A$4:A$123, "&gt;=7/1", 'Audit Form Data'!A$4:A$123, "&lt;=7/31", 'Audit Form Data'!B$4:B$123, 'Dropdown Lists'!A$10)</f>
        <v>0</v>
      </c>
      <c r="X207" s="67" t="str">
        <f>IFERROR(V207/(V207+W207)," ")</f>
        <v xml:space="preserve"> </v>
      </c>
      <c r="Y207" s="65">
        <f>COUNTIFS('Audit Form Data'!E$4:E$123, TRUE, 'Audit Form Data'!A$4:A$123, "&gt;=8/1", 'Audit Form Data'!A$4:A$123, "&lt;=8/31", 'Audit Form Data'!B$4:B$123, 'Dropdown Lists'!A$10)</f>
        <v>0</v>
      </c>
      <c r="Z207" s="66">
        <f>COUNTIFS('Audit Form Data'!F$4:F$123, TRUE, 'Audit Form Data'!A$4:A$123, "&gt;=8/1", 'Audit Form Data'!A$4:A$123, "&lt;=8/31", 'Audit Form Data'!B$4:B$123, 'Dropdown Lists'!A$10)</f>
        <v>0</v>
      </c>
      <c r="AA207" s="67" t="str">
        <f>IFERROR(Y207/(Y207+Z207)," ")</f>
        <v xml:space="preserve"> </v>
      </c>
      <c r="AB207" s="65">
        <f>COUNTIFS('Audit Form Data'!E$4:E$123, TRUE, 'Audit Form Data'!A$4:A$123, "&gt;=9/1", 'Audit Form Data'!A$4:A$123, "&lt;=9/30", 'Audit Form Data'!B$4:B$123, 'Dropdown Lists'!A$10)</f>
        <v>0</v>
      </c>
      <c r="AC207" s="66">
        <f>COUNTIFS('Audit Form Data'!F$4:F$123, TRUE, 'Audit Form Data'!A$4:A$123, "&gt;=9/1", 'Audit Form Data'!A$4:A$123, "&lt;=9/30", 'Audit Form Data'!B$4:B$123, 'Dropdown Lists'!A$10)</f>
        <v>0</v>
      </c>
      <c r="AD207" s="67" t="str">
        <f>IFERROR(AB207/(AB207+AC207)," ")</f>
        <v xml:space="preserve"> </v>
      </c>
      <c r="AE207" s="65">
        <f>COUNTIFS('Audit Form Data'!E$4:E$123, TRUE, 'Audit Form Data'!A$4:A$123, "&gt;=10/1", 'Audit Form Data'!A$4:A$123, "&lt;=10/31", 'Audit Form Data'!B$4:B$123, 'Dropdown Lists'!A$10)</f>
        <v>0</v>
      </c>
      <c r="AF207" s="66">
        <f>COUNTIFS('Audit Form Data'!F$4:F$123, TRUE, 'Audit Form Data'!A$4:A$123, "&gt;=10/1", 'Audit Form Data'!A$4:A$123, "&lt;=10/31", 'Audit Form Data'!B$4:B$123, 'Dropdown Lists'!A$10)</f>
        <v>0</v>
      </c>
      <c r="AG207" s="67" t="str">
        <f>IFERROR(AE207/(AE207+AF207)," ")</f>
        <v xml:space="preserve"> </v>
      </c>
      <c r="AH207" s="65">
        <f>COUNTIFS('Audit Form Data'!E$4:E$123, TRUE, 'Audit Form Data'!A$4:A$123, "&gt;=11/1", 'Audit Form Data'!A$4:A$123, "&lt;=11/30", 'Audit Form Data'!B$4:B$123, 'Dropdown Lists'!A$10)</f>
        <v>0</v>
      </c>
      <c r="AI207" s="66">
        <f>COUNTIFS('Audit Form Data'!F$4:F$123, TRUE, 'Audit Form Data'!A$4:A$123, "&gt;=11/1", 'Audit Form Data'!A$4:A$123, "&lt;=11/30", 'Audit Form Data'!B$4:B$123, 'Dropdown Lists'!A$10)</f>
        <v>0</v>
      </c>
      <c r="AJ207" s="67" t="str">
        <f>IFERROR(AH207/(AH207+AI207)," ")</f>
        <v xml:space="preserve"> </v>
      </c>
      <c r="AK207" s="65">
        <f>COUNTIFS('Audit Form Data'!E$4:E$123, TRUE, 'Audit Form Data'!A$4:A$123, "&gt;=12/1", 'Audit Form Data'!A$4:A$123, "&lt;=12/31", 'Audit Form Data'!B$4:B$123, 'Dropdown Lists'!A$10)</f>
        <v>0</v>
      </c>
      <c r="AL207" s="66">
        <f>COUNTIFS('Audit Form Data'!F$4:F$123, TRUE, 'Audit Form Data'!A$4:A$123, "&gt;=12/1", 'Audit Form Data'!A$4:A$123, "&lt;=12/31", 'Audit Form Data'!B$4:B$123, 'Dropdown Lists'!A$10)</f>
        <v>0</v>
      </c>
      <c r="AM207" s="67" t="str">
        <f>IFERROR(AK207/(AK207+AL207)," ")</f>
        <v xml:space="preserve"> </v>
      </c>
      <c r="AO207" s="157" t="s">
        <v>0</v>
      </c>
      <c r="AP207" s="45" t="s">
        <v>117</v>
      </c>
      <c r="AQ207" s="54">
        <f>COUNTIFS('Audit Form Data'!F$4:F$123, TRUE, 'Audit Form Data'!A$4:A$123, "&gt;=1/1", 'Audit Form Data'!A$4:A$123, "&lt;=1/31", 'Audit Form Data'!B$4:B$123, 'Dropdown Lists'!A$10)</f>
        <v>0</v>
      </c>
      <c r="AR207" s="54">
        <f>COUNTIFS('Audit Form Data'!F$4:F$123, TRUE, 'Audit Form Data'!A$4:A$123, "&gt;=2/1", 'Audit Form Data'!A$4:A$123, "&lt;3/1", 'Audit Form Data'!B$4:B$123, 'Dropdown Lists'!A$10)</f>
        <v>0</v>
      </c>
      <c r="AS207" s="54">
        <f>COUNTIFS('Audit Form Data'!F$4:F$123, TRUE, 'Audit Form Data'!A$4:A$123, "&gt;=3/1", 'Audit Form Data'!A$4:A$123, "&lt;=3/31", 'Audit Form Data'!B$4:B$123, 'Dropdown Lists'!A$10)</f>
        <v>0</v>
      </c>
      <c r="AT207" s="54">
        <f>COUNTIFS('Audit Form Data'!F$4:F$123, TRUE, 'Audit Form Data'!A$4:A$123, "&gt;=4/1", 'Audit Form Data'!A$4:A$123, "&lt;=4/30", 'Audit Form Data'!B$4:B$123, 'Dropdown Lists'!A$10)</f>
        <v>0</v>
      </c>
      <c r="AU207" s="54">
        <f>COUNTIFS('Audit Form Data'!F$4:F$123, TRUE, 'Audit Form Data'!A$4:A$123, "&gt;=5/1", 'Audit Form Data'!A$4:A$123, "&lt;=5/31", 'Audit Form Data'!B$4:B$123, 'Dropdown Lists'!A$10)</f>
        <v>0</v>
      </c>
      <c r="AV207" s="54">
        <f>COUNTIFS('Audit Form Data'!F$4:F$123, TRUE, 'Audit Form Data'!A$4:A$123, "&gt;=6/1", 'Audit Form Data'!A$4:A$123, "&lt;=6/30", 'Audit Form Data'!B$4:B$123, 'Dropdown Lists'!A$10)</f>
        <v>0</v>
      </c>
      <c r="AW207" s="54">
        <f>COUNTIFS('Audit Form Data'!F$4:F$123, TRUE, 'Audit Form Data'!A$4:A$123, "&gt;=7/1", 'Audit Form Data'!A$4:A$123, "&lt;=7/31", 'Audit Form Data'!B$4:B$123, 'Dropdown Lists'!A$10)</f>
        <v>0</v>
      </c>
      <c r="AX207" s="54">
        <f>COUNTIFS('Audit Form Data'!F$4:F$123, TRUE, 'Audit Form Data'!A$4:A$123, "&gt;=8/1", 'Audit Form Data'!A$4:A$123, "&lt;=8/31", 'Audit Form Data'!B$4:B$123, 'Dropdown Lists'!A$10)</f>
        <v>0</v>
      </c>
      <c r="AY207" s="54">
        <f>COUNTIFS('Audit Form Data'!F$4:F$123, TRUE, 'Audit Form Data'!A$4:A$123, "&gt;=9/1", 'Audit Form Data'!A$4:A$123, "&lt;=9/30", 'Audit Form Data'!B$4:B$123, 'Dropdown Lists'!A$10)</f>
        <v>0</v>
      </c>
      <c r="AZ207" s="54">
        <f>COUNTIFS('Audit Form Data'!F$4:F$123, TRUE, 'Audit Form Data'!A$4:A$123, "&gt;=10/1", 'Audit Form Data'!A$4:A$123, "&lt;=10/31", 'Audit Form Data'!B$4:B$123, 'Dropdown Lists'!A$10)</f>
        <v>0</v>
      </c>
      <c r="BA207" s="54">
        <f>COUNTIFS('Audit Form Data'!F$4:F$123, TRUE, 'Audit Form Data'!A$4:A$123, "&gt;=11/1", 'Audit Form Data'!A$4:A$123, "&lt;=11/30", 'Audit Form Data'!B$4:B$123, 'Dropdown Lists'!A$10)</f>
        <v>0</v>
      </c>
      <c r="BB207" s="54">
        <f>COUNTIFS('Audit Form Data'!F$4:F$123, TRUE, 'Audit Form Data'!A$4:A$123, "&gt;=12/1", 'Audit Form Data'!A$4:A$123, "&lt;=12/31", 'Audit Form Data'!B$4:B$123, 'Dropdown Lists'!A$10)</f>
        <v>0</v>
      </c>
    </row>
    <row r="208" spans="2:54" ht="60.6" x14ac:dyDescent="0.3">
      <c r="B208" s="158"/>
      <c r="C208" s="55" t="s">
        <v>2</v>
      </c>
      <c r="D208" s="64">
        <f>COUNTIFS('Audit Form Data'!Z$4:Z$123, TRUE, 'Audit Form Data'!A$4:A$123, "&gt;=1/1", 'Audit Form Data'!A$4:A$123, "&lt;=1/31", 'Audit Form Data'!B$4:B$123, 'Dropdown Lists'!A$10)</f>
        <v>0</v>
      </c>
      <c r="E208" s="54">
        <f>COUNTIFS('Audit Form Data'!AA$4:AA$123, TRUE, 'Audit Form Data'!A$4:A$123, "&gt;=1/1", 'Audit Form Data'!A$4:A$123, "&lt;=1/31", 'Audit Form Data'!B$4:B$123, 'Dropdown Lists'!A$10)</f>
        <v>0</v>
      </c>
      <c r="F208" s="67" t="str">
        <f>IFERROR(D208/(D208+E208),"")</f>
        <v/>
      </c>
      <c r="G208" s="64">
        <f>COUNTIFS('Audit Form Data'!Z$4:Z$123, TRUE, 'Audit Form Data'!A$4:A$123, "&gt;=2/1", 'Audit Form Data'!A$4:A$123, "&lt;3/1", 'Audit Form Data'!B$4:B$123, 'Dropdown Lists'!A$10)</f>
        <v>0</v>
      </c>
      <c r="H208" s="54">
        <f>COUNTIFS('Audit Form Data'!AA$4:AA$123, TRUE, 'Audit Form Data'!A$4:A$123, "&gt;=2/1", 'Audit Form Data'!A$4:A$123, "&lt;3/1", 'Audit Form Data'!B$4:B$123, 'Dropdown Lists'!A$10)</f>
        <v>0</v>
      </c>
      <c r="I208" s="67" t="str">
        <f>IFERROR(G208/(G208+H208),"")</f>
        <v/>
      </c>
      <c r="J208" s="64">
        <f>COUNTIFS('Audit Form Data'!Z$4:Z$123, TRUE, 'Audit Form Data'!A$4:A$123, "&gt;=3/1", 'Audit Form Data'!A$4:A$123, "&lt;=3/31", 'Audit Form Data'!B$4:B$123, 'Dropdown Lists'!A$10)</f>
        <v>0</v>
      </c>
      <c r="K208" s="54">
        <f>COUNTIFS('Audit Form Data'!AA$4:AA$123, TRUE, 'Audit Form Data'!A$4:A$123, "&gt;=3/1", 'Audit Form Data'!A$4:A$123, "&lt;=3/31", 'Audit Form Data'!B$4:B$123, 'Dropdown Lists'!A$10)</f>
        <v>0</v>
      </c>
      <c r="L208" s="67" t="str">
        <f>IFERROR(J208/(J208+K208),"")</f>
        <v/>
      </c>
      <c r="M208" s="64">
        <f>COUNTIFS('Audit Form Data'!Z$4:Z$123, TRUE, 'Audit Form Data'!A$4:A$123, "&gt;=4/1", 'Audit Form Data'!A$4:A$123, "&lt;=4/30", 'Audit Form Data'!B$4:B$123, 'Dropdown Lists'!A$10)</f>
        <v>0</v>
      </c>
      <c r="N208" s="54">
        <f>COUNTIFS('Audit Form Data'!AA$4:AA$123, TRUE, 'Audit Form Data'!A$4:A$123, "&gt;=4/1", 'Audit Form Data'!A$4:A$123, "&lt;=4/30", 'Audit Form Data'!B$4:B$123, 'Dropdown Lists'!A$10)</f>
        <v>0</v>
      </c>
      <c r="O208" s="67" t="str">
        <f>IFERROR(M208/(M208+N208),"")</f>
        <v/>
      </c>
      <c r="P208" s="64">
        <f>COUNTIFS('Audit Form Data'!Z$4:Z$123, TRUE, 'Audit Form Data'!A$4:A$123, "&gt;=5/1", 'Audit Form Data'!A$4:A$123, "&lt;=5/31", 'Audit Form Data'!B$4:B$123, 'Dropdown Lists'!A$10)</f>
        <v>0</v>
      </c>
      <c r="Q208" s="54">
        <f>COUNTIFS('Audit Form Data'!AA$4:AA$123, TRUE, 'Audit Form Data'!A$4:A$123, "&gt;=5/1", 'Audit Form Data'!A$4:A$123, "&lt;=5/31", 'Audit Form Data'!B$4:B$123, 'Dropdown Lists'!A$10)</f>
        <v>0</v>
      </c>
      <c r="R208" s="67" t="str">
        <f>IFERROR(P208/(P208+Q208),"")</f>
        <v/>
      </c>
      <c r="S208" s="64">
        <f>COUNTIFS('Audit Form Data'!Z$4:Z$123, TRUE, 'Audit Form Data'!A$4:A$123, "&gt;=6/1", 'Audit Form Data'!A$4:A$123, "&lt;=6/30", 'Audit Form Data'!B$4:B$123, 'Dropdown Lists'!A$10)</f>
        <v>0</v>
      </c>
      <c r="T208" s="54">
        <f>COUNTIFS('Audit Form Data'!AA$4:AA$123, TRUE, 'Audit Form Data'!A$4:A$123, "&gt;=6/1", 'Audit Form Data'!A$4:A$123, "&lt;=6/30", 'Audit Form Data'!B$4:B$123, 'Dropdown Lists'!A$10)</f>
        <v>0</v>
      </c>
      <c r="U208" s="67" t="str">
        <f>IFERROR(S208/(S208+T208),"")</f>
        <v/>
      </c>
      <c r="V208" s="64">
        <f>COUNTIFS('Audit Form Data'!Z$4:Z$123, TRUE, 'Audit Form Data'!A$4:A$123, "&gt;=7/1", 'Audit Form Data'!A$4:A$123, "&lt;=7/31", 'Audit Form Data'!B$4:B$123, 'Dropdown Lists'!A$10)</f>
        <v>0</v>
      </c>
      <c r="W208" s="54">
        <f>COUNTIFS('Audit Form Data'!AA$4:AA$123, TRUE, 'Audit Form Data'!A$4:A$123, "&gt;=7/1", 'Audit Form Data'!A$4:A$123, "&lt;=7/31", 'Audit Form Data'!B$4:B$123, 'Dropdown Lists'!A$10)</f>
        <v>0</v>
      </c>
      <c r="X208" s="67" t="str">
        <f>IFERROR(V208/(V208+W208),"")</f>
        <v/>
      </c>
      <c r="Y208" s="64">
        <f>COUNTIFS('Audit Form Data'!Z$4:Z$123, TRUE, 'Audit Form Data'!A$4:A$123, "&gt;=8/1", 'Audit Form Data'!A$4:A$123, "&lt;=8/31", 'Audit Form Data'!B$4:B$123, 'Dropdown Lists'!A$10)</f>
        <v>0</v>
      </c>
      <c r="Z208" s="54">
        <f>COUNTIFS('Audit Form Data'!AA$4:AA$123, TRUE, 'Audit Form Data'!A$4:A$123, "&gt;=8/1", 'Audit Form Data'!A$4:A$123, "&lt;=8/31", 'Audit Form Data'!B$4:B$123, 'Dropdown Lists'!A$10)</f>
        <v>0</v>
      </c>
      <c r="AA208" s="67" t="str">
        <f>IFERROR(Y208/(Y208+Z208),"")</f>
        <v/>
      </c>
      <c r="AB208" s="64">
        <f>COUNTIFS('Audit Form Data'!Z$4:Z$123, TRUE, 'Audit Form Data'!A$4:A$123, "&gt;=9/1", 'Audit Form Data'!A$4:A$123, "&lt;=9/30", 'Audit Form Data'!B$4:B$123, 'Dropdown Lists'!A$10)</f>
        <v>0</v>
      </c>
      <c r="AC208" s="54">
        <f>COUNTIFS('Audit Form Data'!AA$4:AA$123, TRUE, 'Audit Form Data'!A$4:A$123, "&gt;=9/1", 'Audit Form Data'!A$4:A$123, "&lt;=9/30", 'Audit Form Data'!B$4:B$123, 'Dropdown Lists'!A$10)</f>
        <v>0</v>
      </c>
      <c r="AD208" s="67" t="str">
        <f>IFERROR(AB208/(AB208+AC208),"")</f>
        <v/>
      </c>
      <c r="AE208" s="64">
        <f>COUNTIFS('Audit Form Data'!Z$4:Z$123, TRUE, 'Audit Form Data'!A$4:A$123, "&gt;=10/1", 'Audit Form Data'!A$4:A$123, "&lt;=10/31", 'Audit Form Data'!B$4:B$123, 'Dropdown Lists'!A$10)</f>
        <v>0</v>
      </c>
      <c r="AF208" s="54">
        <f>COUNTIFS('Audit Form Data'!AA$4:AA$123, TRUE, 'Audit Form Data'!A$4:A$123, "&gt;=10/1", 'Audit Form Data'!A$4:A$123, "&lt;=10/31", 'Audit Form Data'!B$4:B$123, 'Dropdown Lists'!A$10)</f>
        <v>0</v>
      </c>
      <c r="AG208" s="67" t="str">
        <f>IFERROR(AE208/(AE208+AF208),"")</f>
        <v/>
      </c>
      <c r="AH208" s="64">
        <f>COUNTIFS('Audit Form Data'!Z$4:Z$123, TRUE, 'Audit Form Data'!A$4:A$123, "&gt;=11/1", 'Audit Form Data'!A$4:A$123, "&lt;=11/30", 'Audit Form Data'!B$4:B$123, 'Dropdown Lists'!A$10)</f>
        <v>0</v>
      </c>
      <c r="AI208" s="54">
        <f>COUNTIFS('Audit Form Data'!AA$4:AA$123, TRUE, 'Audit Form Data'!A$4:A$123, "&gt;=11/1", 'Audit Form Data'!A$4:A$123, "&lt;=11/30", 'Audit Form Data'!B$4:B$123, 'Dropdown Lists'!A$10)</f>
        <v>0</v>
      </c>
      <c r="AJ208" s="67" t="str">
        <f>IFERROR(AH208/(AH208+AI208),"")</f>
        <v/>
      </c>
      <c r="AK208" s="64">
        <f>COUNTIFS('Audit Form Data'!Z$4:Z$123, TRUE, 'Audit Form Data'!A$4:A$123, "&gt;=12/1", 'Audit Form Data'!A$4:A$123, "&lt;=12/31", 'Audit Form Data'!B$4:B$123, 'Dropdown Lists'!A$10)</f>
        <v>0</v>
      </c>
      <c r="AL208" s="54">
        <f>COUNTIFS('Audit Form Data'!AA$4:AA$123, TRUE, 'Audit Form Data'!A$4:A$123, "&gt;=12/1", 'Audit Form Data'!A$4:A$123, "&lt;=12/31", 'Audit Form Data'!B$4:B$123, 'Dropdown Lists'!A$10)</f>
        <v>0</v>
      </c>
      <c r="AM208" s="67" t="str">
        <f>IFERROR(AK208/(AK208+AL208),"")</f>
        <v/>
      </c>
      <c r="AO208" s="158"/>
      <c r="AP208" s="45" t="s">
        <v>2</v>
      </c>
      <c r="AQ208" s="54">
        <f>COUNTIFS('Audit Form Data'!AA$4:AA$123, TRUE, 'Audit Form Data'!A$4:A$123, "&gt;=1/1", 'Audit Form Data'!A$4:A$123, "&lt;=1/31", 'Audit Form Data'!B$4:B$123, 'Dropdown Lists'!A$10)</f>
        <v>0</v>
      </c>
      <c r="AR208" s="54">
        <f>COUNTIFS('Audit Form Data'!AA$4:AA$123, TRUE, 'Audit Form Data'!A$4:A$123, "&gt;=2/1", 'Audit Form Data'!A$4:A$123, "&lt;3/1", 'Audit Form Data'!B$4:B$123, 'Dropdown Lists'!A$10)</f>
        <v>0</v>
      </c>
      <c r="AS208" s="54">
        <f>COUNTIFS('Audit Form Data'!AA$4:AA$123, TRUE, 'Audit Form Data'!A$4:A$123, "&gt;=3/1", 'Audit Form Data'!A$4:A$123, "&lt;=3/31", 'Audit Form Data'!B$4:B$123, 'Dropdown Lists'!A$10)</f>
        <v>0</v>
      </c>
      <c r="AT208" s="54">
        <f>COUNTIFS('Audit Form Data'!AA$4:AA$123, TRUE, 'Audit Form Data'!A$4:A$123, "&gt;=4/1", 'Audit Form Data'!A$4:A$123, "&lt;=4/30", 'Audit Form Data'!B$4:B$123, 'Dropdown Lists'!A$10)</f>
        <v>0</v>
      </c>
      <c r="AU208" s="54">
        <f>COUNTIFS('Audit Form Data'!AA$4:AA$123, TRUE, 'Audit Form Data'!A$4:A$123, "&gt;=5/1", 'Audit Form Data'!A$4:A$123, "&lt;=5/31", 'Audit Form Data'!B$4:B$123, 'Dropdown Lists'!A$10)</f>
        <v>0</v>
      </c>
      <c r="AV208" s="54">
        <f>COUNTIFS('Audit Form Data'!AA$4:AA$123, TRUE, 'Audit Form Data'!A$4:A$123, "&gt;=6/1", 'Audit Form Data'!A$4:A$123, "&lt;=6/30", 'Audit Form Data'!B$4:B$123, 'Dropdown Lists'!A$10)</f>
        <v>0</v>
      </c>
      <c r="AW208" s="54">
        <f>COUNTIFS('Audit Form Data'!AA$4:AA$123, TRUE, 'Audit Form Data'!A$4:A$123, "&gt;=7/1", 'Audit Form Data'!A$4:A$123, "&lt;=7/31", 'Audit Form Data'!B$4:B$123, 'Dropdown Lists'!A$10)</f>
        <v>0</v>
      </c>
      <c r="AX208" s="54">
        <f>COUNTIFS('Audit Form Data'!AA$4:AA$123, TRUE, 'Audit Form Data'!A$4:A$123, "&gt;=8/1", 'Audit Form Data'!A$4:A$123, "&lt;=8/31", 'Audit Form Data'!B$4:B$123, 'Dropdown Lists'!A$10)</f>
        <v>0</v>
      </c>
      <c r="AY208" s="54">
        <f>COUNTIFS('Audit Form Data'!AA$4:AA$123, TRUE, 'Audit Form Data'!A$4:A$123, "&gt;=9/1", 'Audit Form Data'!A$4:A$123, "&lt;=9/30", 'Audit Form Data'!B$4:B$123, 'Dropdown Lists'!A$10)</f>
        <v>0</v>
      </c>
      <c r="AZ208" s="54">
        <f>COUNTIFS('Audit Form Data'!AA$4:AA$123, TRUE, 'Audit Form Data'!A$4:A$123, "&gt;=10/1", 'Audit Form Data'!A$4:A$123, "&lt;=10/31", 'Audit Form Data'!B$4:B$123, 'Dropdown Lists'!A$10)</f>
        <v>0</v>
      </c>
      <c r="BA208" s="54">
        <f>COUNTIFS('Audit Form Data'!AA$4:AA$123, TRUE, 'Audit Form Data'!A$4:A$123, "&gt;=11/1", 'Audit Form Data'!A$4:A$123, "&lt;=11/30", 'Audit Form Data'!B$4:B$123, 'Dropdown Lists'!A$10)</f>
        <v>0</v>
      </c>
      <c r="BB208" s="54">
        <f>COUNTIFS('Audit Form Data'!AA$4:AA$123, TRUE, 'Audit Form Data'!A$4:A$123, "&gt;=12/1", 'Audit Form Data'!A$4:A$123, "&lt;=12/31", 'Audit Form Data'!B$4:B$123, 'Dropdown Lists'!A$10)</f>
        <v>0</v>
      </c>
    </row>
    <row r="209" spans="2:54" x14ac:dyDescent="0.3">
      <c r="B209" s="158"/>
      <c r="C209" s="56" t="s">
        <v>3</v>
      </c>
      <c r="D209" s="64">
        <f>COUNTIFS('Audit Form Data'!BD$4:BD$123, TRUE, 'Audit Form Data'!A$4:A$123, "&gt;=1/1", 'Audit Form Data'!A$4:A$123, "&lt;=1/31", 'Audit Form Data'!B$4:B$123, 'Dropdown Lists'!A$10) + COUNTIFS('Audit Form Data'!BM$4:BM$123, TRUE, 'Audit Form Data'!A$4:A$123, "&gt;=1/1", 'Audit Form Data'!A$4:A$123, "&lt;=1/31", 'Audit Form Data'!B$4:B$123, 'Dropdown Lists'!A$10)</f>
        <v>0</v>
      </c>
      <c r="E209" s="54">
        <f>COUNTIFS('Audit Form Data'!BE$4:BE$123, TRUE, 'Audit Form Data'!A$4:A$123, "&gt;=1/1", 'Audit Form Data'!A$4:A$123, "&lt;=1/31", 'Audit Form Data'!B$4:B$123, 'Dropdown Lists'!A$10) + COUNTIFS('Audit Form Data'!BN$4:BN$123, TRUE, 'Audit Form Data'!A$4:A$123, "&gt;=1/1", 'Audit Form Data'!A$4:A$123, "&lt;=1/31", 'Audit Form Data'!B$4:B$123, 'Dropdown Lists'!A$10)</f>
        <v>0</v>
      </c>
      <c r="F209" s="67" t="str">
        <f>IFERROR(D209/(D209+E209),"")</f>
        <v/>
      </c>
      <c r="G209" s="64">
        <f>COUNTIFS('Audit Form Data'!BD$4:BD$123, TRUE, 'Audit Form Data'!A$4:A$123, "&gt;=2/1", 'Audit Form Data'!A$4:A$123, "&lt;3/1", 'Audit Form Data'!B$4:B$123, 'Dropdown Lists'!A$10) + COUNTIFS('Audit Form Data'!BM$4:BM$123, TRUE, 'Audit Form Data'!A$4:A$123, "&gt;=2/1", 'Audit Form Data'!A$4:A$123, "&lt;3/1", 'Audit Form Data'!B$4:B$123, 'Dropdown Lists'!A$10)</f>
        <v>0</v>
      </c>
      <c r="H209" s="54">
        <f>COUNTIFS('Audit Form Data'!BE$4:BE$123, TRUE, 'Audit Form Data'!A$4:A$123, "&gt;=2/1", 'Audit Form Data'!A$4:A$123, "&lt;3/1", 'Audit Form Data'!B$4:B$123, 'Dropdown Lists'!A$10) + COUNTIFS('Audit Form Data'!BN$4:BN$123, TRUE, 'Audit Form Data'!A$4:A$123, "&gt;=2/1", 'Audit Form Data'!A$4:A$123, "&lt;3/1", 'Audit Form Data'!B$4:B$123, 'Dropdown Lists'!A$10)</f>
        <v>0</v>
      </c>
      <c r="I209" s="67" t="str">
        <f>IFERROR(G209/(G209+H209),"")</f>
        <v/>
      </c>
      <c r="J209" s="64">
        <f>COUNTIFS('Audit Form Data'!BD$4:BD$123, TRUE, 'Audit Form Data'!A$4:A$123, "&gt;=3/1", 'Audit Form Data'!A$4:A$123, "&lt;=3/31", 'Audit Form Data'!B$4:B$123, 'Dropdown Lists'!A$10) + COUNTIFS('Audit Form Data'!BM$4:BM$123, TRUE, 'Audit Form Data'!A$4:A$123, "&gt;=3/1", 'Audit Form Data'!A$4:A$123, "&lt;=3/31", 'Audit Form Data'!B$4:B$123, 'Dropdown Lists'!A$10)</f>
        <v>0</v>
      </c>
      <c r="K209" s="54">
        <f>COUNTIFS('Audit Form Data'!BE$4:BE$123, TRUE, 'Audit Form Data'!A$4:A$123, "&gt;=3/1", 'Audit Form Data'!A$4:A$123, "&lt;=3/31", 'Audit Form Data'!B$4:B$123, 'Dropdown Lists'!A$10) + COUNTIFS('Audit Form Data'!BN$4:BN$123, TRUE, 'Audit Form Data'!A$4:A$123, "&gt;=3/1", 'Audit Form Data'!A$4:A$123, "&lt;=3/31", 'Audit Form Data'!B$4:B$123, 'Dropdown Lists'!A$10)</f>
        <v>0</v>
      </c>
      <c r="L209" s="67" t="str">
        <f>IFERROR(J209/(J209+K209),"")</f>
        <v/>
      </c>
      <c r="M209" s="64">
        <f>COUNTIFS('Audit Form Data'!BD$4:BD$123, TRUE, 'Audit Form Data'!A$4:A$123, "&gt;=4/1", 'Audit Form Data'!A$4:A$123, "&lt;=4/30", 'Audit Form Data'!B$4:B$123, 'Dropdown Lists'!A$10) + COUNTIFS('Audit Form Data'!BM$4:BM$123, TRUE, 'Audit Form Data'!A$4:A$123, "&gt;=4/1", 'Audit Form Data'!A$4:A$123, "&lt;=4/30", 'Audit Form Data'!B$4:B$123, 'Dropdown Lists'!A$10)</f>
        <v>0</v>
      </c>
      <c r="N209" s="54">
        <f>COUNTIFS('Audit Form Data'!BE$4:BE$123, TRUE, 'Audit Form Data'!A$4:A$123, "&gt;=4/1", 'Audit Form Data'!A$4:A$123, "&lt;=4/30", 'Audit Form Data'!B$4:B$123, 'Dropdown Lists'!A$10) + COUNTIFS('Audit Form Data'!BN$4:BN$123, TRUE, 'Audit Form Data'!A$4:A$123, "&gt;=4/1", 'Audit Form Data'!A$4:A$123, "&lt;=4/30", 'Audit Form Data'!B$4:B$123, 'Dropdown Lists'!A$10)</f>
        <v>0</v>
      </c>
      <c r="O209" s="67" t="str">
        <f>IFERROR(M209/(M209+N209),"")</f>
        <v/>
      </c>
      <c r="P209" s="64">
        <f>COUNTIFS('Audit Form Data'!BD$4:BD$123, TRUE, 'Audit Form Data'!A$4:A$123, "&gt;=5/1", 'Audit Form Data'!A$4:A$123, "&lt;=5/31", 'Audit Form Data'!B$4:B$123, 'Dropdown Lists'!A$10) + COUNTIFS('Audit Form Data'!BM$4:BM$123, TRUE, 'Audit Form Data'!A$4:A$123, "&gt;=5/1", 'Audit Form Data'!A$4:A$123, "&lt;=5/31", 'Audit Form Data'!B$4:B$123, 'Dropdown Lists'!A$10)</f>
        <v>0</v>
      </c>
      <c r="Q209" s="54">
        <f>COUNTIFS('Audit Form Data'!BE$4:BE$123, TRUE, 'Audit Form Data'!A$4:A$123, "&gt;=5/1", 'Audit Form Data'!A$4:A$123, "&lt;=5/31", 'Audit Form Data'!B$4:B$123, 'Dropdown Lists'!A$10) + COUNTIFS('Audit Form Data'!BN$4:BN$123, TRUE, 'Audit Form Data'!A$4:A$123, "&gt;=5/1", 'Audit Form Data'!A$4:A$123, "&lt;=5/31", 'Audit Form Data'!B$4:B$123, 'Dropdown Lists'!A$10)</f>
        <v>0</v>
      </c>
      <c r="R209" s="67" t="str">
        <f>IFERROR(P209/(P209+Q209),"")</f>
        <v/>
      </c>
      <c r="S209" s="64">
        <f>COUNTIFS('Audit Form Data'!BD$4:BD$123, TRUE, 'Audit Form Data'!A$4:A$123, "&gt;=6/1", 'Audit Form Data'!A$4:A$123, "&lt;=6/30", 'Audit Form Data'!B$4:B$123, 'Dropdown Lists'!A$10) + COUNTIFS('Audit Form Data'!BM$4:BM$123, TRUE, 'Audit Form Data'!A$4:A$123, "&gt;=6/1", 'Audit Form Data'!A$4:A$123, "&lt;=6/30", 'Audit Form Data'!B$4:B$123, 'Dropdown Lists'!A$10)</f>
        <v>0</v>
      </c>
      <c r="T209" s="54">
        <f>COUNTIFS('Audit Form Data'!BE$4:BE$123, TRUE, 'Audit Form Data'!A$4:A$123, "&gt;=6/1", 'Audit Form Data'!A$4:A$123, "&lt;=6/30", 'Audit Form Data'!B$4:B$123, 'Dropdown Lists'!A$10) + COUNTIFS('Audit Form Data'!BN$4:BN$123, TRUE, 'Audit Form Data'!A$4:A$123, "&gt;=6/1", 'Audit Form Data'!A$4:A$123, "&lt;=6/30", 'Audit Form Data'!B$4:B$123, 'Dropdown Lists'!A$10)</f>
        <v>0</v>
      </c>
      <c r="U209" s="67" t="str">
        <f>IFERROR(S209/(S209+T209),"")</f>
        <v/>
      </c>
      <c r="V209" s="64">
        <f>COUNTIFS('Audit Form Data'!BD$4:BD$123, TRUE, 'Audit Form Data'!A$4:A$123, "&gt;=7/1", 'Audit Form Data'!A$4:A$123, "&lt;=7/31", 'Audit Form Data'!B$4:B$123, 'Dropdown Lists'!A$10) + COUNTIFS('Audit Form Data'!BM$4:BM$123, TRUE, 'Audit Form Data'!A$4:A$123, "&gt;=7/1", 'Audit Form Data'!A$4:A$123, "&lt;=7/31", 'Audit Form Data'!B$4:B$123, 'Dropdown Lists'!A$10)</f>
        <v>0</v>
      </c>
      <c r="W209" s="54">
        <f>COUNTIFS('Audit Form Data'!BE$4:BE$123, TRUE, 'Audit Form Data'!A$4:A$123, "&gt;=7/1", 'Audit Form Data'!A$4:A$123, "&lt;=7/31", 'Audit Form Data'!B$4:B$123, 'Dropdown Lists'!A$10) + COUNTIFS('Audit Form Data'!BN$4:BN$123, TRUE, 'Audit Form Data'!A$4:A$123, "&gt;=7/1", 'Audit Form Data'!A$4:A$123, "&lt;=7/31", 'Audit Form Data'!B$4:B$123, 'Dropdown Lists'!A$10)</f>
        <v>0</v>
      </c>
      <c r="X209" s="67" t="str">
        <f>IFERROR(V209/(V209+W209),"")</f>
        <v/>
      </c>
      <c r="Y209" s="64">
        <f>COUNTIFS('Audit Form Data'!BD$4:BD$123, TRUE, 'Audit Form Data'!A$4:A$123, "&gt;=8/1", 'Audit Form Data'!A$4:A$123, "&lt;=8/31", 'Audit Form Data'!B$4:B$123, 'Dropdown Lists'!A$10) + COUNTIFS('Audit Form Data'!BM$4:BM$123, TRUE, 'Audit Form Data'!A$4:A$123, "&gt;=8/1", 'Audit Form Data'!A$4:A$123, "&lt;=8/31", 'Audit Form Data'!B$4:B$123, 'Dropdown Lists'!A$10)</f>
        <v>0</v>
      </c>
      <c r="Z209" s="54">
        <f>COUNTIFS('Audit Form Data'!BE$4:BE$123, TRUE, 'Audit Form Data'!A$4:A$123, "&gt;=8/1", 'Audit Form Data'!A$4:A$123, "&lt;=8/31", 'Audit Form Data'!B$4:B$123, 'Dropdown Lists'!A$10) + COUNTIFS('Audit Form Data'!BN$4:BN$123, TRUE, 'Audit Form Data'!A$4:A$123, "&gt;=8/1", 'Audit Form Data'!A$4:A$123, "&lt;=8/31", 'Audit Form Data'!B$4:B$123, 'Dropdown Lists'!A$10)</f>
        <v>0</v>
      </c>
      <c r="AA209" s="67" t="str">
        <f>IFERROR(Y209/(Y209+Z209),"")</f>
        <v/>
      </c>
      <c r="AB209" s="64">
        <f>COUNTIFS('Audit Form Data'!BD$4:BD$123, TRUE, 'Audit Form Data'!A$4:A$123, "&gt;=9/1", 'Audit Form Data'!A$4:A$123, "&lt;=9/30", 'Audit Form Data'!B$4:B$123, 'Dropdown Lists'!A$10) + COUNTIFS('Audit Form Data'!BM$4:BM$123, TRUE, 'Audit Form Data'!A$4:A$123, "&gt;=9/1", 'Audit Form Data'!A$4:A$123, "&lt;=9/30", 'Audit Form Data'!B$4:B$123, 'Dropdown Lists'!A$10)</f>
        <v>0</v>
      </c>
      <c r="AC209" s="54">
        <f>COUNTIFS('Audit Form Data'!BE$4:BE$123, TRUE, 'Audit Form Data'!A$4:A$123, "&gt;=9/1", 'Audit Form Data'!A$4:A$123, "&lt;=9/30", 'Audit Form Data'!B$4:B$123, 'Dropdown Lists'!A$10) + COUNTIFS('Audit Form Data'!BN$4:BN$123, TRUE, 'Audit Form Data'!A$4:A$123, "&gt;=9/1", 'Audit Form Data'!A$4:A$123, "&lt;=9/30", 'Audit Form Data'!B$4:B$123, 'Dropdown Lists'!A$10)</f>
        <v>0</v>
      </c>
      <c r="AD209" s="67" t="str">
        <f>IFERROR(AB209/(AB209+AC209),"")</f>
        <v/>
      </c>
      <c r="AE209" s="64">
        <f>COUNTIFS('Audit Form Data'!BD$4:BD$123, TRUE, 'Audit Form Data'!A$4:A$123, "&gt;=10/1", 'Audit Form Data'!A$4:A$123, "&lt;=10/31", 'Audit Form Data'!B$4:B$123, 'Dropdown Lists'!A$10) + COUNTIFS('Audit Form Data'!BM$4:BM$123, TRUE, 'Audit Form Data'!A$4:A$123, "&gt;=10/1", 'Audit Form Data'!A$4:A$123, "&lt;=10/31", 'Audit Form Data'!B$4:B$123, 'Dropdown Lists'!A$10)</f>
        <v>0</v>
      </c>
      <c r="AF209" s="54">
        <f>COUNTIFS('Audit Form Data'!BE$4:BE$123, TRUE, 'Audit Form Data'!A$4:A$123, "&gt;=10/1", 'Audit Form Data'!A$4:A$123, "&lt;=10/31", 'Audit Form Data'!B$4:B$123, 'Dropdown Lists'!A$10) + COUNTIFS('Audit Form Data'!BN$4:BN$123, TRUE, 'Audit Form Data'!A$4:A$123, "&gt;=10/1", 'Audit Form Data'!A$4:A$123, "&lt;=10/31", 'Audit Form Data'!B$4:B$123, 'Dropdown Lists'!A$10)</f>
        <v>0</v>
      </c>
      <c r="AG209" s="67" t="str">
        <f>IFERROR(AE209/(AE209+AF209),"")</f>
        <v/>
      </c>
      <c r="AH209" s="64">
        <f>COUNTIFS('Audit Form Data'!BD$4:BD$123, TRUE, 'Audit Form Data'!A$4:A$123, "&gt;=11/1", 'Audit Form Data'!A$4:A$123, "&lt;=11/30", 'Audit Form Data'!B$4:B$123, 'Dropdown Lists'!A$10) + COUNTIFS('Audit Form Data'!BM$4:BM$123, TRUE, 'Audit Form Data'!A$4:A$123, "&gt;=11/1", 'Audit Form Data'!A$4:A$123, "&lt;=11/30", 'Audit Form Data'!B$4:B$123, 'Dropdown Lists'!A$10)</f>
        <v>0</v>
      </c>
      <c r="AI209" s="54">
        <f>COUNTIFS('Audit Form Data'!BE$4:BE$123, TRUE, 'Audit Form Data'!A$4:A$123, "&gt;=11/1", 'Audit Form Data'!A$4:A$123, "&lt;=11/30", 'Audit Form Data'!B$4:B$123, 'Dropdown Lists'!A$10) + COUNTIFS('Audit Form Data'!BN$4:BN$123, TRUE, 'Audit Form Data'!A$4:A$123, "&gt;=11/1", 'Audit Form Data'!A$4:A$123, "&lt;=11/30", 'Audit Form Data'!B$4:B$123, 'Dropdown Lists'!A$10)</f>
        <v>0</v>
      </c>
      <c r="AJ209" s="67" t="str">
        <f>IFERROR(AH209/(AH209+AI209),"")</f>
        <v/>
      </c>
      <c r="AK209" s="64">
        <f>COUNTIFS('Audit Form Data'!BD$4:BD$123, TRUE, 'Audit Form Data'!A$4:A$123, "&gt;=12/1", 'Audit Form Data'!A$4:A$123, "&lt;=12/31", 'Audit Form Data'!B$4:B$123, 'Dropdown Lists'!A$10) + COUNTIFS('Audit Form Data'!BM$4:BM$123, TRUE, 'Audit Form Data'!A$4:A$123, "&gt;=12/1", 'Audit Form Data'!A$4:A$123, "&lt;=12/31", 'Audit Form Data'!B$4:B$123, 'Dropdown Lists'!A$10)</f>
        <v>0</v>
      </c>
      <c r="AL209" s="54">
        <f>COUNTIFS('Audit Form Data'!BE$4:BE$123, TRUE, 'Audit Form Data'!A$4:A$123, "&gt;=12/1", 'Audit Form Data'!A$4:A$123, "&lt;=12/31", 'Audit Form Data'!B$4:B$123, 'Dropdown Lists'!A$10) + COUNTIFS('Audit Form Data'!BN$4:BN$123, TRUE, 'Audit Form Data'!A$4:A$123, "&gt;=12/1", 'Audit Form Data'!A$4:A$123, "&lt;=12/31", 'Audit Form Data'!B$4:B$123, 'Dropdown Lists'!A$10)</f>
        <v>0</v>
      </c>
      <c r="AM209" s="67" t="str">
        <f>IFERROR(AK209/(AK209+AL209),"")</f>
        <v/>
      </c>
      <c r="AO209" s="159"/>
      <c r="AP209" s="46" t="s">
        <v>3</v>
      </c>
      <c r="AQ209" s="54">
        <f>COUNTIFS('Audit Form Data'!BE$4:BE$123, TRUE, 'Audit Form Data'!A$4:A$123, "&gt;=1/1", 'Audit Form Data'!A$4:A$123, "&lt;=1/31", 'Audit Form Data'!B$4:B$123, 'Dropdown Lists'!A$10) + COUNTIFS('Audit Form Data'!BN$4:BN$123, TRUE, 'Audit Form Data'!A$4:A$123, "&gt;=1/1", 'Audit Form Data'!A$4:A$123, "&lt;=1/31", 'Audit Form Data'!B$4:B$123, 'Dropdown Lists'!A$10)</f>
        <v>0</v>
      </c>
      <c r="AR209" s="54">
        <f>COUNTIFS('Audit Form Data'!BE$4:BE$123, TRUE, 'Audit Form Data'!A$4:A$123, "&gt;=2/1", 'Audit Form Data'!A$4:A$123, "&lt;3/1", 'Audit Form Data'!B$4:B$123, 'Dropdown Lists'!A$10) + COUNTIFS('Audit Form Data'!BN$4:BN$123, TRUE, 'Audit Form Data'!A$4:A$123, "&gt;=2/1", 'Audit Form Data'!A$4:A$123, "&lt;3/1", 'Audit Form Data'!B$4:B$123, 'Dropdown Lists'!A$10)</f>
        <v>0</v>
      </c>
      <c r="AS209" s="54">
        <f>COUNTIFS('Audit Form Data'!BE$4:BE$123, TRUE, 'Audit Form Data'!A$4:A$123, "&gt;=3/1", 'Audit Form Data'!A$4:A$123, "&lt;=3/31", 'Audit Form Data'!B$4:B$123, 'Dropdown Lists'!A$10) + COUNTIFS('Audit Form Data'!BN$4:BN$123, TRUE, 'Audit Form Data'!A$4:A$123, "&gt;=3/1", 'Audit Form Data'!A$4:A$123, "&lt;=3/31", 'Audit Form Data'!B$4:B$123, 'Dropdown Lists'!A$10)</f>
        <v>0</v>
      </c>
      <c r="AT209" s="54">
        <f>COUNTIFS('Audit Form Data'!BE$4:BE$123, TRUE, 'Audit Form Data'!A$4:A$123, "&gt;=4/1", 'Audit Form Data'!A$4:A$123, "&lt;=4/30", 'Audit Form Data'!B$4:B$123, 'Dropdown Lists'!A$10) + COUNTIFS('Audit Form Data'!BN$4:BN$123, TRUE, 'Audit Form Data'!A$4:A$123, "&gt;=4/1", 'Audit Form Data'!A$4:A$123, "&lt;=4/30", 'Audit Form Data'!B$4:B$123, 'Dropdown Lists'!A$10)</f>
        <v>0</v>
      </c>
      <c r="AU209" s="54">
        <f>COUNTIFS('Audit Form Data'!BE$4:BE$123, TRUE, 'Audit Form Data'!A$4:A$123, "&gt;=5/1", 'Audit Form Data'!A$4:A$123, "&lt;=5/31", 'Audit Form Data'!B$4:B$123, 'Dropdown Lists'!A$10) + COUNTIFS('Audit Form Data'!BN$4:BN$123, TRUE, 'Audit Form Data'!A$4:A$123, "&gt;=5/1", 'Audit Form Data'!A$4:A$123, "&lt;=5/31", 'Audit Form Data'!B$4:B$123, 'Dropdown Lists'!A$10)</f>
        <v>0</v>
      </c>
      <c r="AV209" s="54">
        <f>COUNTIFS('Audit Form Data'!BE$4:BE$123, TRUE, 'Audit Form Data'!A$4:A$123, "&gt;=6/1", 'Audit Form Data'!A$4:A$123, "&lt;=6/30", 'Audit Form Data'!B$4:B$123, 'Dropdown Lists'!A$10) + COUNTIFS('Audit Form Data'!BN$4:BN$123, TRUE, 'Audit Form Data'!A$4:A$123, "&gt;=6/1", 'Audit Form Data'!A$4:A$123, "&lt;=6/30", 'Audit Form Data'!B$4:B$123, 'Dropdown Lists'!A$10)</f>
        <v>0</v>
      </c>
      <c r="AW209" s="54">
        <f>COUNTIFS('Audit Form Data'!BE$4:BE$123, TRUE, 'Audit Form Data'!A$4:A$123, "&gt;=7/1", 'Audit Form Data'!A$4:A$123, "&lt;=7/31", 'Audit Form Data'!B$4:B$123, 'Dropdown Lists'!A$10) + COUNTIFS('Audit Form Data'!BN$4:BN$123, TRUE, 'Audit Form Data'!A$4:A$123, "&gt;=7/1", 'Audit Form Data'!A$4:A$123, "&lt;=7/31", 'Audit Form Data'!B$4:B$123, 'Dropdown Lists'!A$10)</f>
        <v>0</v>
      </c>
      <c r="AX209" s="54">
        <f>COUNTIFS('Audit Form Data'!BE$4:BE$123, TRUE, 'Audit Form Data'!A$4:A$123, "&gt;=8/1", 'Audit Form Data'!A$4:A$123, "&lt;=8/31", 'Audit Form Data'!B$4:B$123, 'Dropdown Lists'!A$10) + COUNTIFS('Audit Form Data'!BN$4:BN$123, TRUE, 'Audit Form Data'!A$4:A$123, "&gt;=8/1", 'Audit Form Data'!A$4:A$123, "&lt;=8/31", 'Audit Form Data'!B$4:B$123, 'Dropdown Lists'!A$10)</f>
        <v>0</v>
      </c>
      <c r="AY209" s="54">
        <f>COUNTIFS('Audit Form Data'!BE$4:BE$123, TRUE, 'Audit Form Data'!A$4:A$123, "&gt;=9/1", 'Audit Form Data'!A$4:A$123, "&lt;=9/30", 'Audit Form Data'!B$4:B$123, 'Dropdown Lists'!A$10) + COUNTIFS('Audit Form Data'!BN$4:BN$123, TRUE, 'Audit Form Data'!A$4:A$123, "&gt;=9/1", 'Audit Form Data'!A$4:A$123, "&lt;=9/30", 'Audit Form Data'!B$4:B$123, 'Dropdown Lists'!A$10)</f>
        <v>0</v>
      </c>
      <c r="AZ209" s="54">
        <f>COUNTIFS('Audit Form Data'!BE$4:BE$123, TRUE, 'Audit Form Data'!A$4:A$123, "&gt;=10/1", 'Audit Form Data'!A$4:A$123, "&lt;=10/31", 'Audit Form Data'!B$4:B$123, 'Dropdown Lists'!A$10) + COUNTIFS('Audit Form Data'!BN$4:BN$123, TRUE, 'Audit Form Data'!A$4:A$123, "&gt;=10/1", 'Audit Form Data'!A$4:A$123, "&lt;=10/31", 'Audit Form Data'!B$4:B$123, 'Dropdown Lists'!A$10)</f>
        <v>0</v>
      </c>
      <c r="BA209" s="54">
        <f>COUNTIFS('Audit Form Data'!BE$4:BE$123, TRUE, 'Audit Form Data'!A$4:A$123, "&gt;=11/1", 'Audit Form Data'!A$4:A$123, "&lt;=11/30", 'Audit Form Data'!B$4:B$123, 'Dropdown Lists'!A$10) + COUNTIFS('Audit Form Data'!BN$4:BN$123, TRUE, 'Audit Form Data'!A$4:A$123, "&gt;=11/1", 'Audit Form Data'!A$4:A$123, "&lt;=11/30", 'Audit Form Data'!B$4:B$123, 'Dropdown Lists'!A$10)</f>
        <v>0</v>
      </c>
      <c r="BB209" s="54">
        <f>COUNTIFS('Audit Form Data'!BE$4:BE$123, TRUE, 'Audit Form Data'!A$4:A$123, "&gt;=12/1", 'Audit Form Data'!A$4:A$123, "&lt;=12/31", 'Audit Form Data'!B$4:B$123, 'Dropdown Lists'!A$10) + COUNTIFS('Audit Form Data'!BN$4:BN$123, TRUE, 'Audit Form Data'!A$4:A$123, "&gt;=12/1", 'Audit Form Data'!A$4:A$123, "&lt;=12/31", 'Audit Form Data'!B$4:B$123, 'Dropdown Lists'!A$10)</f>
        <v>0</v>
      </c>
    </row>
    <row r="210" spans="2:54" x14ac:dyDescent="0.3">
      <c r="B210" s="159"/>
      <c r="C210" s="85" t="s">
        <v>118</v>
      </c>
      <c r="D210" s="86">
        <f>SUM(D207:D209)</f>
        <v>0</v>
      </c>
      <c r="E210" s="86">
        <f>SUM(E207:E209)</f>
        <v>0</v>
      </c>
      <c r="F210" s="96" t="e">
        <f>IFERROR(D210/(D210+E210), NA())</f>
        <v>#N/A</v>
      </c>
      <c r="G210" s="86">
        <f>SUM(G207:G209)</f>
        <v>0</v>
      </c>
      <c r="H210" s="86">
        <f>SUM(H207:H209)</f>
        <v>0</v>
      </c>
      <c r="I210" s="96" t="e">
        <f>IFERROR(G210/(G210+H210), NA())</f>
        <v>#N/A</v>
      </c>
      <c r="J210" s="86">
        <f>SUM(J207:J209)</f>
        <v>0</v>
      </c>
      <c r="K210" s="86">
        <f>SUM(K207:K209)</f>
        <v>0</v>
      </c>
      <c r="L210" s="96" t="e">
        <f>IFERROR(J210/(J210+K210), NA())</f>
        <v>#N/A</v>
      </c>
      <c r="M210" s="86">
        <f>SUM(M207:M209)</f>
        <v>0</v>
      </c>
      <c r="N210" s="86">
        <f>SUM(N207:N209)</f>
        <v>0</v>
      </c>
      <c r="O210" s="96" t="e">
        <f>IFERROR(M210/(M210+N210), NA())</f>
        <v>#N/A</v>
      </c>
      <c r="P210" s="86">
        <f>SUM(P207:P209)</f>
        <v>0</v>
      </c>
      <c r="Q210" s="86">
        <f>SUM(Q207:Q209)</f>
        <v>0</v>
      </c>
      <c r="R210" s="96" t="e">
        <f>IFERROR(P210/(P210+Q210), NA())</f>
        <v>#N/A</v>
      </c>
      <c r="S210" s="86">
        <f>SUM(S207:S209)</f>
        <v>0</v>
      </c>
      <c r="T210" s="86">
        <f>SUM(T207:T209)</f>
        <v>0</v>
      </c>
      <c r="U210" s="96" t="e">
        <f>IFERROR(S210/(S210+T210), NA())</f>
        <v>#N/A</v>
      </c>
      <c r="V210" s="86">
        <f>SUM(V207:V209)</f>
        <v>0</v>
      </c>
      <c r="W210" s="86">
        <f>SUM(W207:W209)</f>
        <v>0</v>
      </c>
      <c r="X210" s="96" t="e">
        <f>IFERROR(V210/(V210+W210), NA())</f>
        <v>#N/A</v>
      </c>
      <c r="Y210" s="86">
        <f>SUM(Y207:Y209)</f>
        <v>0</v>
      </c>
      <c r="Z210" s="86">
        <f>SUM(Z207:Z209)</f>
        <v>0</v>
      </c>
      <c r="AA210" s="96" t="e">
        <f>IFERROR(Y210/(Y210+Z210), NA())</f>
        <v>#N/A</v>
      </c>
      <c r="AB210" s="86">
        <f>SUM(AB207:AB209)</f>
        <v>0</v>
      </c>
      <c r="AC210" s="86">
        <f>SUM(AC207:AC209)</f>
        <v>0</v>
      </c>
      <c r="AD210" s="96" t="e">
        <f>IFERROR(AB210/(AB210+AC210), NA())</f>
        <v>#N/A</v>
      </c>
      <c r="AE210" s="86">
        <f>SUM(AE207:AE209)</f>
        <v>0</v>
      </c>
      <c r="AF210" s="86">
        <f>SUM(AF207:AF209)</f>
        <v>0</v>
      </c>
      <c r="AG210" s="96" t="e">
        <f>IFERROR(AE210/(AE210+AF210), NA())</f>
        <v>#N/A</v>
      </c>
      <c r="AH210" s="86">
        <f>SUM(AH207:AH209)</f>
        <v>0</v>
      </c>
      <c r="AI210" s="86">
        <f>SUM(AI207:AI209)</f>
        <v>0</v>
      </c>
      <c r="AJ210" s="96" t="e">
        <f>IFERROR(AH210/(AH210+AI210), NA())</f>
        <v>#N/A</v>
      </c>
      <c r="AK210" s="86">
        <f>SUM(AK207:AK209)</f>
        <v>0</v>
      </c>
      <c r="AL210" s="86">
        <f>SUM(AL207:AL209)</f>
        <v>0</v>
      </c>
      <c r="AM210" s="96" t="e">
        <f>IFERROR(AK210/(AK210+AL210), NA())</f>
        <v>#N/A</v>
      </c>
      <c r="AO210" s="154" t="s">
        <v>4</v>
      </c>
      <c r="AP210" s="47" t="s">
        <v>5</v>
      </c>
      <c r="AQ210" s="72">
        <f>COUNTIFS('Audit Form Data'!L$4:L$123, TRUE, 'Audit Form Data'!A$4:A$123, "&gt;=1/1", 'Audit Form Data'!A$4:A$123, "&lt;=1/31", 'Audit Form Data'!B$4:B$123, 'Dropdown Lists'!A$10)</f>
        <v>0</v>
      </c>
      <c r="AR210" s="72">
        <f>COUNTIFS('Audit Form Data'!L$4:L$123, TRUE, 'Audit Form Data'!A$4:A$123, "&gt;=2/1", 'Audit Form Data'!A$4:A$123, "&lt;3/1", 'Audit Form Data'!B$4:B$123, 'Dropdown Lists'!A$10)</f>
        <v>0</v>
      </c>
      <c r="AS210" s="72">
        <f>COUNTIFS('Audit Form Data'!L$4:L$123, TRUE, 'Audit Form Data'!A$4:A$123, "&gt;=3/1", 'Audit Form Data'!A$4:A$123, "&lt;=3/31", 'Audit Form Data'!B$4:B$123, 'Dropdown Lists'!A$10)</f>
        <v>0</v>
      </c>
      <c r="AT210" s="72">
        <f>COUNTIFS('Audit Form Data'!L$4:L$123, TRUE, 'Audit Form Data'!A$4:A$123, "&gt;=4/1", 'Audit Form Data'!A$4:A$123, "&lt;=4/30", 'Audit Form Data'!B$4:B$123, 'Dropdown Lists'!A$10)</f>
        <v>0</v>
      </c>
      <c r="AU210" s="72">
        <f>COUNTIFS('Audit Form Data'!L$4:L$123, TRUE, 'Audit Form Data'!A$4:A$123, "&gt;=5/1", 'Audit Form Data'!A$4:A$123, "&lt;=5/31", 'Audit Form Data'!B$4:B$123, 'Dropdown Lists'!A$10)</f>
        <v>0</v>
      </c>
      <c r="AV210" s="72">
        <f>COUNTIFS('Audit Form Data'!L$4:L$123, TRUE, 'Audit Form Data'!A$4:A$123, "&gt;=6/1", 'Audit Form Data'!A$4:A$123, "&lt;=6/30", 'Audit Form Data'!B$4:B$123, 'Dropdown Lists'!A$10)</f>
        <v>0</v>
      </c>
      <c r="AW210" s="72">
        <f>COUNTIFS('Audit Form Data'!L$4:L$123, TRUE, 'Audit Form Data'!A$4:A$123, "&gt;=7/1", 'Audit Form Data'!A$4:A$123, "&lt;=7/31", 'Audit Form Data'!B$4:B$123, 'Dropdown Lists'!A$10)</f>
        <v>0</v>
      </c>
      <c r="AX210" s="72">
        <f>COUNTIFS('Audit Form Data'!L$4:L$123, TRUE, 'Audit Form Data'!A$4:A$123, "&gt;=8/1", 'Audit Form Data'!A$4:A$123, "&lt;=8/31", 'Audit Form Data'!B$4:B$123, 'Dropdown Lists'!A$10)</f>
        <v>0</v>
      </c>
      <c r="AY210" s="72">
        <f>COUNTIFS('Audit Form Data'!L$4:L$123, TRUE, 'Audit Form Data'!A$4:A$123, "&gt;=9/1", 'Audit Form Data'!A$4:A$123, "&lt;=9/30", 'Audit Form Data'!B$4:B$123, 'Dropdown Lists'!A$10)</f>
        <v>0</v>
      </c>
      <c r="AZ210" s="72">
        <f>COUNTIFS('Audit Form Data'!L$4:L$123, TRUE, 'Audit Form Data'!A$4:A$123, "&gt;=10/1", 'Audit Form Data'!A$4:A$123, "&lt;=10/31", 'Audit Form Data'!B$4:B$123, 'Dropdown Lists'!A$10)</f>
        <v>0</v>
      </c>
      <c r="BA210" s="72">
        <f>COUNTIFS('Audit Form Data'!L$4:L$123, TRUE, 'Audit Form Data'!A$4:A$123, "&gt;=11/1", 'Audit Form Data'!A$4:A$123, "&lt;=11/30", 'Audit Form Data'!B$4:B$123, 'Dropdown Lists'!A$10)</f>
        <v>0</v>
      </c>
      <c r="BB210" s="72">
        <f>COUNTIFS('Audit Form Data'!L$4:L$123, TRUE, 'Audit Form Data'!A$4:A$123, "&gt;=12/1", 'Audit Form Data'!A$4:A$123, "&lt;=12/31", 'Audit Form Data'!B$4:B$123, 'Dropdown Lists'!A$10)</f>
        <v>0</v>
      </c>
    </row>
    <row r="211" spans="2:54" ht="24.6" x14ac:dyDescent="0.3">
      <c r="B211" s="154" t="s">
        <v>4</v>
      </c>
      <c r="C211" s="57" t="s">
        <v>5</v>
      </c>
      <c r="D211" s="71">
        <f>COUNTIFS('Audit Form Data'!K$4:K$123, TRUE, 'Audit Form Data'!A$4:A$123, "&gt;=1/1", 'Audit Form Data'!A$4:A$123, "&lt;=1/31", 'Audit Form Data'!B$4:B$123, 'Dropdown Lists'!A$10)</f>
        <v>0</v>
      </c>
      <c r="E211" s="72">
        <f>COUNTIFS('Audit Form Data'!L$4:L$123, TRUE, 'Audit Form Data'!A$4:A$123, "&gt;=1/1", 'Audit Form Data'!A$4:A$123, "&lt;=1/31", 'Audit Form Data'!B$4:B$123, 'Dropdown Lists'!A$10)</f>
        <v>0</v>
      </c>
      <c r="F211" s="97" t="str">
        <f>IFERROR(D211/(D211+E211),"")</f>
        <v/>
      </c>
      <c r="G211" s="71">
        <f>COUNTIFS('Audit Form Data'!K$4:K$123, TRUE, 'Audit Form Data'!A$4:A$123, "&gt;=2/1", 'Audit Form Data'!A$4:A$123, "&lt;3/1", 'Audit Form Data'!B$4:B$123, 'Dropdown Lists'!A$10)</f>
        <v>0</v>
      </c>
      <c r="H211" s="72">
        <f>COUNTIFS('Audit Form Data'!L$4:L$123, TRUE, 'Audit Form Data'!A$4:A$123, "&gt;=2/1", 'Audit Form Data'!A$4:A$123, "&lt;3/1", 'Audit Form Data'!B$4:B$123, 'Dropdown Lists'!A$10)</f>
        <v>0</v>
      </c>
      <c r="I211" s="97" t="str">
        <f>IFERROR(G211/(G211+H211),"")</f>
        <v/>
      </c>
      <c r="J211" s="71">
        <f>COUNTIFS('Audit Form Data'!K$4:K$123, TRUE, 'Audit Form Data'!A$4:A$123, "&gt;=3/1", 'Audit Form Data'!A$4:A$123, "&lt;=3/31", 'Audit Form Data'!B$4:B$123, 'Dropdown Lists'!A$10)</f>
        <v>0</v>
      </c>
      <c r="K211" s="72">
        <f>COUNTIFS('Audit Form Data'!L$4:L$123, TRUE, 'Audit Form Data'!A$4:A$123, "&gt;=3/1", 'Audit Form Data'!A$4:A$123, "&lt;=3/31", 'Audit Form Data'!B$4:B$123, 'Dropdown Lists'!A$10)</f>
        <v>0</v>
      </c>
      <c r="L211" s="97" t="str">
        <f>IFERROR(J211/(J211+K211),"")</f>
        <v/>
      </c>
      <c r="M211" s="71">
        <f>COUNTIFS('Audit Form Data'!K$4:K$123, TRUE, 'Audit Form Data'!A$4:A$123, "&gt;=4/1", 'Audit Form Data'!A$4:A$123, "&lt;=4/30", 'Audit Form Data'!B$4:B$123, 'Dropdown Lists'!A$10)</f>
        <v>0</v>
      </c>
      <c r="N211" s="72">
        <f>COUNTIFS('Audit Form Data'!L$4:L$123, TRUE, 'Audit Form Data'!A$4:A$123, "&gt;=4/1", 'Audit Form Data'!A$4:A$123, "&lt;=4/30", 'Audit Form Data'!B$4:B$123, 'Dropdown Lists'!A$10)</f>
        <v>0</v>
      </c>
      <c r="O211" s="97" t="str">
        <f>IFERROR(M211/(M211+N211),"")</f>
        <v/>
      </c>
      <c r="P211" s="71">
        <f>COUNTIFS('Audit Form Data'!K$4:K$123, TRUE, 'Audit Form Data'!A$4:A$123, "&gt;=5/1", 'Audit Form Data'!A$4:A$123, "&lt;=5/31", 'Audit Form Data'!B$4:B$123, 'Dropdown Lists'!A$10)</f>
        <v>0</v>
      </c>
      <c r="Q211" s="72">
        <f>COUNTIFS('Audit Form Data'!L$4:L$123, TRUE, 'Audit Form Data'!A$4:A$123, "&gt;=5/1", 'Audit Form Data'!A$4:A$123, "&lt;=5/31", 'Audit Form Data'!B$4:B$123, 'Dropdown Lists'!A$10)</f>
        <v>0</v>
      </c>
      <c r="R211" s="97" t="str">
        <f>IFERROR(P211/(P211+Q211),"")</f>
        <v/>
      </c>
      <c r="S211" s="71">
        <f>COUNTIFS('Audit Form Data'!K$4:K$123, TRUE, 'Audit Form Data'!A$4:A$123, "&gt;=6/1", 'Audit Form Data'!A$4:A$123, "&lt;=6/30", 'Audit Form Data'!B$4:B$123, 'Dropdown Lists'!A$10)</f>
        <v>0</v>
      </c>
      <c r="T211" s="72">
        <f>COUNTIFS('Audit Form Data'!L$4:L$123, TRUE, 'Audit Form Data'!A$4:A$123, "&gt;=6/1", 'Audit Form Data'!A$4:A$123, "&lt;=6/30", 'Audit Form Data'!B$4:B$123, 'Dropdown Lists'!A$10)</f>
        <v>0</v>
      </c>
      <c r="U211" s="97" t="str">
        <f>IFERROR(S211/(S211+T211),"")</f>
        <v/>
      </c>
      <c r="V211" s="71">
        <f>COUNTIFS('Audit Form Data'!K$4:K$123, TRUE, 'Audit Form Data'!A$4:A$123, "&gt;=7/1", 'Audit Form Data'!A$4:A$123, "&lt;=7/31", 'Audit Form Data'!B$4:B$123, 'Dropdown Lists'!A$10)</f>
        <v>0</v>
      </c>
      <c r="W211" s="72">
        <f>COUNTIFS('Audit Form Data'!L$4:L$123, TRUE, 'Audit Form Data'!A$4:A$123, "&gt;=7/1", 'Audit Form Data'!A$4:A$123, "&lt;=7/31", 'Audit Form Data'!B$4:B$123, 'Dropdown Lists'!A$10)</f>
        <v>0</v>
      </c>
      <c r="X211" s="97" t="str">
        <f>IFERROR(V211/(V211+W211),"")</f>
        <v/>
      </c>
      <c r="Y211" s="71">
        <f>COUNTIFS('Audit Form Data'!K$4:K$123, TRUE, 'Audit Form Data'!A$4:A$123, "&gt;=8/1", 'Audit Form Data'!A$4:A$123, "&lt;=8/31", 'Audit Form Data'!B$4:B$123, 'Dropdown Lists'!A$10)</f>
        <v>0</v>
      </c>
      <c r="Z211" s="72">
        <f>COUNTIFS('Audit Form Data'!L$4:L$123, TRUE, 'Audit Form Data'!A$4:A$123, "&gt;=8/1", 'Audit Form Data'!A$4:A$123, "&lt;=8/31", 'Audit Form Data'!B$4:B$123, 'Dropdown Lists'!A$10)</f>
        <v>0</v>
      </c>
      <c r="AA211" s="97" t="str">
        <f>IFERROR(Y211/(Y211+Z211),"")</f>
        <v/>
      </c>
      <c r="AB211" s="71">
        <f>COUNTIFS('Audit Form Data'!K$4:K$123, TRUE, 'Audit Form Data'!A$4:A$123, "&gt;=9/1", 'Audit Form Data'!A$4:A$123, "&lt;=9/30", 'Audit Form Data'!B$4:B$123, 'Dropdown Lists'!A$10)</f>
        <v>0</v>
      </c>
      <c r="AC211" s="72">
        <f>COUNTIFS('Audit Form Data'!L$4:L$123, TRUE, 'Audit Form Data'!A$4:A$123, "&gt;=9/1", 'Audit Form Data'!A$4:A$123, "&lt;=9/30", 'Audit Form Data'!B$4:B$123, 'Dropdown Lists'!A$10)</f>
        <v>0</v>
      </c>
      <c r="AD211" s="97" t="str">
        <f>IFERROR(AB211/(AB211+AC211),"")</f>
        <v/>
      </c>
      <c r="AE211" s="71">
        <f>COUNTIFS('Audit Form Data'!K$4:K$123, TRUE, 'Audit Form Data'!A$4:A$123, "&gt;=10/1", 'Audit Form Data'!A$4:A$123, "&lt;=10/31", 'Audit Form Data'!B$4:B$123, 'Dropdown Lists'!A$10)</f>
        <v>0</v>
      </c>
      <c r="AF211" s="72">
        <f>COUNTIFS('Audit Form Data'!L$4:L$123, TRUE, 'Audit Form Data'!A$4:A$123, "&gt;=10/1", 'Audit Form Data'!A$4:A$123, "&lt;=10/31", 'Audit Form Data'!B$4:B$123, 'Dropdown Lists'!A$10)</f>
        <v>0</v>
      </c>
      <c r="AG211" s="97" t="str">
        <f>IFERROR(AE211/(AE211+AF211),"")</f>
        <v/>
      </c>
      <c r="AH211" s="71">
        <f>COUNTIFS('Audit Form Data'!K$4:K$123, TRUE, 'Audit Form Data'!A$4:A$123, "&gt;=11/1", 'Audit Form Data'!A$4:A$123, "&lt;=11/30", 'Audit Form Data'!B$4:B$123, 'Dropdown Lists'!A$10)</f>
        <v>0</v>
      </c>
      <c r="AI211" s="72">
        <f>COUNTIFS('Audit Form Data'!L$4:L$123, TRUE, 'Audit Form Data'!A$4:A$123, "&gt;=11/1", 'Audit Form Data'!A$4:A$123, "&lt;=11/30", 'Audit Form Data'!B$4:B$123, 'Dropdown Lists'!A$10)</f>
        <v>0</v>
      </c>
      <c r="AJ211" s="97" t="str">
        <f>IFERROR(AH211/(AH211+AI211),"")</f>
        <v/>
      </c>
      <c r="AK211" s="71">
        <f>COUNTIFS('Audit Form Data'!K$4:K$123, TRUE, 'Audit Form Data'!A$4:A$123, "&gt;=12/1", 'Audit Form Data'!A$4:A$123, "&lt;=12/31", 'Audit Form Data'!B$4:B$123, 'Dropdown Lists'!A$10)</f>
        <v>0</v>
      </c>
      <c r="AL211" s="72">
        <f>COUNTIFS('Audit Form Data'!L$4:L$123, TRUE, 'Audit Form Data'!A$4:A$123, "&gt;=12/1", 'Audit Form Data'!A$4:A$123, "&lt;=12/31", 'Audit Form Data'!B$4:B$123, 'Dropdown Lists'!A$10)</f>
        <v>0</v>
      </c>
      <c r="AM211" s="97" t="str">
        <f>IFERROR(AK211/(AK211+AL211),"")</f>
        <v/>
      </c>
      <c r="AO211" s="155"/>
      <c r="AP211" s="47" t="s">
        <v>6</v>
      </c>
      <c r="AQ211" s="72">
        <f>COUNTIFS('Audit Form Data'!U$4:U$123, TRUE, 'Audit Form Data'!A$4:A$123, "&gt;=1/1", 'Audit Form Data'!A$4:A$123, "&lt;=1/31", 'Audit Form Data'!B$4:B$123, 'Dropdown Lists'!A$10)</f>
        <v>0</v>
      </c>
      <c r="AR211" s="72">
        <f>COUNTIFS('Audit Form Data'!U$4:U$123, TRUE, 'Audit Form Data'!A$4:A$123, "&gt;=2/1", 'Audit Form Data'!A$4:A$123, "&lt;3/1", 'Audit Form Data'!B$4:B$123, 'Dropdown Lists'!A$10)</f>
        <v>0</v>
      </c>
      <c r="AS211" s="72">
        <f>COUNTIFS('Audit Form Data'!U$4:U$123, TRUE, 'Audit Form Data'!A$4:A$123, "&gt;=3/1", 'Audit Form Data'!A$4:A$123, "&lt;=3/31", 'Audit Form Data'!B$4:B$123, 'Dropdown Lists'!A$10)</f>
        <v>0</v>
      </c>
      <c r="AT211" s="72">
        <f>COUNTIFS('Audit Form Data'!U$4:U$123, TRUE, 'Audit Form Data'!A$4:A$123, "&gt;=4/1", 'Audit Form Data'!A$4:A$123, "&lt;=4/30", 'Audit Form Data'!B$4:B$123, 'Dropdown Lists'!A$10)</f>
        <v>0</v>
      </c>
      <c r="AU211" s="72">
        <f>COUNTIFS('Audit Form Data'!U$4:U$123, TRUE, 'Audit Form Data'!A$4:A$123, "&gt;=5/1", 'Audit Form Data'!A$4:A$123, "&lt;=5/31", 'Audit Form Data'!B$4:B$123, 'Dropdown Lists'!A$10)</f>
        <v>0</v>
      </c>
      <c r="AV211" s="72">
        <f>COUNTIFS('Audit Form Data'!U$4:U$123, TRUE, 'Audit Form Data'!A$4:A$123, "&gt;=6/1", 'Audit Form Data'!A$4:A$123, "&lt;=6/30", 'Audit Form Data'!B$4:B$123, 'Dropdown Lists'!A$10)</f>
        <v>0</v>
      </c>
      <c r="AW211" s="72">
        <f>COUNTIFS('Audit Form Data'!U$4:U$123, TRUE, 'Audit Form Data'!A$4:A$123, "&gt;=7/1", 'Audit Form Data'!A$4:A$123, "&lt;=7/31", 'Audit Form Data'!B$4:B$123, 'Dropdown Lists'!A$10)</f>
        <v>0</v>
      </c>
      <c r="AX211" s="72">
        <f>COUNTIFS('Audit Form Data'!U$4:U$123, TRUE, 'Audit Form Data'!A$4:A$123, "&gt;=8/1", 'Audit Form Data'!A$4:A$123, "&lt;=8/31", 'Audit Form Data'!B$4:B$123, 'Dropdown Lists'!A$10)</f>
        <v>0</v>
      </c>
      <c r="AY211" s="72">
        <f>COUNTIFS('Audit Form Data'!U$4:U$123, TRUE, 'Audit Form Data'!A$4:A$123, "&gt;=9/1", 'Audit Form Data'!A$4:A$123, "&lt;=9/30", 'Audit Form Data'!B$4:B$123, 'Dropdown Lists'!A$10)</f>
        <v>0</v>
      </c>
      <c r="AZ211" s="72">
        <f>COUNTIFS('Audit Form Data'!U$4:U$123, TRUE, 'Audit Form Data'!A$4:A$123, "&gt;=10/1", 'Audit Form Data'!A$4:A$123, "&lt;=10/31", 'Audit Form Data'!B$4:B$123, 'Dropdown Lists'!A$10)</f>
        <v>0</v>
      </c>
      <c r="BA211" s="72">
        <f>COUNTIFS('Audit Form Data'!U$4:U$123, TRUE, 'Audit Form Data'!A$4:A$123, "&gt;=11/1", 'Audit Form Data'!A$4:A$123, "&lt;=11/30", 'Audit Form Data'!B$4:B$123, 'Dropdown Lists'!A$10)</f>
        <v>0</v>
      </c>
      <c r="BB211" s="72">
        <f>COUNTIFS('Audit Form Data'!U$4:U$123, TRUE, 'Audit Form Data'!A$4:A$123, "&gt;=12/1", 'Audit Form Data'!A$4:A$123, "&lt;=12/31", 'Audit Form Data'!B$4:B$123, 'Dropdown Lists'!A$10)</f>
        <v>0</v>
      </c>
    </row>
    <row r="212" spans="2:54" ht="24.6" x14ac:dyDescent="0.3">
      <c r="B212" s="155"/>
      <c r="C212" s="57" t="s">
        <v>6</v>
      </c>
      <c r="D212" s="71">
        <f>COUNTIFS('Audit Form Data'!T$4:T$123, TRUE, 'Audit Form Data'!A$4:A$123, "&gt;=1/1", 'Audit Form Data'!A$4:A$123, "&lt;=1/31", 'Audit Form Data'!B$4:B$123, 'Dropdown Lists'!A$10)</f>
        <v>0</v>
      </c>
      <c r="E212" s="72">
        <f>COUNTIFS('Audit Form Data'!U$4:U$123, TRUE, 'Audit Form Data'!A$4:A$123, "&gt;=1/1", 'Audit Form Data'!A$4:A$123, "&lt;=1/31", 'Audit Form Data'!B$4:B$123, 'Dropdown Lists'!A$10)</f>
        <v>0</v>
      </c>
      <c r="F212" s="97" t="str">
        <f>IFERROR(D212/(D212+E212),"")</f>
        <v/>
      </c>
      <c r="G212" s="71">
        <f>COUNTIFS('Audit Form Data'!T$4:T$123, TRUE, 'Audit Form Data'!A$4:A$123, "&gt;=2/1", 'Audit Form Data'!A$4:A$123, "&lt;3/1", 'Audit Form Data'!B$4:B$123, 'Dropdown Lists'!A$10)</f>
        <v>0</v>
      </c>
      <c r="H212" s="72">
        <f>COUNTIFS('Audit Form Data'!U$4:U$123, TRUE, 'Audit Form Data'!A$4:A$123, "&gt;=2/1", 'Audit Form Data'!A$4:A$123, "&lt;3/1", 'Audit Form Data'!B$4:B$123, 'Dropdown Lists'!A$10)</f>
        <v>0</v>
      </c>
      <c r="I212" s="97" t="str">
        <f>IFERROR(G212/(G212+H212),"")</f>
        <v/>
      </c>
      <c r="J212" s="71">
        <f>COUNTIFS('Audit Form Data'!T$4:T$123, TRUE, 'Audit Form Data'!A$4:A$123, "&gt;=3/1", 'Audit Form Data'!A$4:A$123, "&lt;=3/31", 'Audit Form Data'!B$4:B$123, 'Dropdown Lists'!A$10)</f>
        <v>0</v>
      </c>
      <c r="K212" s="72">
        <f>COUNTIFS('Audit Form Data'!U$4:U$123, TRUE, 'Audit Form Data'!A$4:A$123, "&gt;=3/1", 'Audit Form Data'!A$4:A$123, "&lt;=3/31", 'Audit Form Data'!B$4:B$123, 'Dropdown Lists'!A$10)</f>
        <v>0</v>
      </c>
      <c r="L212" s="97" t="str">
        <f>IFERROR(J212/(J212+K212),"")</f>
        <v/>
      </c>
      <c r="M212" s="71">
        <f>COUNTIFS('Audit Form Data'!T$4:T$123, TRUE, 'Audit Form Data'!A$4:A$123, "&gt;=4/1", 'Audit Form Data'!A$4:A$123, "&lt;=4/30", 'Audit Form Data'!B$4:B$123, 'Dropdown Lists'!A$10)</f>
        <v>0</v>
      </c>
      <c r="N212" s="72">
        <f>COUNTIFS('Audit Form Data'!U$4:U$123, TRUE, 'Audit Form Data'!A$4:A$123, "&gt;=4/1", 'Audit Form Data'!A$4:A$123, "&lt;=4/30", 'Audit Form Data'!B$4:B$123, 'Dropdown Lists'!A$10)</f>
        <v>0</v>
      </c>
      <c r="O212" s="97" t="str">
        <f>IFERROR(M212/(M212+N212),"")</f>
        <v/>
      </c>
      <c r="P212" s="71">
        <f>COUNTIFS('Audit Form Data'!T$4:T$123, TRUE, 'Audit Form Data'!A$4:A$123, "&gt;=5/1", 'Audit Form Data'!A$4:A$123, "&lt;=5/31", 'Audit Form Data'!B$4:B$123, 'Dropdown Lists'!A$10)</f>
        <v>0</v>
      </c>
      <c r="Q212" s="72">
        <f>COUNTIFS('Audit Form Data'!U$4:U$123, TRUE, 'Audit Form Data'!A$4:A$123, "&gt;=5/1", 'Audit Form Data'!A$4:A$123, "&lt;=5/31", 'Audit Form Data'!B$4:B$123, 'Dropdown Lists'!A$10)</f>
        <v>0</v>
      </c>
      <c r="R212" s="97" t="str">
        <f>IFERROR(P212/(P212+Q212),"")</f>
        <v/>
      </c>
      <c r="S212" s="71">
        <f>COUNTIFS('Audit Form Data'!T$4:T$123, TRUE, 'Audit Form Data'!A$4:A$123, "&gt;=6/1", 'Audit Form Data'!A$4:A$123, "&lt;=6/30", 'Audit Form Data'!B$4:B$123, 'Dropdown Lists'!A$10)</f>
        <v>0</v>
      </c>
      <c r="T212" s="72">
        <f>COUNTIFS('Audit Form Data'!U$4:U$123, TRUE, 'Audit Form Data'!A$4:A$123, "&gt;=6/1", 'Audit Form Data'!A$4:A$123, "&lt;=6/30", 'Audit Form Data'!B$4:B$123, 'Dropdown Lists'!A$10)</f>
        <v>0</v>
      </c>
      <c r="U212" s="97" t="str">
        <f>IFERROR(S212/(S212+T212),"")</f>
        <v/>
      </c>
      <c r="V212" s="71">
        <f>COUNTIFS('Audit Form Data'!T$4:T$123, TRUE, 'Audit Form Data'!A$4:A$123, "&gt;=7/1", 'Audit Form Data'!A$4:A$123, "&lt;=7/31", 'Audit Form Data'!B$4:B$123, 'Dropdown Lists'!A$10)</f>
        <v>0</v>
      </c>
      <c r="W212" s="72">
        <f>COUNTIFS('Audit Form Data'!U$4:U$123, TRUE, 'Audit Form Data'!A$4:A$123, "&gt;=7/1", 'Audit Form Data'!A$4:A$123, "&lt;=7/31", 'Audit Form Data'!B$4:B$123, 'Dropdown Lists'!A$10)</f>
        <v>0</v>
      </c>
      <c r="X212" s="97" t="str">
        <f>IFERROR(V212/(V212+W212),"")</f>
        <v/>
      </c>
      <c r="Y212" s="71">
        <f>COUNTIFS('Audit Form Data'!T$4:T$123, TRUE, 'Audit Form Data'!A$4:A$123, "&gt;=8/1", 'Audit Form Data'!A$4:A$123, "&lt;=8/31", 'Audit Form Data'!B$4:B$123, 'Dropdown Lists'!A$10)</f>
        <v>0</v>
      </c>
      <c r="Z212" s="72">
        <f>COUNTIFS('Audit Form Data'!U$4:U$123, TRUE, 'Audit Form Data'!A$4:A$123, "&gt;=8/1", 'Audit Form Data'!A$4:A$123, "&lt;=8/31", 'Audit Form Data'!B$4:B$123, 'Dropdown Lists'!A$10)</f>
        <v>0</v>
      </c>
      <c r="AA212" s="97" t="str">
        <f>IFERROR(Y212/(Y212+Z212),"")</f>
        <v/>
      </c>
      <c r="AB212" s="71">
        <f>COUNTIFS('Audit Form Data'!T$4:T$123, TRUE, 'Audit Form Data'!A$4:A$123, "&gt;=9/1", 'Audit Form Data'!A$4:A$123, "&lt;=9/30", 'Audit Form Data'!B$4:B$123, 'Dropdown Lists'!A$10)</f>
        <v>0</v>
      </c>
      <c r="AC212" s="72">
        <f>COUNTIFS('Audit Form Data'!U$4:U$123, TRUE, 'Audit Form Data'!A$4:A$123, "&gt;=9/1", 'Audit Form Data'!A$4:A$123, "&lt;=9/30", 'Audit Form Data'!B$4:B$123, 'Dropdown Lists'!A$10)</f>
        <v>0</v>
      </c>
      <c r="AD212" s="97" t="str">
        <f>IFERROR(AB212/(AB212+AC212),"")</f>
        <v/>
      </c>
      <c r="AE212" s="71">
        <f>COUNTIFS('Audit Form Data'!T$4:T$123, TRUE, 'Audit Form Data'!A$4:A$123, "&gt;=10/1", 'Audit Form Data'!A$4:A$123, "&lt;=10/31", 'Audit Form Data'!B$4:B$123, 'Dropdown Lists'!A$10)</f>
        <v>0</v>
      </c>
      <c r="AF212" s="72">
        <f>COUNTIFS('Audit Form Data'!U$4:U$123, TRUE, 'Audit Form Data'!A$4:A$123, "&gt;=10/1", 'Audit Form Data'!A$4:A$123, "&lt;=10/31", 'Audit Form Data'!B$4:B$123, 'Dropdown Lists'!A$10)</f>
        <v>0</v>
      </c>
      <c r="AG212" s="97" t="str">
        <f>IFERROR(AE212/(AE212+AF212),"")</f>
        <v/>
      </c>
      <c r="AH212" s="71">
        <f>COUNTIFS('Audit Form Data'!T$4:T$123, TRUE, 'Audit Form Data'!A$4:A$123, "&gt;=11/1", 'Audit Form Data'!A$4:A$123, "&lt;=11/30", 'Audit Form Data'!B$4:B$123, 'Dropdown Lists'!A$10)</f>
        <v>0</v>
      </c>
      <c r="AI212" s="72">
        <f>COUNTIFS('Audit Form Data'!U$4:U$123, TRUE, 'Audit Form Data'!A$4:A$123, "&gt;=11/1", 'Audit Form Data'!A$4:A$123, "&lt;=11/30", 'Audit Form Data'!B$4:B$123, 'Dropdown Lists'!A$10)</f>
        <v>0</v>
      </c>
      <c r="AJ212" s="97" t="str">
        <f>IFERROR(AH212/(AH212+AI212),"")</f>
        <v/>
      </c>
      <c r="AK212" s="71">
        <f>COUNTIFS('Audit Form Data'!T$4:T$123, TRUE, 'Audit Form Data'!A$4:A$123, "&gt;=12/1", 'Audit Form Data'!A$4:A$123, "&lt;=12/31", 'Audit Form Data'!B$4:B$123, 'Dropdown Lists'!A$10)</f>
        <v>0</v>
      </c>
      <c r="AL212" s="72">
        <f>COUNTIFS('Audit Form Data'!U$4:U$123, TRUE, 'Audit Form Data'!A$4:A$123, "&gt;=12/1", 'Audit Form Data'!A$4:A$123, "&lt;=12/31", 'Audit Form Data'!B$4:B$123, 'Dropdown Lists'!A$10)</f>
        <v>0</v>
      </c>
      <c r="AM212" s="97" t="str">
        <f>IFERROR(AK212/(AK212+AL212),"")</f>
        <v/>
      </c>
      <c r="AO212" s="156"/>
      <c r="AP212" s="47" t="s">
        <v>7</v>
      </c>
      <c r="AQ212" s="72">
        <f>COUNTIFS('Audit Form Data'!X$4:X$123, TRUE, 'Audit Form Data'!A$4:A$123, "&gt;=1/1", 'Audit Form Data'!A$4:A$123, "&lt;=1/31", 'Audit Form Data'!B$4:B$123, 'Dropdown Lists'!A$10)</f>
        <v>0</v>
      </c>
      <c r="AR212" s="72">
        <f>COUNTIFS('Audit Form Data'!X$4:X$123, TRUE, 'Audit Form Data'!A$4:A$123, "&gt;=2/1", 'Audit Form Data'!A$4:A$123, "&lt;3/1", 'Audit Form Data'!B$4:B$123, 'Dropdown Lists'!A$10)</f>
        <v>0</v>
      </c>
      <c r="AS212" s="72">
        <f>COUNTIFS('Audit Form Data'!X$4:X$123, TRUE, 'Audit Form Data'!A$4:A$123, "&gt;=3/1", 'Audit Form Data'!A$4:A$123, "&lt;=3/31", 'Audit Form Data'!B$4:B$123, 'Dropdown Lists'!A$10)</f>
        <v>0</v>
      </c>
      <c r="AT212" s="72">
        <f>COUNTIFS('Audit Form Data'!X$4:X$123, TRUE, 'Audit Form Data'!A$4:A$123, "&gt;=4/1", 'Audit Form Data'!A$4:A$123, "&lt;=4/30", 'Audit Form Data'!B$4:B$123, 'Dropdown Lists'!A$10)</f>
        <v>0</v>
      </c>
      <c r="AU212" s="72">
        <f>COUNTIFS('Audit Form Data'!X$4:X$123, TRUE, 'Audit Form Data'!A$4:A$123, "&gt;=5/1", 'Audit Form Data'!A$4:A$123, "&lt;=5/31", 'Audit Form Data'!B$4:B$123, 'Dropdown Lists'!A$10)</f>
        <v>0</v>
      </c>
      <c r="AV212" s="72">
        <f>COUNTIFS('Audit Form Data'!X$4:X$123, TRUE, 'Audit Form Data'!A$4:A$123, "&gt;=6/1", 'Audit Form Data'!A$4:A$123, "&lt;=6/30", 'Audit Form Data'!B$4:B$123, 'Dropdown Lists'!A$10)</f>
        <v>0</v>
      </c>
      <c r="AW212" s="72">
        <f>COUNTIFS('Audit Form Data'!X$4:X$123, TRUE, 'Audit Form Data'!A$4:A$123, "&gt;=7/1", 'Audit Form Data'!A$4:A$123, "&lt;=7/31", 'Audit Form Data'!B$4:B$123, 'Dropdown Lists'!A$10)</f>
        <v>0</v>
      </c>
      <c r="AX212" s="72">
        <f>COUNTIFS('Audit Form Data'!X$4:X$123, TRUE, 'Audit Form Data'!A$4:A$123, "&gt;=8/1", 'Audit Form Data'!A$4:A$123, "&lt;=8/31", 'Audit Form Data'!B$4:B$123, 'Dropdown Lists'!A$10)</f>
        <v>0</v>
      </c>
      <c r="AY212" s="72">
        <f>COUNTIFS('Audit Form Data'!X$4:X$123, TRUE, 'Audit Form Data'!A$4:A$123, "&gt;=9/1", 'Audit Form Data'!A$4:A$123, "&lt;=9/30", 'Audit Form Data'!B$4:B$123, 'Dropdown Lists'!A$10)</f>
        <v>0</v>
      </c>
      <c r="AZ212" s="72">
        <f>COUNTIFS('Audit Form Data'!X$4:X$123, TRUE, 'Audit Form Data'!A$4:A$123, "&gt;=10/1", 'Audit Form Data'!A$4:A$123, "&lt;=10/31", 'Audit Form Data'!B$4:B$123, 'Dropdown Lists'!A$10)</f>
        <v>0</v>
      </c>
      <c r="BA212" s="72">
        <f>COUNTIFS('Audit Form Data'!X$4:X$123, TRUE, 'Audit Form Data'!A$4:A$123, "&gt;=11/1", 'Audit Form Data'!A$4:A$123, "&lt;=11/30", 'Audit Form Data'!B$4:B$123, 'Dropdown Lists'!A$10)</f>
        <v>0</v>
      </c>
      <c r="BB212" s="72">
        <f>COUNTIFS('Audit Form Data'!X$4:X$123, TRUE, 'Audit Form Data'!A$4:A$123, "&gt;=12/1", 'Audit Form Data'!A$4:A$123, "&lt;=12/31", 'Audit Form Data'!B$4:B$123, 'Dropdown Lists'!A$10)</f>
        <v>0</v>
      </c>
    </row>
    <row r="213" spans="2:54" ht="24.6" x14ac:dyDescent="0.3">
      <c r="B213" s="155"/>
      <c r="C213" s="57" t="s">
        <v>7</v>
      </c>
      <c r="D213" s="71">
        <f>COUNTIFS('Audit Form Data'!W$4:W$123, TRUE, 'Audit Form Data'!A$4:A$123, "&gt;=1/1", 'Audit Form Data'!A$4:A$123, "&lt;=1/31", 'Audit Form Data'!B$4:B$123, 'Dropdown Lists'!A$10)</f>
        <v>0</v>
      </c>
      <c r="E213" s="72">
        <f>COUNTIFS('Audit Form Data'!X$4:X$123, TRUE, 'Audit Form Data'!A$4:A$123, "&gt;=1/1", 'Audit Form Data'!A$4:A$123, "&lt;=1/31", 'Audit Form Data'!B$4:B$123, 'Dropdown Lists'!A$10)</f>
        <v>0</v>
      </c>
      <c r="F213" s="97" t="str">
        <f>IFERROR(D213/(D213+E213),"")</f>
        <v/>
      </c>
      <c r="G213" s="71">
        <f>COUNTIFS('Audit Form Data'!W$4:W$123, TRUE, 'Audit Form Data'!A$4:A$123, "&gt;=2/1", 'Audit Form Data'!A$4:A$123, "&lt;3/1", 'Audit Form Data'!B$4:B$123, 'Dropdown Lists'!A$10)</f>
        <v>0</v>
      </c>
      <c r="H213" s="72">
        <f>COUNTIFS('Audit Form Data'!X$4:X$123, TRUE, 'Audit Form Data'!A$4:A$123, "&gt;=2/1", 'Audit Form Data'!A$4:A$123, "&lt;3/1", 'Audit Form Data'!B$4:B$123, 'Dropdown Lists'!A$10)</f>
        <v>0</v>
      </c>
      <c r="I213" s="97" t="str">
        <f>IFERROR(G213/(G213+H213),"")</f>
        <v/>
      </c>
      <c r="J213" s="71">
        <f>COUNTIFS('Audit Form Data'!W$4:W$123, TRUE, 'Audit Form Data'!A$4:A$123, "&gt;=3/1", 'Audit Form Data'!A$4:A$123, "&lt;=3/31", 'Audit Form Data'!B$4:B$123, 'Dropdown Lists'!A$10)</f>
        <v>0</v>
      </c>
      <c r="K213" s="72">
        <f>COUNTIFS('Audit Form Data'!X$4:X$123, TRUE, 'Audit Form Data'!A$4:A$123, "&gt;=3/1", 'Audit Form Data'!A$4:A$123, "&lt;=3/31", 'Audit Form Data'!B$4:B$123, 'Dropdown Lists'!A$10)</f>
        <v>0</v>
      </c>
      <c r="L213" s="97" t="str">
        <f>IFERROR(J213/(J213+K213),"")</f>
        <v/>
      </c>
      <c r="M213" s="71">
        <f>COUNTIFS('Audit Form Data'!W$4:W$123, TRUE, 'Audit Form Data'!A$4:A$123, "&gt;=4/1", 'Audit Form Data'!A$4:A$123, "&lt;=4/30", 'Audit Form Data'!B$4:B$123, 'Dropdown Lists'!A$10)</f>
        <v>0</v>
      </c>
      <c r="N213" s="72">
        <f>COUNTIFS('Audit Form Data'!X$4:X$123, TRUE, 'Audit Form Data'!A$4:A$123, "&gt;=4/1", 'Audit Form Data'!A$4:A$123, "&lt;=4/30", 'Audit Form Data'!B$4:B$123, 'Dropdown Lists'!A$10)</f>
        <v>0</v>
      </c>
      <c r="O213" s="97" t="str">
        <f>IFERROR(M213/(M213+N213),"")</f>
        <v/>
      </c>
      <c r="P213" s="71">
        <f>COUNTIFS('Audit Form Data'!W$4:W$123, TRUE, 'Audit Form Data'!A$4:A$123, "&gt;=5/1", 'Audit Form Data'!A$4:A$123, "&lt;=5/31", 'Audit Form Data'!B$4:B$123, 'Dropdown Lists'!A$10)</f>
        <v>0</v>
      </c>
      <c r="Q213" s="72">
        <f>COUNTIFS('Audit Form Data'!X$4:X$123, TRUE, 'Audit Form Data'!A$4:A$123, "&gt;=5/1", 'Audit Form Data'!A$4:A$123, "&lt;=5/31")</f>
        <v>0</v>
      </c>
      <c r="R213" s="97" t="str">
        <f>IFERROR(P213/(P213+Q213),"")</f>
        <v/>
      </c>
      <c r="S213" s="71">
        <f>COUNTIFS('Audit Form Data'!W$4:W$123, TRUE, 'Audit Form Data'!A$4:A$123, "&gt;=6/1", 'Audit Form Data'!A$4:A$123, "&lt;=6/30", 'Audit Form Data'!B$4:B$123, 'Dropdown Lists'!A$10)</f>
        <v>0</v>
      </c>
      <c r="T213" s="72">
        <f>COUNTIFS('Audit Form Data'!X$4:X$123, TRUE, 'Audit Form Data'!A$4:A$123, "&gt;=6/1", 'Audit Form Data'!A$4:A$123, "&lt;=6/30", 'Audit Form Data'!B$4:B$123, 'Dropdown Lists'!A$10)</f>
        <v>0</v>
      </c>
      <c r="U213" s="97" t="str">
        <f>IFERROR(S213/(S213+T213),"")</f>
        <v/>
      </c>
      <c r="V213" s="71">
        <f>COUNTIFS('Audit Form Data'!W$4:W$123, TRUE, 'Audit Form Data'!A$4:A$123, "&gt;=7/1", 'Audit Form Data'!A$4:A$123, "&lt;=7/31", 'Audit Form Data'!B$4:B$123, 'Dropdown Lists'!A$10)</f>
        <v>0</v>
      </c>
      <c r="W213" s="72">
        <f>COUNTIFS('Audit Form Data'!X$4:X$123, TRUE, 'Audit Form Data'!A$4:A$123, "&gt;=7/1", 'Audit Form Data'!A$4:A$123, "&lt;=7/31", 'Audit Form Data'!B$4:B$123, 'Dropdown Lists'!A$10)</f>
        <v>0</v>
      </c>
      <c r="X213" s="97" t="str">
        <f>IFERROR(V213/(V213+W213),"")</f>
        <v/>
      </c>
      <c r="Y213" s="71">
        <f>COUNTIFS('Audit Form Data'!W$4:W$123, TRUE, 'Audit Form Data'!A$4:A$123, "&gt;=8/1", 'Audit Form Data'!A$4:A$123, "&lt;=8/31", 'Audit Form Data'!B$4:B$123, 'Dropdown Lists'!A$10)</f>
        <v>0</v>
      </c>
      <c r="Z213" s="72">
        <f>COUNTIFS('Audit Form Data'!X$4:X$123, TRUE, 'Audit Form Data'!A$4:A$123, "&gt;=8/1", 'Audit Form Data'!A$4:A$123, "&lt;=8/31", 'Audit Form Data'!B$4:B$123, 'Dropdown Lists'!A$10)</f>
        <v>0</v>
      </c>
      <c r="AA213" s="97" t="str">
        <f>IFERROR(Y213/(Y213+Z213),"")</f>
        <v/>
      </c>
      <c r="AB213" s="71">
        <f>COUNTIFS('Audit Form Data'!W$4:W$123, TRUE, 'Audit Form Data'!A$4:A$123, "&gt;=9/1", 'Audit Form Data'!A$4:A$123, "&lt;=9/30", 'Audit Form Data'!B$4:B$123, 'Dropdown Lists'!A$10)</f>
        <v>0</v>
      </c>
      <c r="AC213" s="72">
        <f>COUNTIFS('Audit Form Data'!X$4:X$123, TRUE, 'Audit Form Data'!A$4:A$123, "&gt;=9/1", 'Audit Form Data'!A$4:A$123, "&lt;=9/30", 'Audit Form Data'!B$4:B$123, 'Dropdown Lists'!A$10)</f>
        <v>0</v>
      </c>
      <c r="AD213" s="97" t="str">
        <f>IFERROR(AB213/(AB213+AC213),"")</f>
        <v/>
      </c>
      <c r="AE213" s="71">
        <f>COUNTIFS('Audit Form Data'!W$4:W$123, TRUE, 'Audit Form Data'!A$4:A$123, "&gt;=10/1", 'Audit Form Data'!A$4:A$123, "&lt;=10/31", 'Audit Form Data'!B$4:B$123, 'Dropdown Lists'!A$10)</f>
        <v>0</v>
      </c>
      <c r="AF213" s="72">
        <f>COUNTIFS('Audit Form Data'!X$4:X$123, TRUE, 'Audit Form Data'!A$4:A$123, "&gt;=10/1", 'Audit Form Data'!A$4:A$123, "&lt;=10/31", 'Audit Form Data'!B$4:B$123, 'Dropdown Lists'!A$10)</f>
        <v>0</v>
      </c>
      <c r="AG213" s="97" t="str">
        <f>IFERROR(AE213/(AE213+AF213),"")</f>
        <v/>
      </c>
      <c r="AH213" s="71">
        <f>COUNTIFS('Audit Form Data'!W$4:W$123, TRUE, 'Audit Form Data'!A$4:A$123, "&gt;=11/1", 'Audit Form Data'!A$4:A$123, "&lt;=11/30", 'Audit Form Data'!B$4:B$123, 'Dropdown Lists'!A$10)</f>
        <v>0</v>
      </c>
      <c r="AI213" s="72">
        <f>COUNTIFS('Audit Form Data'!X$4:X$123, TRUE, 'Audit Form Data'!A$4:A$123, "&gt;=11/1", 'Audit Form Data'!A$4:A$123, "&lt;=11/30", 'Audit Form Data'!B$4:B$123, 'Dropdown Lists'!A$10)</f>
        <v>0</v>
      </c>
      <c r="AJ213" s="97" t="str">
        <f>IFERROR(AH213/(AH213+AI213),"")</f>
        <v/>
      </c>
      <c r="AK213" s="71">
        <f>COUNTIFS('Audit Form Data'!W$4:W$123, TRUE, 'Audit Form Data'!A$4:A$123, "&gt;=12/1", 'Audit Form Data'!A$4:A$123, "&lt;=12/31", 'Audit Form Data'!B$4:B$123, 'Dropdown Lists'!A$10)</f>
        <v>0</v>
      </c>
      <c r="AL213" s="72">
        <f>COUNTIFS('Audit Form Data'!X$4:X$123, TRUE, 'Audit Form Data'!A$4:A$123, "&gt;=12/1", 'Audit Form Data'!A$4:A$123, "&lt;=12/31", 'Audit Form Data'!B$4:B$123, 'Dropdown Lists'!A$10)</f>
        <v>0</v>
      </c>
      <c r="AM213" s="97" t="str">
        <f>IFERROR(AK213/(AK213+AL213),"")</f>
        <v/>
      </c>
      <c r="AO213" s="117" t="s">
        <v>8</v>
      </c>
      <c r="AP213" s="48" t="s">
        <v>9</v>
      </c>
      <c r="AQ213" s="74">
        <f>COUNTIFS('Audit Form Data'!I$4:I$123, TRUE, 'Audit Form Data'!A$4:A$123, "&gt;=1/1", 'Audit Form Data'!A$4:A$123, "&lt;=1/31", 'Audit Form Data'!B$4:B$123, 'Dropdown Lists'!A$10)</f>
        <v>0</v>
      </c>
      <c r="AR213" s="74">
        <f>COUNTIFS('Audit Form Data'!I$4:I$123, TRUE, 'Audit Form Data'!A$4:A$123, "&gt;=2/1", 'Audit Form Data'!A$4:A$123, "&lt;3/1", 'Audit Form Data'!B$4:B$123, 'Dropdown Lists'!A$10)</f>
        <v>0</v>
      </c>
      <c r="AS213" s="74">
        <f>COUNTIFS('Audit Form Data'!I$4:I$123, TRUE, 'Audit Form Data'!A$4:A$123, "&gt;=3/1", 'Audit Form Data'!A$4:A$123, "&lt;=3/31", 'Audit Form Data'!B$4:B$123, 'Dropdown Lists'!A$10)</f>
        <v>0</v>
      </c>
      <c r="AT213" s="74">
        <f>COUNTIFS('Audit Form Data'!I$4:I$123, TRUE, 'Audit Form Data'!A$4:A$123, "&gt;=4/1", 'Audit Form Data'!A$4:A$123, "&lt;=4/30", 'Audit Form Data'!B$4:B$123, 'Dropdown Lists'!A$10)</f>
        <v>0</v>
      </c>
      <c r="AU213" s="74">
        <f>COUNTIFS('Audit Form Data'!I$4:I$123, TRUE, 'Audit Form Data'!A$4:A$123, "&gt;=5/1", 'Audit Form Data'!A$4:A$123, "&lt;=5/31", 'Audit Form Data'!B$4:B$123, 'Dropdown Lists'!A$10)</f>
        <v>0</v>
      </c>
      <c r="AV213" s="74">
        <f>COUNTIFS('Audit Form Data'!I$4:I$123, TRUE, 'Audit Form Data'!A$4:A$123, "&gt;=6/1", 'Audit Form Data'!A$4:A$123, "&lt;=6/30", 'Audit Form Data'!B$4:B$123, 'Dropdown Lists'!A$10)</f>
        <v>0</v>
      </c>
      <c r="AW213" s="74">
        <f>COUNTIFS('Audit Form Data'!I$4:I$123, TRUE, 'Audit Form Data'!A$4:A$123, "&gt;=7/1", 'Audit Form Data'!A$4:A$123, "&lt;=7/31", 'Audit Form Data'!B$4:B$123, 'Dropdown Lists'!A$10)</f>
        <v>0</v>
      </c>
      <c r="AX213" s="74">
        <f>COUNTIFS('Audit Form Data'!I$4:I$123, TRUE, 'Audit Form Data'!A$4:A$123, "&gt;=8/1", 'Audit Form Data'!A$4:A$123, "&lt;=8/31", 'Audit Form Data'!B$4:B$123, 'Dropdown Lists'!A$10)</f>
        <v>0</v>
      </c>
      <c r="AY213" s="74">
        <f>COUNTIFS('Audit Form Data'!I$4:I$123, TRUE, 'Audit Form Data'!A$4:A$123, "&gt;=9/1", 'Audit Form Data'!A$4:A$123, "&lt;=9/30", 'Audit Form Data'!B$4:B$123, 'Dropdown Lists'!A$10)</f>
        <v>0</v>
      </c>
      <c r="AZ213" s="74">
        <f>COUNTIFS('Audit Form Data'!I$4:I$123, TRUE, 'Audit Form Data'!A$4:A$123, "&gt;=10/1", 'Audit Form Data'!A$4:A$123, "&lt;=10/31", 'Audit Form Data'!B$4:B$123, 'Dropdown Lists'!A$10)</f>
        <v>0</v>
      </c>
      <c r="BA213" s="74">
        <f>COUNTIFS('Audit Form Data'!I$4:I$123, TRUE, 'Audit Form Data'!A$4:A$123, "&gt;=11/1", 'Audit Form Data'!A$4:A$123, "&lt;=11/30", 'Audit Form Data'!B$4:B$123, 'Dropdown Lists'!A$10)</f>
        <v>0</v>
      </c>
      <c r="BB213" s="74">
        <f>COUNTIFS('Audit Form Data'!I$4:I$123, TRUE, 'Audit Form Data'!A$4:A$123, "&gt;=12/1", 'Audit Form Data'!A$4:A$123, "&lt;=12/31", 'Audit Form Data'!B$4:B$123, 'Dropdown Lists'!A$10)</f>
        <v>0</v>
      </c>
    </row>
    <row r="214" spans="2:54" x14ac:dyDescent="0.3">
      <c r="B214" s="156"/>
      <c r="C214" s="87" t="s">
        <v>118</v>
      </c>
      <c r="D214" s="88">
        <f>SUM(D211:D213)</f>
        <v>0</v>
      </c>
      <c r="E214" s="88">
        <f>SUM(E211:E213)</f>
        <v>0</v>
      </c>
      <c r="F214" s="98" t="e">
        <f>IFERROR(D214/(D214+E214), NA())</f>
        <v>#N/A</v>
      </c>
      <c r="G214" s="88">
        <f>SUM(G211:G213)</f>
        <v>0</v>
      </c>
      <c r="H214" s="88">
        <f>SUM(H211:H213)</f>
        <v>0</v>
      </c>
      <c r="I214" s="98" t="e">
        <f>IFERROR(G214/(G214+H214), NA())</f>
        <v>#N/A</v>
      </c>
      <c r="J214" s="88">
        <f>SUM(J211:J213)</f>
        <v>0</v>
      </c>
      <c r="K214" s="88">
        <f>SUM(K211:K213)</f>
        <v>0</v>
      </c>
      <c r="L214" s="98" t="e">
        <f>IFERROR(J214/(J214+K214), NA())</f>
        <v>#N/A</v>
      </c>
      <c r="M214" s="88">
        <f>SUM(M211:M213)</f>
        <v>0</v>
      </c>
      <c r="N214" s="88">
        <f>SUM(N211:N213)</f>
        <v>0</v>
      </c>
      <c r="O214" s="98" t="e">
        <f>IFERROR(M214/(M214+N214), NA())</f>
        <v>#N/A</v>
      </c>
      <c r="P214" s="88">
        <f>SUM(P211:P213)</f>
        <v>0</v>
      </c>
      <c r="Q214" s="88">
        <f>SUM(Q211:Q213)</f>
        <v>0</v>
      </c>
      <c r="R214" s="98" t="e">
        <f>IFERROR(P214/(P214+Q214), NA())</f>
        <v>#N/A</v>
      </c>
      <c r="S214" s="88">
        <f>SUM(S211:S213)</f>
        <v>0</v>
      </c>
      <c r="T214" s="88">
        <f>SUM(T211:T213)</f>
        <v>0</v>
      </c>
      <c r="U214" s="98" t="e">
        <f>IFERROR(S214/(S214+T214), NA())</f>
        <v>#N/A</v>
      </c>
      <c r="V214" s="88">
        <f>SUM(V211:V213)</f>
        <v>0</v>
      </c>
      <c r="W214" s="88">
        <f>SUM(W211:W213)</f>
        <v>0</v>
      </c>
      <c r="X214" s="98" t="e">
        <f>IFERROR(V214/(V214+W214), NA())</f>
        <v>#N/A</v>
      </c>
      <c r="Y214" s="88">
        <f>SUM(Y211:Y213)</f>
        <v>0</v>
      </c>
      <c r="Z214" s="88">
        <f>SUM(Z211:Z213)</f>
        <v>0</v>
      </c>
      <c r="AA214" s="98" t="e">
        <f>IFERROR(Y214/(Y214+Z214), NA())</f>
        <v>#N/A</v>
      </c>
      <c r="AB214" s="88">
        <f>SUM(AB211:AB213)</f>
        <v>0</v>
      </c>
      <c r="AC214" s="88">
        <f>SUM(AC211:AC213)</f>
        <v>0</v>
      </c>
      <c r="AD214" s="98" t="e">
        <f>IFERROR(AB214/(AB214+AC214), NA())</f>
        <v>#N/A</v>
      </c>
      <c r="AE214" s="88">
        <f>SUM(AE211:AE213)</f>
        <v>0</v>
      </c>
      <c r="AF214" s="88">
        <f>SUM(AF211:AF213)</f>
        <v>0</v>
      </c>
      <c r="AG214" s="98" t="e">
        <f>IFERROR(AE214/(AE214+AF214), NA())</f>
        <v>#N/A</v>
      </c>
      <c r="AH214" s="88">
        <f>SUM(AH211:AH213)</f>
        <v>0</v>
      </c>
      <c r="AI214" s="88">
        <f>SUM(AI211:AI213)</f>
        <v>0</v>
      </c>
      <c r="AJ214" s="98" t="e">
        <f>IFERROR(AH214/(AH214+AI214), NA())</f>
        <v>#N/A</v>
      </c>
      <c r="AK214" s="88">
        <f>SUM(AK211:AK213)</f>
        <v>0</v>
      </c>
      <c r="AL214" s="88">
        <f>SUM(AL211:AL213)</f>
        <v>0</v>
      </c>
      <c r="AM214" s="98" t="e">
        <f>IFERROR(AK214/(AK214+AL214), NA())</f>
        <v>#N/A</v>
      </c>
      <c r="AO214" s="146" t="s">
        <v>10</v>
      </c>
      <c r="AP214" s="50" t="s">
        <v>11</v>
      </c>
      <c r="AQ214" s="76">
        <f>COUNTIFS('Audit Form Data'!AG$4:AG$123, TRUE, 'Audit Form Data'!A$4:A$123, "&gt;=1/1", 'Audit Form Data'!A$4:A$123, "&lt;=1/31", 'Audit Form Data'!B$4:B$123, 'Dropdown Lists'!A$10)</f>
        <v>0</v>
      </c>
      <c r="AR214" s="76">
        <f>COUNTIFS('Audit Form Data'!AG$4:AG$123, TRUE, 'Audit Form Data'!A$4:A$123, "&gt;=2/1", 'Audit Form Data'!A$4:A$123, "&lt;3/1", 'Audit Form Data'!B$4:B$123, 'Dropdown Lists'!A$10)</f>
        <v>0</v>
      </c>
      <c r="AS214" s="76">
        <f>COUNTIFS('Audit Form Data'!AG$4:AG$123, TRUE, 'Audit Form Data'!A$4:A$123, "&gt;=3/1", 'Audit Form Data'!A$4:A$123, "&lt;=3/31", 'Audit Form Data'!B$4:B$123, 'Dropdown Lists'!A$10)</f>
        <v>0</v>
      </c>
      <c r="AT214" s="76">
        <f>COUNTIFS('Audit Form Data'!AG$4:AG$123, TRUE, 'Audit Form Data'!A$4:A$123, "&gt;=4/1", 'Audit Form Data'!A$4:A$123, "&lt;=4/30", 'Audit Form Data'!B$4:B$123, 'Dropdown Lists'!A$10)</f>
        <v>0</v>
      </c>
      <c r="AU214" s="76">
        <f>COUNTIFS('Audit Form Data'!AG$4:AG$123, TRUE, 'Audit Form Data'!A$4:A$123, "&gt;=5/1", 'Audit Form Data'!A$4:A$123, "&lt;=5/31", 'Audit Form Data'!B$4:B$123, 'Dropdown Lists'!A$10)</f>
        <v>0</v>
      </c>
      <c r="AV214" s="76">
        <f>COUNTIFS('Audit Form Data'!AG$4:AG$123, TRUE, 'Audit Form Data'!A$4:A$123, "&gt;=6/1", 'Audit Form Data'!A$4:A$123, "&lt;=6/30", 'Audit Form Data'!B$4:B$123, 'Dropdown Lists'!A$10)</f>
        <v>0</v>
      </c>
      <c r="AW214" s="76">
        <f>COUNTIFS('Audit Form Data'!AG$4:AG$123, TRUE, 'Audit Form Data'!A$4:A$123, "&gt;=7/1", 'Audit Form Data'!A$4:A$123, "&lt;=7/31", 'Audit Form Data'!B$4:B$123, 'Dropdown Lists'!A$10)</f>
        <v>0</v>
      </c>
      <c r="AX214" s="76">
        <f>COUNTIFS('Audit Form Data'!AG$4:AG$123, TRUE, 'Audit Form Data'!A$4:A$123, "&gt;=8/1", 'Audit Form Data'!A$4:A$123, "&lt;=8/31", 'Audit Form Data'!B$4:B$123, 'Dropdown Lists'!A$10)</f>
        <v>0</v>
      </c>
      <c r="AY214" s="76">
        <f>COUNTIFS('Audit Form Data'!AG$4:AG$123, TRUE, 'Audit Form Data'!A$4:A$123, "&gt;=9/1", 'Audit Form Data'!A$4:A$123, "&lt;=9/30", 'Audit Form Data'!B$4:B$123, 'Dropdown Lists'!A$10)</f>
        <v>0</v>
      </c>
      <c r="AZ214" s="76">
        <f>COUNTIFS('Audit Form Data'!AG$4:AG$123, TRUE, 'Audit Form Data'!A$4:A$123, "&gt;=10/1", 'Audit Form Data'!A$4:A$123, "&lt;=10/31", 'Audit Form Data'!B$4:B$123, 'Dropdown Lists'!A$10)</f>
        <v>0</v>
      </c>
      <c r="BA214" s="76">
        <f>COUNTIFS('Audit Form Data'!AG$4:AG$123, TRUE, 'Audit Form Data'!A$4:A$123, "&gt;=11/1", 'Audit Form Data'!A$4:A$123, "&lt;=11/30", 'Audit Form Data'!B$4:B$123, 'Dropdown Lists'!A$10)</f>
        <v>0</v>
      </c>
      <c r="BB214" s="76">
        <f>COUNTIFS('Audit Form Data'!AG$4:AG$123, TRUE, 'Audit Form Data'!A$4:A$123, "&gt;=12/1", 'Audit Form Data'!A$4:A$123, "&lt;=12/31", 'Audit Form Data'!B$4:B$123, 'Dropdown Lists'!A$10)</f>
        <v>0</v>
      </c>
    </row>
    <row r="215" spans="2:54" ht="36.6" x14ac:dyDescent="0.3">
      <c r="B215" s="161" t="s">
        <v>8</v>
      </c>
      <c r="C215" s="58" t="s">
        <v>9</v>
      </c>
      <c r="D215" s="73">
        <f>COUNTIFS('Audit Form Data'!H$4:H$123, TRUE, 'Audit Form Data'!A$4:A$123, "&gt;=1/1", 'Audit Form Data'!A$4:A$123, "&lt;=1/31", 'Audit Form Data'!B$4:B$123, 'Dropdown Lists'!A$10)</f>
        <v>0</v>
      </c>
      <c r="E215" s="74">
        <f>COUNTIFS('Audit Form Data'!I$4:I$123, TRUE, 'Audit Form Data'!A$4:A$123, "&gt;=1/1", 'Audit Form Data'!A$4:A$123, "&lt;=1/31", 'Audit Form Data'!B$4:B$123, 'Dropdown Lists'!A$10)</f>
        <v>0</v>
      </c>
      <c r="F215" s="99" t="str">
        <f>IFERROR(D215/(D215+E215),"")</f>
        <v/>
      </c>
      <c r="G215" s="73">
        <f>COUNTIFS('Audit Form Data'!H$4:H$123, TRUE, 'Audit Form Data'!A$4:A$123, "&gt;=2/1", 'Audit Form Data'!A$4:A$123, "&lt;3/1", 'Audit Form Data'!B$4:B$123, 'Dropdown Lists'!A$10)</f>
        <v>0</v>
      </c>
      <c r="H215" s="74">
        <f>COUNTIFS('Audit Form Data'!I$4:I$123, TRUE, 'Audit Form Data'!A$4:A$123, "&gt;=2/1", 'Audit Form Data'!A$4:A$123, "&lt;3/1", 'Audit Form Data'!B$4:B$123, 'Dropdown Lists'!A$10)</f>
        <v>0</v>
      </c>
      <c r="I215" s="99" t="str">
        <f>IFERROR(G215/(G215+H215),"")</f>
        <v/>
      </c>
      <c r="J215" s="73">
        <f>COUNTIFS('Audit Form Data'!H$4:H$123, TRUE, 'Audit Form Data'!A$4:A$123, "&gt;=3/1", 'Audit Form Data'!A$4:A$123, "&lt;=3/31", 'Audit Form Data'!B$4:B$123, 'Dropdown Lists'!A$10)</f>
        <v>0</v>
      </c>
      <c r="K215" s="74">
        <f>COUNTIFS('Audit Form Data'!I$4:I$123, TRUE, 'Audit Form Data'!A$4:A$123, "&gt;=3/1", 'Audit Form Data'!A$4:A$123, "&lt;=3/31", 'Audit Form Data'!B$4:B$123, 'Dropdown Lists'!A$10)</f>
        <v>0</v>
      </c>
      <c r="L215" s="99" t="str">
        <f>IFERROR(J215/(J215+K215),"")</f>
        <v/>
      </c>
      <c r="M215" s="73">
        <f>COUNTIFS('Audit Form Data'!H$4:H$123, TRUE, 'Audit Form Data'!A$4:A$123, "&gt;=4/1", 'Audit Form Data'!A$4:A$123, "&lt;=4/30", 'Audit Form Data'!B$4:B$123, 'Dropdown Lists'!A$10)</f>
        <v>0</v>
      </c>
      <c r="N215" s="74">
        <f>COUNTIFS('Audit Form Data'!I$4:I$123, TRUE, 'Audit Form Data'!A$4:A$123, "&gt;=4/1", 'Audit Form Data'!A$4:A$123, "&lt;=4/30", 'Audit Form Data'!B$4:B$123, 'Dropdown Lists'!A$10)</f>
        <v>0</v>
      </c>
      <c r="O215" s="99" t="str">
        <f>IFERROR(M215/(M215+N215),"")</f>
        <v/>
      </c>
      <c r="P215" s="73">
        <f>COUNTIFS('Audit Form Data'!H$4:H$123, TRUE, 'Audit Form Data'!A$4:A$123, "&gt;=5/1", 'Audit Form Data'!A$4:A$123, "&lt;=5/31", 'Audit Form Data'!B$4:B$123, 'Dropdown Lists'!A$10)</f>
        <v>0</v>
      </c>
      <c r="Q215" s="74">
        <f>COUNTIFS('Audit Form Data'!I$4:I$123, TRUE, 'Audit Form Data'!A$4:A$123, "&gt;=5/1", 'Audit Form Data'!A$4:A$123, "&lt;=5/31", 'Audit Form Data'!B$4:B$123, 'Dropdown Lists'!A$10)</f>
        <v>0</v>
      </c>
      <c r="R215" s="99" t="str">
        <f>IFERROR(P215/(P215+Q215)," ")</f>
        <v xml:space="preserve"> </v>
      </c>
      <c r="S215" s="73">
        <f>COUNTIFS('Audit Form Data'!H$4:H$123, TRUE, 'Audit Form Data'!A$4:A$123, "&gt;=6/1", 'Audit Form Data'!A$4:A$123, "&lt;=6/30", 'Audit Form Data'!B$4:B$123, 'Dropdown Lists'!A$10)</f>
        <v>0</v>
      </c>
      <c r="T215" s="74">
        <f>COUNTIFS('Audit Form Data'!I$4:I$123, TRUE, 'Audit Form Data'!A$4:A$123, "&gt;=6/1", 'Audit Form Data'!A$4:A$123, "&lt;=6/30", 'Audit Form Data'!B$4:B$123, 'Dropdown Lists'!A$10)</f>
        <v>0</v>
      </c>
      <c r="U215" s="99" t="str">
        <f>IFERROR(S215/(S215+T215),"")</f>
        <v/>
      </c>
      <c r="V215" s="73">
        <f>COUNTIFS('Audit Form Data'!H$4:H$123, TRUE, 'Audit Form Data'!A$4:A$123, "&gt;=7/1", 'Audit Form Data'!A$4:A$123, "&lt;=7/31", 'Audit Form Data'!B$4:B$123, 'Dropdown Lists'!A$10)</f>
        <v>0</v>
      </c>
      <c r="W215" s="74">
        <f>COUNTIFS('Audit Form Data'!I$4:I$123, TRUE, 'Audit Form Data'!A$4:A$123, "&gt;=7/1", 'Audit Form Data'!A$4:A$123, "&lt;=7/31", 'Audit Form Data'!B$4:B$123, 'Dropdown Lists'!A$10)</f>
        <v>0</v>
      </c>
      <c r="X215" s="99" t="str">
        <f>IFERROR(V215/(V215+W215),"")</f>
        <v/>
      </c>
      <c r="Y215" s="73">
        <f>COUNTIFS('Audit Form Data'!H$4:H$123, TRUE, 'Audit Form Data'!A$4:A$123, "&gt;=8/1", 'Audit Form Data'!A$4:A$123, "&lt;=8/31", 'Audit Form Data'!B$4:B$123, 'Dropdown Lists'!A$10)</f>
        <v>0</v>
      </c>
      <c r="Z215" s="74">
        <f>COUNTIFS('Audit Form Data'!I$4:I$123, TRUE, 'Audit Form Data'!A$4:A$123, "&gt;=8/1", 'Audit Form Data'!A$4:A$123, "&lt;=8/31", 'Audit Form Data'!B$4:B$123, 'Dropdown Lists'!A$10)</f>
        <v>0</v>
      </c>
      <c r="AA215" s="99" t="str">
        <f>IFERROR(Y215/(Y215+Z215),"")</f>
        <v/>
      </c>
      <c r="AB215" s="73">
        <f>COUNTIFS('Audit Form Data'!H$4:H$123, TRUE, 'Audit Form Data'!A$4:A$123, "&gt;=9/1", 'Audit Form Data'!A$4:A$123, "&lt;=9/30", 'Audit Form Data'!B$4:B$123, 'Dropdown Lists'!A$10)</f>
        <v>0</v>
      </c>
      <c r="AC215" s="74">
        <f>COUNTIFS('Audit Form Data'!I$4:I$123, TRUE, 'Audit Form Data'!A$4:A$123, "&gt;=9/1", 'Audit Form Data'!A$4:A$123, "&lt;=9/30", 'Audit Form Data'!B$4:B$123, 'Dropdown Lists'!A$10)</f>
        <v>0</v>
      </c>
      <c r="AD215" s="99" t="str">
        <f>IFERROR(AB215/(AB215+AC215),"")</f>
        <v/>
      </c>
      <c r="AE215" s="73">
        <f>COUNTIFS('Audit Form Data'!H$4:H$123, TRUE, 'Audit Form Data'!A$4:A$123, "&gt;=10/1", 'Audit Form Data'!A$4:A$123, "&lt;=10/31", 'Audit Form Data'!B$4:B$123, 'Dropdown Lists'!A$10)</f>
        <v>0</v>
      </c>
      <c r="AF215" s="74">
        <f>COUNTIFS('Audit Form Data'!I$4:I$123, TRUE, 'Audit Form Data'!A$4:A$123, "&gt;=10/1", 'Audit Form Data'!A$4:A$123, "&lt;=10/31", 'Audit Form Data'!B$4:B$123, 'Dropdown Lists'!A$10)</f>
        <v>0</v>
      </c>
      <c r="AG215" s="99" t="str">
        <f>IFERROR(AE215/(AE215+AF215),"")</f>
        <v/>
      </c>
      <c r="AH215" s="73">
        <f>COUNTIFS('Audit Form Data'!H$4:H$123, TRUE, 'Audit Form Data'!A$4:A$123, "&gt;=11/1", 'Audit Form Data'!A$4:A$123, "&lt;=11/30", 'Audit Form Data'!B$4:B$123, 'Dropdown Lists'!A$10)</f>
        <v>0</v>
      </c>
      <c r="AI215" s="74">
        <f>COUNTIFS('Audit Form Data'!I$4:I$123, TRUE, 'Audit Form Data'!A$4:A$123, "&gt;=11/1", 'Audit Form Data'!A$4:A$123, "&lt;=11/30", 'Audit Form Data'!B$4:B$123, 'Dropdown Lists'!A$10)</f>
        <v>0</v>
      </c>
      <c r="AJ215" s="99" t="str">
        <f>IFERROR(AH215/(AH215+AI215),"")</f>
        <v/>
      </c>
      <c r="AK215" s="73">
        <f>COUNTIFS('Audit Form Data'!H$4:H$123, TRUE, 'Audit Form Data'!A$4:A$123, "&gt;=12/1", 'Audit Form Data'!A$4:A$123, "&lt;=12/31", 'Audit Form Data'!B$4:B$123, 'Dropdown Lists'!A$10)</f>
        <v>0</v>
      </c>
      <c r="AL215" s="74">
        <f>COUNTIFS('Audit Form Data'!I$4:I$123, TRUE, 'Audit Form Data'!A$4:A$123, "&gt;=12/1", 'Audit Form Data'!A$4:A$123, "&lt;=12/31", 'Audit Form Data'!B$4:B$123, 'Dropdown Lists'!A$10)</f>
        <v>0</v>
      </c>
      <c r="AM215" s="99" t="str">
        <f>IFERROR(AK215/(AK215+AL215),"")</f>
        <v/>
      </c>
      <c r="AO215" s="147"/>
      <c r="AP215" s="49" t="s">
        <v>12</v>
      </c>
      <c r="AQ215" s="76">
        <f>COUNTIFS('Audit Form Data'!AJ$4:AJ$123, TRUE, 'Audit Form Data'!A$4:A$123, "&gt;=1/1", 'Audit Form Data'!A$4:A$123, "&lt;=1/31", 'Audit Form Data'!B$4:B$123, 'Dropdown Lists'!A$10)</f>
        <v>0</v>
      </c>
      <c r="AR215" s="76">
        <f>COUNTIFS('Audit Form Data'!AJ$4:AJ$123, TRUE, 'Audit Form Data'!A$4:A$123, "&gt;=2/1", 'Audit Form Data'!A$4:A$123, "&lt;3/1", 'Audit Form Data'!B$4:B$123, 'Dropdown Lists'!A$10)</f>
        <v>0</v>
      </c>
      <c r="AS215" s="76">
        <f>COUNTIFS('Audit Form Data'!AJ$4:AJ$123, TRUE, 'Audit Form Data'!A$4:A$123, "&gt;=3/1", 'Audit Form Data'!A$4:A$123, "&lt;=3/31", 'Audit Form Data'!B$4:B$123, 'Dropdown Lists'!A$10)</f>
        <v>0</v>
      </c>
      <c r="AT215" s="76">
        <f>COUNTIFS('Audit Form Data'!AJ$4:AJ$123, TRUE, 'Audit Form Data'!A$4:A$123, "&gt;=4/1", 'Audit Form Data'!A$4:A$123, "&lt;=4/30", 'Audit Form Data'!B$4:B$123, 'Dropdown Lists'!A$10)</f>
        <v>0</v>
      </c>
      <c r="AU215" s="76">
        <f>COUNTIFS('Audit Form Data'!AJ$4:AJ$123, TRUE, 'Audit Form Data'!A$4:A$123, "&gt;=5/1", 'Audit Form Data'!A$4:A$123, "&lt;=5/31", 'Audit Form Data'!B$4:B$123, 'Dropdown Lists'!A$10)</f>
        <v>0</v>
      </c>
      <c r="AV215" s="76">
        <f>COUNTIFS('Audit Form Data'!AJ$4:AJ$123, TRUE, 'Audit Form Data'!A$4:A$123, "&gt;=6/1", 'Audit Form Data'!A$4:A$123, "&lt;=6/30", 'Audit Form Data'!B$4:B$123, 'Dropdown Lists'!A$10)</f>
        <v>0</v>
      </c>
      <c r="AW215" s="76">
        <f>COUNTIFS('Audit Form Data'!AJ$4:AJ$123, TRUE, 'Audit Form Data'!A$4:A$123, "&gt;=7/1", 'Audit Form Data'!A$4:A$123, "&lt;=7/31", 'Audit Form Data'!B$4:B$123, 'Dropdown Lists'!A$10)</f>
        <v>0</v>
      </c>
      <c r="AX215" s="76">
        <f>COUNTIFS('Audit Form Data'!AJ$4:AJ$123, TRUE, 'Audit Form Data'!A$4:A$123, "&gt;=8/1", 'Audit Form Data'!A$4:A$123, "&lt;=8/31", 'Audit Form Data'!B$4:B$123, 'Dropdown Lists'!A$10)</f>
        <v>0</v>
      </c>
      <c r="AY215" s="76">
        <f>COUNTIFS('Audit Form Data'!AJ$4:AJ$123, TRUE, 'Audit Form Data'!A$4:A$123, "&gt;=9/1", 'Audit Form Data'!A$4:A$123, "&lt;=9/30", 'Audit Form Data'!B$4:B$123, 'Dropdown Lists'!A$10)</f>
        <v>0</v>
      </c>
      <c r="AZ215" s="76">
        <f>COUNTIFS('Audit Form Data'!AJ$4:AJ$123, TRUE, 'Audit Form Data'!A$4:A$123, "&gt;=10/1", 'Audit Form Data'!A$4:A$123, "&lt;=10/31", 'Audit Form Data'!B$4:B$123, 'Dropdown Lists'!A$10)</f>
        <v>0</v>
      </c>
      <c r="BA215" s="76">
        <f>COUNTIFS('Audit Form Data'!AJ$4:AJ$123, TRUE, 'Audit Form Data'!A$4:A$123, "&gt;=11/1", 'Audit Form Data'!A$4:A$123, "&lt;=11/30", 'Audit Form Data'!B$4:B$123, 'Dropdown Lists'!A$10)</f>
        <v>0</v>
      </c>
      <c r="BB215" s="76">
        <f>COUNTIFS('Audit Form Data'!AJ$4:AJ$123, TRUE, 'Audit Form Data'!A$4:A$123, "&gt;=12/1", 'Audit Form Data'!A$4:A$123, "&lt;=12/31", 'Audit Form Data'!B$4:B$123, 'Dropdown Lists'!A$10)</f>
        <v>0</v>
      </c>
    </row>
    <row r="216" spans="2:54" ht="24.6" x14ac:dyDescent="0.3">
      <c r="B216" s="162"/>
      <c r="C216" s="89" t="s">
        <v>118</v>
      </c>
      <c r="D216" s="90">
        <f>D215</f>
        <v>0</v>
      </c>
      <c r="E216" s="90">
        <f>E215</f>
        <v>0</v>
      </c>
      <c r="F216" s="100" t="e">
        <f>IFERROR(D216/(D216+E216), NA())</f>
        <v>#N/A</v>
      </c>
      <c r="G216" s="90">
        <f>G215</f>
        <v>0</v>
      </c>
      <c r="H216" s="90">
        <f>H215</f>
        <v>0</v>
      </c>
      <c r="I216" s="100" t="e">
        <f>IFERROR(G216/(G216+H216), NA())</f>
        <v>#N/A</v>
      </c>
      <c r="J216" s="90">
        <f>J215</f>
        <v>0</v>
      </c>
      <c r="K216" s="90">
        <f>K215</f>
        <v>0</v>
      </c>
      <c r="L216" s="100" t="e">
        <f>IFERROR(J216/(J216+K216), NA())</f>
        <v>#N/A</v>
      </c>
      <c r="M216" s="90">
        <f>M215</f>
        <v>0</v>
      </c>
      <c r="N216" s="90">
        <f>N215</f>
        <v>0</v>
      </c>
      <c r="O216" s="100" t="e">
        <f>IFERROR(M216/(M216+N216), NA())</f>
        <v>#N/A</v>
      </c>
      <c r="P216" s="90">
        <f>P215</f>
        <v>0</v>
      </c>
      <c r="Q216" s="90">
        <f>Q215</f>
        <v>0</v>
      </c>
      <c r="R216" s="100" t="e">
        <f>IFERROR(P216/(P216+Q216), NA())</f>
        <v>#N/A</v>
      </c>
      <c r="S216" s="90">
        <f>S215</f>
        <v>0</v>
      </c>
      <c r="T216" s="90">
        <f>T215</f>
        <v>0</v>
      </c>
      <c r="U216" s="100" t="e">
        <f>IFERROR(S216/(S216+T216), NA())</f>
        <v>#N/A</v>
      </c>
      <c r="V216" s="90">
        <f>V215</f>
        <v>0</v>
      </c>
      <c r="W216" s="90">
        <f>W215</f>
        <v>0</v>
      </c>
      <c r="X216" s="100" t="e">
        <f>IFERROR(V216/(V216+W216), NA())</f>
        <v>#N/A</v>
      </c>
      <c r="Y216" s="90">
        <f>Y215</f>
        <v>0</v>
      </c>
      <c r="Z216" s="90">
        <f>Z215</f>
        <v>0</v>
      </c>
      <c r="AA216" s="100" t="e">
        <f>IFERROR(Y216/(Y216+Z216), NA())</f>
        <v>#N/A</v>
      </c>
      <c r="AB216" s="90">
        <f>AB215</f>
        <v>0</v>
      </c>
      <c r="AC216" s="90">
        <f>AC215</f>
        <v>0</v>
      </c>
      <c r="AD216" s="100" t="e">
        <f>IFERROR(AB216/(AB216+AC216), NA())</f>
        <v>#N/A</v>
      </c>
      <c r="AE216" s="90">
        <f>AE215</f>
        <v>0</v>
      </c>
      <c r="AF216" s="90">
        <f>AF215</f>
        <v>0</v>
      </c>
      <c r="AG216" s="100" t="e">
        <f>IFERROR(AE216/(AE216+AF216), NA())</f>
        <v>#N/A</v>
      </c>
      <c r="AH216" s="90">
        <f>AH215</f>
        <v>0</v>
      </c>
      <c r="AI216" s="90">
        <f>AI215</f>
        <v>0</v>
      </c>
      <c r="AJ216" s="100" t="e">
        <f>IFERROR(AH216/(AH216+AI216), NA())</f>
        <v>#N/A</v>
      </c>
      <c r="AK216" s="90">
        <f>AK215</f>
        <v>0</v>
      </c>
      <c r="AL216" s="90">
        <f>AL215</f>
        <v>0</v>
      </c>
      <c r="AM216" s="100" t="e">
        <f>IFERROR(AK216/(AK216+AL216), NA())</f>
        <v>#N/A</v>
      </c>
      <c r="AO216" s="147"/>
      <c r="AP216" s="50" t="s">
        <v>13</v>
      </c>
      <c r="AQ216" s="76">
        <f>COUNTIFS('Audit Form Data'!AM$4:AM$123, TRUE, 'Audit Form Data'!A$4:A$123, "&gt;=1/1", 'Audit Form Data'!A$4:A$123, "&lt;=1/31", 'Audit Form Data'!B$4:B$123, 'Dropdown Lists'!A$10)</f>
        <v>0</v>
      </c>
      <c r="AR216" s="76">
        <f>COUNTIFS('Audit Form Data'!AM$4:AM$123, TRUE, 'Audit Form Data'!A$4:A$123, "&gt;=2/1", 'Audit Form Data'!A$4:A$123, "&lt;3/1", 'Audit Form Data'!B$4:B$123, 'Dropdown Lists'!A$10)</f>
        <v>0</v>
      </c>
      <c r="AS216" s="76">
        <f>COUNTIFS('Audit Form Data'!AM$4:AM$123, TRUE, 'Audit Form Data'!A$4:A$123, "&gt;=3/1", 'Audit Form Data'!A$4:A$123, "&lt;=3/31", 'Audit Form Data'!B$4:B$123, 'Dropdown Lists'!A$10)</f>
        <v>0</v>
      </c>
      <c r="AT216" s="76">
        <f>COUNTIFS('Audit Form Data'!AM$4:AM$123, TRUE, 'Audit Form Data'!A$4:A$123, "&gt;=4/1", 'Audit Form Data'!A$4:A$123, "&lt;=4/30", 'Audit Form Data'!B$4:B$123, 'Dropdown Lists'!A$10)</f>
        <v>0</v>
      </c>
      <c r="AU216" s="76">
        <f>COUNTIFS('Audit Form Data'!AM$4:AM$123, TRUE, 'Audit Form Data'!A$4:A$123, "&gt;=5/1", 'Audit Form Data'!A$4:A$123, "&lt;=5/31", 'Audit Form Data'!B$4:B$123, 'Dropdown Lists'!A$10)</f>
        <v>0</v>
      </c>
      <c r="AV216" s="76">
        <f>COUNTIFS('Audit Form Data'!AM$4:AM$123, TRUE, 'Audit Form Data'!A$4:A$123, "&gt;=6/1", 'Audit Form Data'!A$4:A$123, "&lt;=6/30", 'Audit Form Data'!B$4:B$123, 'Dropdown Lists'!A$10)</f>
        <v>0</v>
      </c>
      <c r="AW216" s="76">
        <f>COUNTIFS('Audit Form Data'!AM$4:AM$123, TRUE, 'Audit Form Data'!A$4:A$123, "&gt;=7/1", 'Audit Form Data'!A$4:A$123, "&lt;=7/31", 'Audit Form Data'!B$4:B$123, 'Dropdown Lists'!A$10)</f>
        <v>0</v>
      </c>
      <c r="AX216" s="76">
        <f>COUNTIFS('Audit Form Data'!AM$4:AM$123, TRUE, 'Audit Form Data'!A$4:A$123, "&gt;=8/1", 'Audit Form Data'!A$4:A$123, "&lt;=8/31", 'Audit Form Data'!B$4:B$123, 'Dropdown Lists'!A$10)</f>
        <v>0</v>
      </c>
      <c r="AY216" s="76">
        <f>COUNTIFS('Audit Form Data'!AM$4:AM$123, TRUE, 'Audit Form Data'!A$4:A$123, "&gt;=9/1", 'Audit Form Data'!A$4:A$123, "&lt;=9/30", 'Audit Form Data'!B$4:B$123, 'Dropdown Lists'!A$10)</f>
        <v>0</v>
      </c>
      <c r="AZ216" s="76">
        <f>COUNTIFS('Audit Form Data'!AM$4:AM$123, TRUE, 'Audit Form Data'!A$4:A$123, "&gt;=10/1", 'Audit Form Data'!A$4:A$123, "&lt;=10/31", 'Audit Form Data'!B$4:B$123, 'Dropdown Lists'!A$10)</f>
        <v>0</v>
      </c>
      <c r="BA216" s="76">
        <f>COUNTIFS('Audit Form Data'!AM$4:AM$123, TRUE, 'Audit Form Data'!A$4:A$123, "&gt;=11/1", 'Audit Form Data'!A$4:A$123, "&lt;=11/30", 'Audit Form Data'!B$4:B$123, 'Dropdown Lists'!A$10)</f>
        <v>0</v>
      </c>
      <c r="BB216" s="76">
        <f>COUNTIFS('Audit Form Data'!AM$4:AM$123, TRUE, 'Audit Form Data'!A$4:A$123, "&gt;=12/1", 'Audit Form Data'!A$4:A$123, "&lt;=12/31", 'Audit Form Data'!B$4:B$123, 'Dropdown Lists'!A$10)</f>
        <v>0</v>
      </c>
    </row>
    <row r="217" spans="2:54" ht="24.6" x14ac:dyDescent="0.3">
      <c r="B217" s="146" t="s">
        <v>10</v>
      </c>
      <c r="C217" s="59" t="s">
        <v>11</v>
      </c>
      <c r="D217" s="75">
        <f>COUNTIFS('Audit Form Data'!AF$4:AF$123, TRUE, 'Audit Form Data'!A$4:A$123, "&gt;=1/1", 'Audit Form Data'!A$4:A$123, "&lt;=1/31", 'Audit Form Data'!B$4:B$123, 'Dropdown Lists'!A$10)</f>
        <v>0</v>
      </c>
      <c r="E217" s="76">
        <f>COUNTIFS('Audit Form Data'!AG$4:AG$123, TRUE, 'Audit Form Data'!A$4:A$123, "&gt;=1/1", 'Audit Form Data'!A$4:A$123, "&lt;=1/31", 'Audit Form Data'!B$4:B$123, 'Dropdown Lists'!A$10)</f>
        <v>0</v>
      </c>
      <c r="F217" s="101" t="str">
        <f>IFERROR(D217/(D217+E217),"")</f>
        <v/>
      </c>
      <c r="G217" s="75">
        <f>COUNTIFS('Audit Form Data'!AF$4:AF$123, TRUE, 'Audit Form Data'!A$4:A$123, "&gt;=2/1", 'Audit Form Data'!A$4:A$123, "&lt;3/1", 'Audit Form Data'!B$4:B$123, 'Dropdown Lists'!A$10)</f>
        <v>0</v>
      </c>
      <c r="H217" s="76">
        <f>COUNTIFS('Audit Form Data'!AG$4:AG$123, TRUE, 'Audit Form Data'!A$4:A$123, "&gt;=2/1", 'Audit Form Data'!A$4:A$123, "&lt;3/1", 'Audit Form Data'!B$4:B$123, 'Dropdown Lists'!A$10)</f>
        <v>0</v>
      </c>
      <c r="I217" s="101" t="str">
        <f>IFERROR(G217/(G217+H217),"")</f>
        <v/>
      </c>
      <c r="J217" s="75">
        <f>COUNTIFS('Audit Form Data'!AF$4:AF$123, TRUE, 'Audit Form Data'!A$4:A$123, "&gt;=3/1", 'Audit Form Data'!A$4:A$123, "&lt;=3/31", 'Audit Form Data'!B$4:B$123, 'Dropdown Lists'!A$10)</f>
        <v>0</v>
      </c>
      <c r="K217" s="76">
        <f>COUNTIFS('Audit Form Data'!AG$4:AG$123, TRUE, 'Audit Form Data'!A$4:A$123, "&gt;=3/1", 'Audit Form Data'!A$4:A$123, "&lt;=3/31", 'Audit Form Data'!B$4:B$123, 'Dropdown Lists'!A$10)</f>
        <v>0</v>
      </c>
      <c r="L217" s="101" t="str">
        <f>IFERROR(J217/(J217+K217),"")</f>
        <v/>
      </c>
      <c r="M217" s="75">
        <f>COUNTIFS('Audit Form Data'!AF$4:AF$123, TRUE, 'Audit Form Data'!A$4:A$123, "&gt;=4/1", 'Audit Form Data'!A$4:A$123, "&lt;=4/30", 'Audit Form Data'!B$4:B$123, 'Dropdown Lists'!A$10)</f>
        <v>0</v>
      </c>
      <c r="N217" s="76">
        <f>COUNTIFS('Audit Form Data'!AG$4:AG$123, TRUE, 'Audit Form Data'!A$4:A$123, "&gt;=4/1", 'Audit Form Data'!A$4:A$123, "&lt;=4/30", 'Audit Form Data'!B$4:B$123, 'Dropdown Lists'!A$10)</f>
        <v>0</v>
      </c>
      <c r="O217" s="101" t="str">
        <f>IFERROR(M217/(M217+N217),"")</f>
        <v/>
      </c>
      <c r="P217" s="75">
        <f>COUNTIFS('Audit Form Data'!AF$4:AF$123, TRUE, 'Audit Form Data'!A$4:A$123, "&gt;=5/1", 'Audit Form Data'!A$4:A$123, "&lt;=5/31", 'Audit Form Data'!B$4:B$123, 'Dropdown Lists'!A$10)</f>
        <v>0</v>
      </c>
      <c r="Q217" s="76">
        <f>COUNTIFS('Audit Form Data'!AG$4:AG$123, TRUE, 'Audit Form Data'!A$4:A$123, "&gt;=5/1", 'Audit Form Data'!A$4:A$123, "&lt;=5/31", 'Audit Form Data'!B$4:B$123, 'Dropdown Lists'!A$10)</f>
        <v>0</v>
      </c>
      <c r="R217" s="101" t="str">
        <f>IFERROR(P217/(P217+Q217),"")</f>
        <v/>
      </c>
      <c r="S217" s="75">
        <f>COUNTIFS('Audit Form Data'!AF$4:AF$123, TRUE, 'Audit Form Data'!A$4:A$123, "&gt;=6/1", 'Audit Form Data'!A$4:A$123, "&lt;=6/30", 'Audit Form Data'!B$4:B$123, 'Dropdown Lists'!A$10)</f>
        <v>0</v>
      </c>
      <c r="T217" s="76">
        <f>COUNTIFS('Audit Form Data'!AG$4:AG$123, TRUE, 'Audit Form Data'!A$4:A$123, "&gt;=6/1", 'Audit Form Data'!A$4:A$123, "&lt;=6/30", 'Audit Form Data'!B$4:B$123, 'Dropdown Lists'!A$10)</f>
        <v>0</v>
      </c>
      <c r="U217" s="101" t="str">
        <f>IFERROR(S217/(S217+T217),"")</f>
        <v/>
      </c>
      <c r="V217" s="75">
        <f>COUNTIFS('Audit Form Data'!AF$4:AF$123, TRUE, 'Audit Form Data'!A$4:A$123, "&gt;=7/1", 'Audit Form Data'!A$4:A$123, "&lt;=7/31", 'Audit Form Data'!B$4:B$123, 'Dropdown Lists'!A$10)</f>
        <v>0</v>
      </c>
      <c r="W217" s="76">
        <f>COUNTIFS('Audit Form Data'!AG$4:AG$123, TRUE, 'Audit Form Data'!A$4:A$123, "&gt;=7/1", 'Audit Form Data'!A$4:A$123, "&lt;=7/31", 'Audit Form Data'!B$4:B$123, 'Dropdown Lists'!A$10)</f>
        <v>0</v>
      </c>
      <c r="X217" s="101" t="str">
        <f>IFERROR(V217/(V217+W217),"")</f>
        <v/>
      </c>
      <c r="Y217" s="75">
        <f>COUNTIFS('Audit Form Data'!AF$4:AF$123, TRUE, 'Audit Form Data'!A$4:A$123, "&gt;=8/1", 'Audit Form Data'!A$4:A$123, "&lt;=8/31", 'Audit Form Data'!B$4:B$123, 'Dropdown Lists'!A$10)</f>
        <v>0</v>
      </c>
      <c r="Z217" s="76">
        <f>COUNTIFS('Audit Form Data'!AG$4:AG$123, TRUE, 'Audit Form Data'!A$4:A$123, "&gt;=8/1", 'Audit Form Data'!A$4:A$123, "&lt;=8/31", 'Audit Form Data'!B$4:B$123, 'Dropdown Lists'!A$10)</f>
        <v>0</v>
      </c>
      <c r="AA217" s="101" t="str">
        <f>IFERROR(Y217/(Y217+Z217),"")</f>
        <v/>
      </c>
      <c r="AB217" s="75">
        <f>COUNTIFS('Audit Form Data'!AF$4:AF$123, TRUE, 'Audit Form Data'!A$4:A$123, "&gt;=9/1", 'Audit Form Data'!A$4:A$123, "&lt;=9/30", 'Audit Form Data'!B$4:B$123, 'Dropdown Lists'!A$10)</f>
        <v>0</v>
      </c>
      <c r="AC217" s="76">
        <f>COUNTIFS('Audit Form Data'!AG$4:AG$123, TRUE, 'Audit Form Data'!A$4:A$123, "&gt;=9/1", 'Audit Form Data'!A$4:A$123, "&lt;=9/30", 'Audit Form Data'!B$4:B$123, 'Dropdown Lists'!A$10)</f>
        <v>0</v>
      </c>
      <c r="AD217" s="101" t="str">
        <f>IFERROR(AB217/(AB217+AC217),"")</f>
        <v/>
      </c>
      <c r="AE217" s="75">
        <f>COUNTIFS('Audit Form Data'!AF$4:AF$123, TRUE, 'Audit Form Data'!A$4:A$123, "&gt;=10/1", 'Audit Form Data'!A$4:A$123, "&lt;=10/31", 'Audit Form Data'!B$4:B$123, 'Dropdown Lists'!A$10)</f>
        <v>0</v>
      </c>
      <c r="AF217" s="76">
        <f>COUNTIFS('Audit Form Data'!AG$4:AG$123, TRUE, 'Audit Form Data'!A$4:A$123, "&gt;=10/1", 'Audit Form Data'!A$4:A$123, "&lt;=10/31", 'Audit Form Data'!B$4:B$123, 'Dropdown Lists'!A$10)</f>
        <v>0</v>
      </c>
      <c r="AG217" s="101" t="str">
        <f>IFERROR(AE217/(AE217+AF217),"")</f>
        <v/>
      </c>
      <c r="AH217" s="75">
        <f>COUNTIFS('Audit Form Data'!AF$4:AF$123, TRUE, 'Audit Form Data'!A$4:A$123, "&gt;=11/1", 'Audit Form Data'!A$4:A$123, "&lt;=11/30", 'Audit Form Data'!B$4:B$123, 'Dropdown Lists'!A$10)</f>
        <v>0</v>
      </c>
      <c r="AI217" s="76">
        <f>COUNTIFS('Audit Form Data'!AG$4:AG$123, TRUE, 'Audit Form Data'!A$4:A$123, "&gt;=11/1", 'Audit Form Data'!A$4:A$123, "&lt;=11/30", 'Audit Form Data'!B$4:B$123, 'Dropdown Lists'!A$10)</f>
        <v>0</v>
      </c>
      <c r="AJ217" s="101" t="str">
        <f>IFERROR(AH217/(AH217+AI217),"")</f>
        <v/>
      </c>
      <c r="AK217" s="75">
        <f>COUNTIFS('Audit Form Data'!AF$4:AF$123, TRUE, 'Audit Form Data'!A$4:A$123, "&gt;=12/1", 'Audit Form Data'!A$4:A$123, "&lt;=12/31", 'Audit Form Data'!B$4:B$123, 'Dropdown Lists'!A$10)</f>
        <v>0</v>
      </c>
      <c r="AL217" s="76">
        <f>COUNTIFS('Audit Form Data'!AG$4:AG$123, TRUE, 'Audit Form Data'!A$4:A$123, "&gt;=12/1", 'Audit Form Data'!A$4:A$123, "&lt;=12/31", 'Audit Form Data'!B$4:B$123, 'Dropdown Lists'!A$10)</f>
        <v>0</v>
      </c>
      <c r="AM217" s="101" t="str">
        <f>IFERROR(AK217/(AK217+AL217),"")</f>
        <v/>
      </c>
      <c r="AO217" s="147"/>
      <c r="AP217" s="50" t="s">
        <v>14</v>
      </c>
      <c r="AQ217" s="76">
        <f>COUNTIFS('Audit Form Data'!AP$4:AP$123, TRUE, 'Audit Form Data'!A$4:A$123, "&gt;=1/1", 'Audit Form Data'!A$4:A$123, "&lt;=1/31", 'Audit Form Data'!B$4:B$123, 'Dropdown Lists'!A$10)</f>
        <v>0</v>
      </c>
      <c r="AR217" s="76">
        <f>COUNTIFS('Audit Form Data'!AP$4:AP$123, TRUE, 'Audit Form Data'!A$4:A$123, "&gt;=2/1", 'Audit Form Data'!A$4:A$123, "&lt;3/1", 'Audit Form Data'!B$4:B$123, 'Dropdown Lists'!A$10)</f>
        <v>0</v>
      </c>
      <c r="AS217" s="76">
        <f>COUNTIFS('Audit Form Data'!AP$4:AP$123, TRUE, 'Audit Form Data'!A$4:A$123, "&gt;=3/1", 'Audit Form Data'!A$4:A$123, "&lt;=3/31", 'Audit Form Data'!B$4:B$123, 'Dropdown Lists'!A$10)</f>
        <v>0</v>
      </c>
      <c r="AT217" s="76">
        <f>COUNTIFS('Audit Form Data'!AP$4:AP$123, TRUE, 'Audit Form Data'!A$4:A$123, "&gt;=4/1", 'Audit Form Data'!A$4:A$123, "&lt;=4/30", 'Audit Form Data'!B$4:B$123, 'Dropdown Lists'!A$10)</f>
        <v>0</v>
      </c>
      <c r="AU217" s="76">
        <f>COUNTIFS('Audit Form Data'!AP$4:AP$123, TRUE, 'Audit Form Data'!A$4:A$123, "&gt;=5/1", 'Audit Form Data'!A$4:A$123, "&lt;=5/31", 'Audit Form Data'!B$4:B$123, 'Dropdown Lists'!A$10)</f>
        <v>0</v>
      </c>
      <c r="AV217" s="76">
        <f>COUNTIFS('Audit Form Data'!AP$4:AP$123, TRUE, 'Audit Form Data'!A$4:A$123, "&gt;=6/1", 'Audit Form Data'!A$4:A$123, "&lt;=6/30", 'Audit Form Data'!B$4:B$123, 'Dropdown Lists'!A$10)</f>
        <v>0</v>
      </c>
      <c r="AW217" s="76">
        <f>COUNTIFS('Audit Form Data'!AP$4:AP$123, TRUE, 'Audit Form Data'!A$4:A$123, "&gt;=7/1", 'Audit Form Data'!A$4:A$123, "&lt;=7/31", 'Audit Form Data'!B$4:B$123, 'Dropdown Lists'!A$10)</f>
        <v>0</v>
      </c>
      <c r="AX217" s="76">
        <f>COUNTIFS('Audit Form Data'!AP$4:AP$123, TRUE, 'Audit Form Data'!A$4:A$123, "&gt;=8/1", 'Audit Form Data'!A$4:A$123, "&lt;=8/31", 'Audit Form Data'!B$4:B$123, 'Dropdown Lists'!A$10)</f>
        <v>0</v>
      </c>
      <c r="AY217" s="76">
        <f>COUNTIFS('Audit Form Data'!AP$4:AP$123, TRUE, 'Audit Form Data'!A$4:A$123, "&gt;=9/1", 'Audit Form Data'!A$4:A$123, "&lt;=9/30", 'Audit Form Data'!B$4:B$123, 'Dropdown Lists'!A$10)</f>
        <v>0</v>
      </c>
      <c r="AZ217" s="76">
        <f>COUNTIFS('Audit Form Data'!AP$4:AP$123, TRUE, 'Audit Form Data'!A$4:A$123, "&gt;=10/1", 'Audit Form Data'!A$4:A$123, "&lt;=10/31", 'Audit Form Data'!B$4:B$123, 'Dropdown Lists'!A$10)</f>
        <v>0</v>
      </c>
      <c r="BA217" s="76">
        <f>COUNTIFS('Audit Form Data'!AP$4:AP$123, TRUE, 'Audit Form Data'!A$4:A$123, "&gt;=11/1", 'Audit Form Data'!A$4:A$123, "&lt;=11/30", 'Audit Form Data'!B$4:B$123, 'Dropdown Lists'!A$10)</f>
        <v>0</v>
      </c>
      <c r="BB217" s="76">
        <f>COUNTIFS('Audit Form Data'!AP$4:AP$123, TRUE, 'Audit Form Data'!A$4:A$123, "&gt;=12/1", 'Audit Form Data'!A$4:A$123, "&lt;=12/31", 'Audit Form Data'!B$4:B$123, 'Dropdown Lists'!A$10)</f>
        <v>0</v>
      </c>
    </row>
    <row r="218" spans="2:54" ht="24.6" x14ac:dyDescent="0.3">
      <c r="B218" s="147"/>
      <c r="C218" s="60" t="s">
        <v>12</v>
      </c>
      <c r="D218" s="75">
        <f>COUNTIFS('Audit Form Data'!AI$4:AI$123, TRUE, 'Audit Form Data'!A$4:A$123, "&gt;=1/1", 'Audit Form Data'!A$4:A$123, "&lt;=1/31", 'Audit Form Data'!B$4:B$123, 'Dropdown Lists'!A$10)</f>
        <v>0</v>
      </c>
      <c r="E218" s="76">
        <f>COUNTIFS('Audit Form Data'!AJ$4:AJ$123, TRUE, 'Audit Form Data'!A$4:A$123, "&gt;=1/1", 'Audit Form Data'!A$4:A$123, "&lt;=1/31", 'Audit Form Data'!B$4:B$123, 'Dropdown Lists'!A$10)</f>
        <v>0</v>
      </c>
      <c r="F218" s="101" t="str">
        <f t="shared" ref="F218:F223" si="241">IFERROR(D218/(D218+E218),"")</f>
        <v/>
      </c>
      <c r="G218" s="75">
        <f>COUNTIFS('Audit Form Data'!AI$4:AI$123, TRUE, 'Audit Form Data'!A$4:A$123, "&gt;=2/1", 'Audit Form Data'!A$4:A$123, "&lt;3/1", 'Audit Form Data'!B$4:B$123, 'Dropdown Lists'!A$10)</f>
        <v>0</v>
      </c>
      <c r="H218" s="76">
        <f>COUNTIFS('Audit Form Data'!AJ$4:AJ$123, TRUE, 'Audit Form Data'!A$4:A$123, "&gt;=2/1", 'Audit Form Data'!A$4:A$123, "&lt;3/1", 'Audit Form Data'!B$4:B$123, 'Dropdown Lists'!A$10)</f>
        <v>0</v>
      </c>
      <c r="I218" s="101" t="str">
        <f t="shared" ref="I218:I223" si="242">IFERROR(G218/(G218+H218),"")</f>
        <v/>
      </c>
      <c r="J218" s="75">
        <f>COUNTIFS('Audit Form Data'!AI$4:AI$123, TRUE, 'Audit Form Data'!A$4:A$123, "&gt;=3/1", 'Audit Form Data'!A$4:A$123, "&lt;=3/31", 'Audit Form Data'!B$4:B$123, 'Dropdown Lists'!A$10)</f>
        <v>0</v>
      </c>
      <c r="K218" s="76">
        <f>COUNTIFS('Audit Form Data'!AJ$4:AJ$123, TRUE, 'Audit Form Data'!A$4:A$123, "&gt;=3/1", 'Audit Form Data'!A$4:A$123, "&lt;=3/31", 'Audit Form Data'!B$4:B$123, 'Dropdown Lists'!A$10)</f>
        <v>0</v>
      </c>
      <c r="L218" s="101" t="str">
        <f t="shared" ref="L218:L223" si="243">IFERROR(J218/(J218+K218),"")</f>
        <v/>
      </c>
      <c r="M218" s="75">
        <f>COUNTIFS('Audit Form Data'!AI$4:AI$123, TRUE, 'Audit Form Data'!A$4:A$123, "&gt;=4/1", 'Audit Form Data'!A$4:A$123, "&lt;=4/30", 'Audit Form Data'!B$4:B$123, 'Dropdown Lists'!A$10)</f>
        <v>0</v>
      </c>
      <c r="N218" s="76">
        <f>COUNTIFS('Audit Form Data'!AJ$4:AJ$123, TRUE, 'Audit Form Data'!A$4:A$123, "&gt;=4/1", 'Audit Form Data'!A$4:A$123, "&lt;=4/30", 'Audit Form Data'!B$4:B$123, 'Dropdown Lists'!A$10)</f>
        <v>0</v>
      </c>
      <c r="O218" s="101" t="str">
        <f t="shared" ref="O218:O223" si="244">IFERROR(M218/(M218+N218),"")</f>
        <v/>
      </c>
      <c r="P218" s="75">
        <f>COUNTIFS('Audit Form Data'!AI$4:AI$123, TRUE, 'Audit Form Data'!A$4:A$123, "&gt;=5/1", 'Audit Form Data'!A$4:A$123, "&lt;=5/31", 'Audit Form Data'!B$4:B$123, 'Dropdown Lists'!A$10)</f>
        <v>0</v>
      </c>
      <c r="Q218" s="76">
        <f>COUNTIFS('Audit Form Data'!AJ$4:AJ$123, TRUE, 'Audit Form Data'!A$4:A$123, "&gt;=5/1", 'Audit Form Data'!A$4:A$123, "&lt;=5/31", 'Audit Form Data'!B$4:B$123, 'Dropdown Lists'!A$10)</f>
        <v>0</v>
      </c>
      <c r="R218" s="101" t="str">
        <f t="shared" ref="R218:R223" si="245">IFERROR(P218/(P218+Q218),"")</f>
        <v/>
      </c>
      <c r="S218" s="75">
        <f>COUNTIFS('Audit Form Data'!AI$4:AI$123, TRUE, 'Audit Form Data'!A$4:A$123, "&gt;=6/1", 'Audit Form Data'!A$4:A$123, "&lt;=6/30", 'Audit Form Data'!B$4:B$123, 'Dropdown Lists'!A$10)</f>
        <v>0</v>
      </c>
      <c r="T218" s="76">
        <f>COUNTIFS('Audit Form Data'!AJ$4:AJ$123, TRUE, 'Audit Form Data'!A$4:A$123, "&gt;=6/1", 'Audit Form Data'!A$4:A$123, "&lt;=6/30", 'Audit Form Data'!B$4:B$123, 'Dropdown Lists'!A$10)</f>
        <v>0</v>
      </c>
      <c r="U218" s="101" t="str">
        <f t="shared" ref="U218:U223" si="246">IFERROR(S218/(S218+T218),"")</f>
        <v/>
      </c>
      <c r="V218" s="75">
        <f>COUNTIFS('Audit Form Data'!AI$4:AI$123, TRUE, 'Audit Form Data'!A$4:A$123, "&gt;=7/1", 'Audit Form Data'!A$4:A$123, "&lt;=7/31", 'Audit Form Data'!B$4:B$123, 'Dropdown Lists'!A$10)</f>
        <v>0</v>
      </c>
      <c r="W218" s="76">
        <f>COUNTIFS('Audit Form Data'!AJ$4:AJ$123, TRUE, 'Audit Form Data'!A$4:A$123, "&gt;=7/1", 'Audit Form Data'!A$4:A$123, "&lt;=7/31", 'Audit Form Data'!B$4:B$123, 'Dropdown Lists'!A$10)</f>
        <v>0</v>
      </c>
      <c r="X218" s="101" t="str">
        <f t="shared" ref="X218:X223" si="247">IFERROR(V218/(V218+W218),"")</f>
        <v/>
      </c>
      <c r="Y218" s="75">
        <f>COUNTIFS('Audit Form Data'!AI$4:AI$123, TRUE, 'Audit Form Data'!A$4:A$123, "&gt;=8/1", 'Audit Form Data'!A$4:A$123, "&lt;=8/31", 'Audit Form Data'!B$4:B$123, 'Dropdown Lists'!A$10)</f>
        <v>0</v>
      </c>
      <c r="Z218" s="76">
        <f>COUNTIFS('Audit Form Data'!AJ$4:AJ$123, TRUE, 'Audit Form Data'!A$4:A$123, "&gt;=8/1", 'Audit Form Data'!A$4:A$123, "&lt;=8/31", 'Audit Form Data'!B$4:B$123, 'Dropdown Lists'!A$10)</f>
        <v>0</v>
      </c>
      <c r="AA218" s="101" t="str">
        <f t="shared" ref="AA218:AA223" si="248">IFERROR(Y218/(Y218+Z218),"")</f>
        <v/>
      </c>
      <c r="AB218" s="75">
        <f>COUNTIFS('Audit Form Data'!AI$4:AI$123, TRUE, 'Audit Form Data'!A$4:A$123, "&gt;=9/1", 'Audit Form Data'!A$4:A$123, "&lt;=9/30", 'Audit Form Data'!B$4:B$123, 'Dropdown Lists'!A$10)</f>
        <v>0</v>
      </c>
      <c r="AC218" s="76">
        <f>COUNTIFS('Audit Form Data'!AJ$4:AJ$123, TRUE, 'Audit Form Data'!A$4:A$123, "&gt;=9/1", 'Audit Form Data'!A$4:A$123, "&lt;=9/30", 'Audit Form Data'!B$4:B$123, 'Dropdown Lists'!A$10)</f>
        <v>0</v>
      </c>
      <c r="AD218" s="101" t="str">
        <f t="shared" ref="AD218:AD223" si="249">IFERROR(AB218/(AB218+AC218),"")</f>
        <v/>
      </c>
      <c r="AE218" s="75">
        <f>COUNTIFS('Audit Form Data'!AI$4:AI$123, TRUE, 'Audit Form Data'!A$4:A$123, "&gt;=10/1", 'Audit Form Data'!A$4:A$123, "&lt;=10/31", 'Audit Form Data'!B$4:B$123, 'Dropdown Lists'!A$10)</f>
        <v>0</v>
      </c>
      <c r="AF218" s="76">
        <f>COUNTIFS('Audit Form Data'!AJ$4:AJ$123, TRUE, 'Audit Form Data'!A$4:A$123, "&gt;=10/1", 'Audit Form Data'!A$4:A$123, "&lt;=10/31", 'Audit Form Data'!B$4:B$123, 'Dropdown Lists'!A$10)</f>
        <v>0</v>
      </c>
      <c r="AG218" s="101" t="str">
        <f t="shared" ref="AG218:AG223" si="250">IFERROR(AE218/(AE218+AF218),"")</f>
        <v/>
      </c>
      <c r="AH218" s="75">
        <f>COUNTIFS('Audit Form Data'!AI$4:AI$123, TRUE, 'Audit Form Data'!A$4:A$123, "&gt;=11/1", 'Audit Form Data'!A$4:A$123, "&lt;=11/30", 'Audit Form Data'!B$4:B$123, 'Dropdown Lists'!A$10)</f>
        <v>0</v>
      </c>
      <c r="AI218" s="76">
        <f>COUNTIFS('Audit Form Data'!AJ$4:AJ$123, TRUE, 'Audit Form Data'!A$4:A$123, "&gt;=11/1", 'Audit Form Data'!A$4:A$123, "&lt;=11/30", 'Audit Form Data'!B$4:B$123, 'Dropdown Lists'!A$10)</f>
        <v>0</v>
      </c>
      <c r="AJ218" s="101" t="str">
        <f t="shared" ref="AJ218:AJ223" si="251">IFERROR(AH218/(AH218+AI218),"")</f>
        <v/>
      </c>
      <c r="AK218" s="75">
        <f>COUNTIFS('Audit Form Data'!AI$4:AI$123, TRUE, 'Audit Form Data'!A$4:A$123, "&gt;=12/1", 'Audit Form Data'!A$4:A$123, "&lt;=12/31", 'Audit Form Data'!B$4:B$123, 'Dropdown Lists'!A$10)</f>
        <v>0</v>
      </c>
      <c r="AL218" s="76">
        <f>COUNTIFS('Audit Form Data'!AJ$4:AJ$123, TRUE, 'Audit Form Data'!A$4:A$123, "&gt;=12/1", 'Audit Form Data'!A$4:A$123, "&lt;=12/31", 'Audit Form Data'!B$4:B$123, 'Dropdown Lists'!A$10)</f>
        <v>0</v>
      </c>
      <c r="AM218" s="101" t="str">
        <f t="shared" ref="AM218:AM223" si="252">IFERROR(AK218/(AK218+AL218),"")</f>
        <v/>
      </c>
      <c r="AO218" s="147"/>
      <c r="AP218" s="50" t="s">
        <v>15</v>
      </c>
      <c r="AQ218" s="76">
        <f>COUNTIFS('Audit Form Data'!AS$4:AS$123, TRUE, 'Audit Form Data'!A$4:A$123, "&gt;=1/1", 'Audit Form Data'!A$4:A$123, "&lt;=1/31", 'Audit Form Data'!B$4:B$123, 'Dropdown Lists'!A$10)</f>
        <v>0</v>
      </c>
      <c r="AR218" s="76">
        <f>COUNTIFS('Audit Form Data'!AS$4:AS$123, TRUE, 'Audit Form Data'!A$4:A$123, "&gt;=2/1", 'Audit Form Data'!A$4:A$123, "&lt;3/1", 'Audit Form Data'!B$4:B$123, 'Dropdown Lists'!A$10)</f>
        <v>0</v>
      </c>
      <c r="AS218" s="76">
        <f>COUNTIFS('Audit Form Data'!AS$4:AS$123, TRUE, 'Audit Form Data'!A$4:A$123, "&gt;=3/1", 'Audit Form Data'!A$4:A$123, "&lt;=3/31", 'Audit Form Data'!B$4:B$123, 'Dropdown Lists'!A$10)</f>
        <v>0</v>
      </c>
      <c r="AT218" s="76">
        <f>COUNTIFS('Audit Form Data'!AS$4:AS$123, TRUE, 'Audit Form Data'!A$4:A$123, "&gt;=4/1", 'Audit Form Data'!A$4:A$123, "&lt;=4/30", 'Audit Form Data'!B$4:B$123, 'Dropdown Lists'!A$10)</f>
        <v>0</v>
      </c>
      <c r="AU218" s="76">
        <f>COUNTIFS('Audit Form Data'!AS$4:AS$123, TRUE, 'Audit Form Data'!A$4:A$123, "&gt;=5/1", 'Audit Form Data'!A$4:A$123, "&lt;=5/31", 'Audit Form Data'!B$4:B$123, 'Dropdown Lists'!A$10)</f>
        <v>0</v>
      </c>
      <c r="AV218" s="76">
        <f>COUNTIFS('Audit Form Data'!AS$4:AS$123, TRUE, 'Audit Form Data'!A$4:A$123, "&gt;=6/1", 'Audit Form Data'!A$4:A$123, "&lt;=6/30", 'Audit Form Data'!B$4:B$123, 'Dropdown Lists'!A$10)</f>
        <v>0</v>
      </c>
      <c r="AW218" s="76">
        <f>COUNTIFS('Audit Form Data'!AS$4:AS$123, TRUE, 'Audit Form Data'!A$4:A$123, "&gt;=7/1", 'Audit Form Data'!A$4:A$123, "&lt;=7/31", 'Audit Form Data'!B$4:B$123, 'Dropdown Lists'!A$10)</f>
        <v>0</v>
      </c>
      <c r="AX218" s="76">
        <f>COUNTIFS('Audit Form Data'!AS$4:AS$123, TRUE, 'Audit Form Data'!A$4:A$123, "&gt;=8/1", 'Audit Form Data'!A$4:A$123, "&lt;=8/31", 'Audit Form Data'!B$4:B$123, 'Dropdown Lists'!A$10)</f>
        <v>0</v>
      </c>
      <c r="AY218" s="76">
        <f>COUNTIFS('Audit Form Data'!AS$4:AS$123, TRUE, 'Audit Form Data'!A$4:A$123, "&gt;=9/1", 'Audit Form Data'!A$4:A$123, "&lt;=9/30", 'Audit Form Data'!B$4:B$123, 'Dropdown Lists'!A$10)</f>
        <v>0</v>
      </c>
      <c r="AZ218" s="76">
        <f>COUNTIFS('Audit Form Data'!AS$4:AS$123, TRUE, 'Audit Form Data'!A$4:A$123, "&gt;=10/1", 'Audit Form Data'!A$4:A$123, "&lt;=10/31", 'Audit Form Data'!B$4:B$123, 'Dropdown Lists'!A$10)</f>
        <v>0</v>
      </c>
      <c r="BA218" s="76">
        <f>COUNTIFS('Audit Form Data'!AS$4:AS$123, TRUE, 'Audit Form Data'!A$4:A$123, "&gt;=11/1", 'Audit Form Data'!A$4:A$123, "&lt;=11/30", 'Audit Form Data'!B$4:B$123, 'Dropdown Lists'!A$10)</f>
        <v>0</v>
      </c>
      <c r="BB218" s="76">
        <f>COUNTIFS('Audit Form Data'!AS$4:AS$123, TRUE, 'Audit Form Data'!A$4:A$123, "&gt;=12/1", 'Audit Form Data'!A$4:A$123, "&lt;=12/31", 'Audit Form Data'!B$4:B$123, 'Dropdown Lists'!A$10)</f>
        <v>0</v>
      </c>
    </row>
    <row r="219" spans="2:54" ht="36.6" x14ac:dyDescent="0.3">
      <c r="B219" s="147"/>
      <c r="C219" s="59" t="s">
        <v>13</v>
      </c>
      <c r="D219" s="75">
        <f>COUNTIFS('Audit Form Data'!AL$4:AL$123, TRUE, 'Audit Form Data'!A$4:A$123, "&gt;=1/1", 'Audit Form Data'!A$4:A$123, "&lt;=1/31", 'Audit Form Data'!B$4:B$123, 'Dropdown Lists'!A$10)</f>
        <v>0</v>
      </c>
      <c r="E219" s="76">
        <f>COUNTIFS('Audit Form Data'!AM$4:AM$123, TRUE, 'Audit Form Data'!A$4:A$123, "&gt;=1/1", 'Audit Form Data'!A$4:A$123, "&lt;=1/31", 'Audit Form Data'!B$4:B$123, 'Dropdown Lists'!A$10)</f>
        <v>0</v>
      </c>
      <c r="F219" s="101" t="str">
        <f t="shared" si="241"/>
        <v/>
      </c>
      <c r="G219" s="75">
        <f>COUNTIFS('Audit Form Data'!AL$4:AL$123, TRUE, 'Audit Form Data'!A$4:A$123, "&gt;=2/1", 'Audit Form Data'!A$4:A$123, "&lt;3/1", 'Audit Form Data'!B$4:B$123, 'Dropdown Lists'!A$10)</f>
        <v>0</v>
      </c>
      <c r="H219" s="76">
        <f>COUNTIFS('Audit Form Data'!AM$4:AM$123, TRUE, 'Audit Form Data'!A$4:A$123, "&gt;=2/1", 'Audit Form Data'!A$4:A$123, "&lt;3/1", 'Audit Form Data'!B$4:B$123, 'Dropdown Lists'!A$10)</f>
        <v>0</v>
      </c>
      <c r="I219" s="101" t="str">
        <f t="shared" si="242"/>
        <v/>
      </c>
      <c r="J219" s="75">
        <f>COUNTIFS('Audit Form Data'!AL$4:AL$123, TRUE, 'Audit Form Data'!A$4:A$123, "&gt;=3/1", 'Audit Form Data'!A$4:A$123, "&lt;=3/31", 'Audit Form Data'!B$4:B$123, 'Dropdown Lists'!A$10)</f>
        <v>0</v>
      </c>
      <c r="K219" s="76">
        <f>COUNTIFS('Audit Form Data'!AM$4:AM$123, TRUE, 'Audit Form Data'!A$4:A$123, "&gt;=3/1", 'Audit Form Data'!A$4:A$123, "&lt;=3/31", 'Audit Form Data'!B$4:B$123, 'Dropdown Lists'!A$10)</f>
        <v>0</v>
      </c>
      <c r="L219" s="101" t="str">
        <f t="shared" si="243"/>
        <v/>
      </c>
      <c r="M219" s="75">
        <f>COUNTIFS('Audit Form Data'!AL$4:AL$123, TRUE, 'Audit Form Data'!A$4:A$123, "&gt;=4/1", 'Audit Form Data'!A$4:A$123, "&lt;=4/30", 'Audit Form Data'!B$4:B$123, 'Dropdown Lists'!A$10)</f>
        <v>0</v>
      </c>
      <c r="N219" s="76">
        <f>COUNTIFS('Audit Form Data'!AM$4:AM$123, TRUE, 'Audit Form Data'!A$4:A$123, "&gt;=4/1", 'Audit Form Data'!A$4:A$123, "&lt;=4/30", 'Audit Form Data'!B$4:B$123, 'Dropdown Lists'!A$10)</f>
        <v>0</v>
      </c>
      <c r="O219" s="101" t="str">
        <f t="shared" si="244"/>
        <v/>
      </c>
      <c r="P219" s="75">
        <f>COUNTIFS('Audit Form Data'!AL$4:AL$123, TRUE, 'Audit Form Data'!A$4:A$123, "&gt;=5/1", 'Audit Form Data'!A$4:A$123, "&lt;=5/31", 'Audit Form Data'!B$4:B$123, 'Dropdown Lists'!A$10)</f>
        <v>0</v>
      </c>
      <c r="Q219" s="76">
        <f>COUNTIFS('Audit Form Data'!AM$4:AM$123, TRUE, 'Audit Form Data'!A$4:A$123, "&gt;=5/1", 'Audit Form Data'!A$4:A$123, "&lt;=5/31", 'Audit Form Data'!B$4:B$123, 'Dropdown Lists'!A$10)</f>
        <v>0</v>
      </c>
      <c r="R219" s="101" t="str">
        <f t="shared" si="245"/>
        <v/>
      </c>
      <c r="S219" s="75">
        <f>COUNTIFS('Audit Form Data'!AL$4:AL$123, TRUE, 'Audit Form Data'!A$4:A$123, "&gt;=6/1", 'Audit Form Data'!A$4:A$123, "&lt;=6/30", 'Audit Form Data'!B$4:B$123, 'Dropdown Lists'!A$10)</f>
        <v>0</v>
      </c>
      <c r="T219" s="76">
        <f>COUNTIFS('Audit Form Data'!AM$4:AM$123, TRUE, 'Audit Form Data'!A$4:A$123, "&gt;=6/1", 'Audit Form Data'!A$4:A$123, "&lt;=6/30", 'Audit Form Data'!B$4:B$123, 'Dropdown Lists'!A$10)</f>
        <v>0</v>
      </c>
      <c r="U219" s="101" t="str">
        <f t="shared" si="246"/>
        <v/>
      </c>
      <c r="V219" s="75">
        <f>COUNTIFS('Audit Form Data'!AL$4:AL$123, TRUE, 'Audit Form Data'!A$4:A$123, "&gt;=7/1", 'Audit Form Data'!A$4:A$123, "&lt;=7/31", 'Audit Form Data'!B$4:B$123, 'Dropdown Lists'!A$10)</f>
        <v>0</v>
      </c>
      <c r="W219" s="76">
        <f>COUNTIFS('Audit Form Data'!AM$4:AM$123, TRUE, 'Audit Form Data'!A$4:A$123, "&gt;=7/1", 'Audit Form Data'!A$4:A$123, "&lt;=7/31", 'Audit Form Data'!B$4:B$123, 'Dropdown Lists'!A$10)</f>
        <v>0</v>
      </c>
      <c r="X219" s="101" t="str">
        <f t="shared" si="247"/>
        <v/>
      </c>
      <c r="Y219" s="75">
        <f>COUNTIFS('Audit Form Data'!AL$4:AL$123, TRUE, 'Audit Form Data'!A$4:A$123, "&gt;=8/1", 'Audit Form Data'!A$4:A$123, "&lt;=8/31", 'Audit Form Data'!B$4:B$123, 'Dropdown Lists'!A$10)</f>
        <v>0</v>
      </c>
      <c r="Z219" s="76">
        <f>COUNTIFS('Audit Form Data'!AM$4:AM$123, TRUE, 'Audit Form Data'!A$4:A$123, "&gt;=8/1", 'Audit Form Data'!A$4:A$123, "&lt;=8/31", 'Audit Form Data'!B$4:B$123, 'Dropdown Lists'!A$10)</f>
        <v>0</v>
      </c>
      <c r="AA219" s="101" t="str">
        <f t="shared" si="248"/>
        <v/>
      </c>
      <c r="AB219" s="75">
        <f>COUNTIFS('Audit Form Data'!AL$4:AL$123, TRUE, 'Audit Form Data'!A$4:A$123, "&gt;=9/1", 'Audit Form Data'!A$4:A$123, "&lt;=9/30", 'Audit Form Data'!B$4:B$123, 'Dropdown Lists'!A$10)</f>
        <v>0</v>
      </c>
      <c r="AC219" s="76">
        <f>COUNTIFS('Audit Form Data'!AM$4:AM$123, TRUE, 'Audit Form Data'!A$4:A$123, "&gt;=9/1", 'Audit Form Data'!A$4:A$123, "&lt;=9/30", 'Audit Form Data'!B$4:B$123, 'Dropdown Lists'!A$10)</f>
        <v>0</v>
      </c>
      <c r="AD219" s="101" t="str">
        <f t="shared" si="249"/>
        <v/>
      </c>
      <c r="AE219" s="75">
        <f>COUNTIFS('Audit Form Data'!AL$4:AL$123, TRUE, 'Audit Form Data'!A$4:A$123, "&gt;=10/1", 'Audit Form Data'!A$4:A$123, "&lt;=10/31", 'Audit Form Data'!B$4:B$123, 'Dropdown Lists'!A$10)</f>
        <v>0</v>
      </c>
      <c r="AF219" s="76">
        <f>COUNTIFS('Audit Form Data'!AM$4:AM$123, TRUE, 'Audit Form Data'!A$4:A$123, "&gt;=10/1", 'Audit Form Data'!A$4:A$123, "&lt;=10/31", 'Audit Form Data'!B$4:B$123, 'Dropdown Lists'!A$10)</f>
        <v>0</v>
      </c>
      <c r="AG219" s="101" t="str">
        <f t="shared" si="250"/>
        <v/>
      </c>
      <c r="AH219" s="75">
        <f>COUNTIFS('Audit Form Data'!AL$4:AL$123, TRUE, 'Audit Form Data'!A$4:A$123, "&gt;=11/1", 'Audit Form Data'!A$4:A$123, "&lt;=11/30", 'Audit Form Data'!B$4:B$123, 'Dropdown Lists'!A$10)</f>
        <v>0</v>
      </c>
      <c r="AI219" s="76">
        <f>COUNTIFS('Audit Form Data'!AM$4:AM$123, TRUE, 'Audit Form Data'!A$4:A$123, "&gt;=11/1", 'Audit Form Data'!A$4:A$123, "&lt;=11/30", 'Audit Form Data'!B$4:B$123, 'Dropdown Lists'!A$10)</f>
        <v>0</v>
      </c>
      <c r="AJ219" s="101" t="str">
        <f t="shared" si="251"/>
        <v/>
      </c>
      <c r="AK219" s="75">
        <f>COUNTIFS('Audit Form Data'!AL$4:AL$123, TRUE, 'Audit Form Data'!A$4:A$123, "&gt;=12/1", 'Audit Form Data'!A$4:A$123, "&lt;=12/31", 'Audit Form Data'!B$4:B$123, 'Dropdown Lists'!A$10)</f>
        <v>0</v>
      </c>
      <c r="AL219" s="76">
        <f>COUNTIFS('Audit Form Data'!AM$4:AM$123, TRUE, 'Audit Form Data'!A$4:A$123, "&gt;=12/1", 'Audit Form Data'!A$4:A$123, "&lt;=12/31", 'Audit Form Data'!B$4:B$123, 'Dropdown Lists'!A$10)</f>
        <v>0</v>
      </c>
      <c r="AM219" s="101" t="str">
        <f t="shared" si="252"/>
        <v/>
      </c>
      <c r="AO219" s="147"/>
      <c r="AP219" s="50" t="s">
        <v>16</v>
      </c>
      <c r="AQ219" s="76">
        <f>COUNTIFS('Audit Form Data'!AY$4:AY$123, TRUE, 'Audit Form Data'!A$4:A$123, "&gt;=1/1", 'Audit Form Data'!A$4:A$123, "&lt;=1/31", 'Audit Form Data'!B$4:B$123, 'Dropdown Lists'!A$10)</f>
        <v>0</v>
      </c>
      <c r="AR219" s="76">
        <f>COUNTIFS('Audit Form Data'!AY$4:AY$123, TRUE, 'Audit Form Data'!A$4:A$123, "&gt;=2/1", 'Audit Form Data'!A$4:A$123, "&lt;3/1", 'Audit Form Data'!B$4:B$123, 'Dropdown Lists'!A$10)</f>
        <v>0</v>
      </c>
      <c r="AS219" s="76">
        <f>COUNTIFS('Audit Form Data'!AY$4:AY$123, TRUE, 'Audit Form Data'!A$4:A$123, "&gt;=3/1", 'Audit Form Data'!A$4:A$123, "&lt;=3/31", 'Audit Form Data'!B$4:B$123, 'Dropdown Lists'!A$10)</f>
        <v>0</v>
      </c>
      <c r="AT219" s="76">
        <f>COUNTIFS('Audit Form Data'!AY$4:AY$123, TRUE, 'Audit Form Data'!A$4:A$123, "&gt;=4/1", 'Audit Form Data'!A$4:A$123, "&lt;=4/30", 'Audit Form Data'!B$4:B$123, 'Dropdown Lists'!A$10)</f>
        <v>0</v>
      </c>
      <c r="AU219" s="76">
        <f>COUNTIFS('Audit Form Data'!AY$4:AY$123, TRUE, 'Audit Form Data'!A$4:A$123, "&gt;=5/1", 'Audit Form Data'!A$4:A$123, "&lt;=5/31", 'Audit Form Data'!B$4:B$123, 'Dropdown Lists'!A$10)</f>
        <v>0</v>
      </c>
      <c r="AV219" s="76">
        <f>COUNTIFS('Audit Form Data'!AY$4:AY$123, TRUE, 'Audit Form Data'!A$4:A$123, "&gt;=6/1", 'Audit Form Data'!A$4:A$123, "&lt;=6/30", 'Audit Form Data'!B$4:B$123, 'Dropdown Lists'!A$10)</f>
        <v>0</v>
      </c>
      <c r="AW219" s="76">
        <f>COUNTIFS('Audit Form Data'!AY$4:AY$123, TRUE, 'Audit Form Data'!A$4:A$123, "&gt;=7/1", 'Audit Form Data'!A$4:A$123, "&lt;=7/31", 'Audit Form Data'!B$4:B$123, 'Dropdown Lists'!A$10)</f>
        <v>0</v>
      </c>
      <c r="AX219" s="76">
        <f>COUNTIFS('Audit Form Data'!AY$4:AY$123, TRUE, 'Audit Form Data'!A$4:A$123, "&gt;=8/1", 'Audit Form Data'!A$4:A$123, "&lt;=8/31", 'Audit Form Data'!B$4:B$123, 'Dropdown Lists'!A$10)</f>
        <v>0</v>
      </c>
      <c r="AY219" s="76">
        <f>COUNTIFS('Audit Form Data'!AY$4:AY$123, TRUE, 'Audit Form Data'!A$4:A$123, "&gt;=9/1", 'Audit Form Data'!A$4:A$123, "&lt;=9/30", 'Audit Form Data'!B$4:B$123, 'Dropdown Lists'!A$10)</f>
        <v>0</v>
      </c>
      <c r="AZ219" s="76">
        <f>COUNTIFS('Audit Form Data'!AY$4:AY$123, TRUE, 'Audit Form Data'!A$4:A$123, "&gt;=10/1", 'Audit Form Data'!A$4:A$123, "&lt;=10/31", 'Audit Form Data'!B$4:B$123, 'Dropdown Lists'!A$10)</f>
        <v>0</v>
      </c>
      <c r="BA219" s="76">
        <f>COUNTIFS('Audit Form Data'!AY$4:AY$123, TRUE, 'Audit Form Data'!A$4:A$123, "&gt;=11/1", 'Audit Form Data'!A$4:A$123, "&lt;=11/30", 'Audit Form Data'!B$4:B$123, 'Dropdown Lists'!A$10)</f>
        <v>0</v>
      </c>
      <c r="BB219" s="76">
        <f>COUNTIFS('Audit Form Data'!AY$4:AY$123, TRUE, 'Audit Form Data'!A$4:A$123, "&gt;=12/1", 'Audit Form Data'!A$4:A$123, "&lt;=12/31", 'Audit Form Data'!B$4:B$123, 'Dropdown Lists'!A$10)</f>
        <v>0</v>
      </c>
    </row>
    <row r="220" spans="2:54" ht="36.6" x14ac:dyDescent="0.3">
      <c r="B220" s="147"/>
      <c r="C220" s="59" t="s">
        <v>14</v>
      </c>
      <c r="D220" s="75">
        <f>COUNTIFS('Audit Form Data'!AO$4:AO$123, TRUE, 'Audit Form Data'!A$4:A$123, "&gt;=1/1", 'Audit Form Data'!A$4:A$123, "&lt;=1/31", 'Audit Form Data'!B$4:B$123, 'Dropdown Lists'!A$10)</f>
        <v>0</v>
      </c>
      <c r="E220" s="76">
        <f>COUNTIFS('Audit Form Data'!AP$4:AP$123, TRUE, 'Audit Form Data'!A$4:A$123, "&gt;=1/1", 'Audit Form Data'!A$4:A$123, "&lt;=1/31", 'Audit Form Data'!B$4:B$123, 'Dropdown Lists'!A$10)</f>
        <v>0</v>
      </c>
      <c r="F220" s="101" t="str">
        <f t="shared" si="241"/>
        <v/>
      </c>
      <c r="G220" s="75">
        <f>COUNTIFS('Audit Form Data'!AO$4:AO$123, TRUE, 'Audit Form Data'!A$4:A$123, "&gt;=2/1", 'Audit Form Data'!A$4:A$123, "&lt;3/1", 'Audit Form Data'!B$4:B$123, 'Dropdown Lists'!A$10)</f>
        <v>0</v>
      </c>
      <c r="H220" s="76">
        <f>COUNTIFS('Audit Form Data'!AP$4:AP$123, TRUE, 'Audit Form Data'!A$4:A$123, "&gt;=2/1", 'Audit Form Data'!A$4:A$123, "&lt;3/1", 'Audit Form Data'!B$4:B$123, 'Dropdown Lists'!A$10)</f>
        <v>0</v>
      </c>
      <c r="I220" s="101" t="str">
        <f t="shared" si="242"/>
        <v/>
      </c>
      <c r="J220" s="75">
        <f>COUNTIFS('Audit Form Data'!AO$4:AO$123, TRUE, 'Audit Form Data'!A$4:A$123, "&gt;=3/1", 'Audit Form Data'!A$4:A$123, "&lt;=3/31", 'Audit Form Data'!B$4:B$123, 'Dropdown Lists'!A$10)</f>
        <v>0</v>
      </c>
      <c r="K220" s="76">
        <f>COUNTIFS('Audit Form Data'!AP$4:AP$123, TRUE, 'Audit Form Data'!A$4:A$123, "&gt;=3/1", 'Audit Form Data'!A$4:A$123, "&lt;=3/31", 'Audit Form Data'!B$4:B$123, 'Dropdown Lists'!A$10)</f>
        <v>0</v>
      </c>
      <c r="L220" s="101" t="str">
        <f t="shared" si="243"/>
        <v/>
      </c>
      <c r="M220" s="75">
        <f>COUNTIFS('Audit Form Data'!AO$4:AO$123, TRUE, 'Audit Form Data'!A$4:A$123, "&gt;=4/1", 'Audit Form Data'!A$4:A$123, "&lt;=4/30", 'Audit Form Data'!B$4:B$123, 'Dropdown Lists'!A$10)</f>
        <v>0</v>
      </c>
      <c r="N220" s="76">
        <f>COUNTIFS('Audit Form Data'!AP$4:AP$123, TRUE, 'Audit Form Data'!A$4:A$123, "&gt;=4/1", 'Audit Form Data'!A$4:A$123, "&lt;=4/30", 'Audit Form Data'!B$4:B$123, 'Dropdown Lists'!A$10)</f>
        <v>0</v>
      </c>
      <c r="O220" s="101" t="str">
        <f t="shared" si="244"/>
        <v/>
      </c>
      <c r="P220" s="75">
        <f>COUNTIFS('Audit Form Data'!AO$4:AO$123, TRUE, 'Audit Form Data'!A$4:A$123, "&gt;=5/1", 'Audit Form Data'!A$4:A$123, "&lt;=5/31", 'Audit Form Data'!B$4:B$123, 'Dropdown Lists'!A$10)</f>
        <v>0</v>
      </c>
      <c r="Q220" s="76">
        <f>COUNTIFS('Audit Form Data'!AP$4:AP$123, TRUE, 'Audit Form Data'!A$4:A$123, "&gt;=5/1", 'Audit Form Data'!A$4:A$123, "&lt;=5/31", 'Audit Form Data'!B$4:B$123, 'Dropdown Lists'!A$10)</f>
        <v>0</v>
      </c>
      <c r="R220" s="101" t="str">
        <f t="shared" si="245"/>
        <v/>
      </c>
      <c r="S220" s="75">
        <f>COUNTIFS('Audit Form Data'!AO$4:AO$123, TRUE, 'Audit Form Data'!A$4:A$123, "&gt;=6/1", 'Audit Form Data'!A$4:A$123, "&lt;=6/30", 'Audit Form Data'!B$4:B$123, 'Dropdown Lists'!A$10)</f>
        <v>0</v>
      </c>
      <c r="T220" s="76">
        <f>COUNTIFS('Audit Form Data'!AP$4:AP$123, TRUE, 'Audit Form Data'!A$4:A$123, "&gt;=6/1", 'Audit Form Data'!A$4:A$123, "&lt;=6/30", 'Audit Form Data'!B$4:B$123, 'Dropdown Lists'!A$10)</f>
        <v>0</v>
      </c>
      <c r="U220" s="101" t="str">
        <f t="shared" si="246"/>
        <v/>
      </c>
      <c r="V220" s="75">
        <f>COUNTIFS('Audit Form Data'!AO$4:AO$123, TRUE, 'Audit Form Data'!A$4:A$123, "&gt;=7/1", 'Audit Form Data'!A$4:A$123, "&lt;=7/31", 'Audit Form Data'!B$4:B$123, 'Dropdown Lists'!A$10)</f>
        <v>0</v>
      </c>
      <c r="W220" s="76">
        <f>COUNTIFS('Audit Form Data'!AP$4:AP$123, TRUE, 'Audit Form Data'!A$4:A$123, "&gt;=7/1", 'Audit Form Data'!A$4:A$123, "&lt;=7/31", 'Audit Form Data'!B$4:B$123, 'Dropdown Lists'!A$10)</f>
        <v>0</v>
      </c>
      <c r="X220" s="101" t="str">
        <f t="shared" si="247"/>
        <v/>
      </c>
      <c r="Y220" s="75">
        <f>COUNTIFS('Audit Form Data'!AO$4:AO$123, TRUE, 'Audit Form Data'!A$4:A$123, "&gt;=8/1", 'Audit Form Data'!A$4:A$123, "&lt;=8/31", 'Audit Form Data'!B$4:B$123, 'Dropdown Lists'!A$10)</f>
        <v>0</v>
      </c>
      <c r="Z220" s="76">
        <f>COUNTIFS('Audit Form Data'!AP$4:AP$123, TRUE, 'Audit Form Data'!A$4:A$123, "&gt;=8/1", 'Audit Form Data'!A$4:A$123, "&lt;=8/31", 'Audit Form Data'!B$4:B$123, 'Dropdown Lists'!A$10)</f>
        <v>0</v>
      </c>
      <c r="AA220" s="101" t="str">
        <f t="shared" si="248"/>
        <v/>
      </c>
      <c r="AB220" s="75">
        <f>COUNTIFS('Audit Form Data'!AO$4:AO$123, TRUE, 'Audit Form Data'!A$4:A$123, "&gt;=9/1", 'Audit Form Data'!A$4:A$123, "&lt;=9/30", 'Audit Form Data'!B$4:B$123, 'Dropdown Lists'!A$10)</f>
        <v>0</v>
      </c>
      <c r="AC220" s="76">
        <f>COUNTIFS('Audit Form Data'!AP$4:AP$123, TRUE, 'Audit Form Data'!A$4:A$123, "&gt;=9/1", 'Audit Form Data'!A$4:A$123, "&lt;=9/30", 'Audit Form Data'!B$4:B$123, 'Dropdown Lists'!A$10)</f>
        <v>0</v>
      </c>
      <c r="AD220" s="101" t="str">
        <f t="shared" si="249"/>
        <v/>
      </c>
      <c r="AE220" s="75">
        <f>COUNTIFS('Audit Form Data'!AO$4:AO$123, TRUE, 'Audit Form Data'!A$4:A$123, "&gt;=10/1", 'Audit Form Data'!A$4:A$123, "&lt;=10/31", 'Audit Form Data'!B$4:B$123, 'Dropdown Lists'!A$10)</f>
        <v>0</v>
      </c>
      <c r="AF220" s="76">
        <f>COUNTIFS('Audit Form Data'!AP$4:AP$123, TRUE, 'Audit Form Data'!A$4:A$123, "&gt;=10/1", 'Audit Form Data'!A$4:A$123, "&lt;=10/31", 'Audit Form Data'!B$4:B$123, 'Dropdown Lists'!A$10)</f>
        <v>0</v>
      </c>
      <c r="AG220" s="101" t="str">
        <f t="shared" si="250"/>
        <v/>
      </c>
      <c r="AH220" s="75">
        <f>COUNTIFS('Audit Form Data'!AO$4:AO$123, TRUE, 'Audit Form Data'!A$4:A$123, "&gt;=11/1", 'Audit Form Data'!A$4:A$123, "&lt;=11/30", 'Audit Form Data'!B$4:B$123, 'Dropdown Lists'!A$10)</f>
        <v>0</v>
      </c>
      <c r="AI220" s="76">
        <f>COUNTIFS('Audit Form Data'!AP$4:AP$123, TRUE, 'Audit Form Data'!A$4:A$123, "&gt;=11/1", 'Audit Form Data'!A$4:A$123, "&lt;=11/30", 'Audit Form Data'!B$4:B$123, 'Dropdown Lists'!A$10)</f>
        <v>0</v>
      </c>
      <c r="AJ220" s="101" t="str">
        <f t="shared" si="251"/>
        <v/>
      </c>
      <c r="AK220" s="75">
        <f>COUNTIFS('Audit Form Data'!AO$4:AO$123, TRUE, 'Audit Form Data'!A$4:A$123, "&gt;=12/1", 'Audit Form Data'!A$4:A$123, "&lt;=12/31", 'Audit Form Data'!B$4:B$123, 'Dropdown Lists'!A$10)</f>
        <v>0</v>
      </c>
      <c r="AL220" s="76">
        <f>COUNTIFS('Audit Form Data'!AP$4:AP$123, TRUE, 'Audit Form Data'!A$4:A$123, "&gt;=12/1", 'Audit Form Data'!A$4:A$123, "&lt;=12/31", 'Audit Form Data'!B$4:B$123, 'Dropdown Lists'!A$10)</f>
        <v>0</v>
      </c>
      <c r="AM220" s="101" t="str">
        <f t="shared" si="252"/>
        <v/>
      </c>
      <c r="AO220" s="148"/>
      <c r="AP220" s="50" t="s">
        <v>17</v>
      </c>
      <c r="AQ220" s="76">
        <f>COUNTIFS('Audit Form Data'!BK$4:BK$123, TRUE, 'Audit Form Data'!A$4:A$123, "&gt;=1/1", 'Audit Form Data'!A$4:A$123, "&lt;=1/31", 'Audit Form Data'!B$4:B$123, 'Dropdown Lists'!A$10)</f>
        <v>0</v>
      </c>
      <c r="AR220" s="76">
        <f>COUNTIFS('Audit Form Data'!BK$4:BK$123, TRUE, 'Audit Form Data'!A$4:A$123, "&gt;=2/1", 'Audit Form Data'!A$4:A$123, "&lt;3/1", 'Audit Form Data'!B$4:B$123, 'Dropdown Lists'!A$10)</f>
        <v>0</v>
      </c>
      <c r="AS220" s="76">
        <f>COUNTIFS('Audit Form Data'!BK$4:BK$123, TRUE, 'Audit Form Data'!A$4:A$123, "&gt;=3/1", 'Audit Form Data'!A$4:A$123, "&lt;=3/31", 'Audit Form Data'!B$4:B$123, 'Dropdown Lists'!A$10)</f>
        <v>0</v>
      </c>
      <c r="AT220" s="76">
        <f>COUNTIFS('Audit Form Data'!BK$4:BK$123, TRUE, 'Audit Form Data'!A$4:A$123, "&gt;=4/1", 'Audit Form Data'!A$4:A$123, "&lt;=4/30", 'Audit Form Data'!B$4:B$123, 'Dropdown Lists'!A$10)</f>
        <v>0</v>
      </c>
      <c r="AU220" s="76">
        <f>COUNTIFS('Audit Form Data'!BK$4:BK$123, TRUE, 'Audit Form Data'!A$4:A$123, "&gt;=5/1", 'Audit Form Data'!A$4:A$123, "&lt;=5/31", 'Audit Form Data'!B$4:B$123, 'Dropdown Lists'!A$10)</f>
        <v>0</v>
      </c>
      <c r="AV220" s="76">
        <f>COUNTIFS('Audit Form Data'!BK$4:BK$123, TRUE, 'Audit Form Data'!A$4:A$123, "&gt;=6/1", 'Audit Form Data'!A$4:A$123, "&lt;=6/30", 'Audit Form Data'!B$4:B$123, 'Dropdown Lists'!A$10)</f>
        <v>0</v>
      </c>
      <c r="AW220" s="76">
        <f>COUNTIFS('Audit Form Data'!BK$4:BK$123, TRUE, 'Audit Form Data'!A$4:A$123, "&gt;=7/1", 'Audit Form Data'!A$4:A$123, "&lt;=7/31", 'Audit Form Data'!B$4:B$123, 'Dropdown Lists'!A$10)</f>
        <v>0</v>
      </c>
      <c r="AX220" s="76">
        <f>COUNTIFS('Audit Form Data'!BK$4:BK$123, TRUE, 'Audit Form Data'!A$4:A$123, "&gt;=8/1", 'Audit Form Data'!A$4:A$123, "&lt;=8/31", 'Audit Form Data'!B$4:B$123, 'Dropdown Lists'!A$10)</f>
        <v>0</v>
      </c>
      <c r="AY220" s="76">
        <f>COUNTIFS('Audit Form Data'!BK$4:BK$123, TRUE, 'Audit Form Data'!A$4:A$123, "&gt;=9/1", 'Audit Form Data'!A$4:A$123, "&lt;=9/30", 'Audit Form Data'!B$4:B$123, 'Dropdown Lists'!A$10)</f>
        <v>0</v>
      </c>
      <c r="AZ220" s="76">
        <f>COUNTIFS('Audit Form Data'!BK$4:BK$123, TRUE, 'Audit Form Data'!A$4:A$123, "&gt;=10/1", 'Audit Form Data'!A$4:A$123, "&lt;=10/31", 'Audit Form Data'!B$4:B$123, 'Dropdown Lists'!A$10)</f>
        <v>0</v>
      </c>
      <c r="BA220" s="76">
        <f>COUNTIFS('Audit Form Data'!BK$4:BK$123, TRUE, 'Audit Form Data'!A$4:A$123, "&gt;=11/1", 'Audit Form Data'!A$4:A$123, "&lt;=11/30", 'Audit Form Data'!B$4:B$123, 'Dropdown Lists'!A$10)</f>
        <v>0</v>
      </c>
      <c r="BB220" s="76">
        <f>COUNTIFS('Audit Form Data'!BK$4:BK$123, TRUE, 'Audit Form Data'!A$4:A$123, "&gt;=12/1", 'Audit Form Data'!A$4:A$123, "&lt;=12/31", 'Audit Form Data'!B$4:B$123, 'Dropdown Lists'!A$10)</f>
        <v>0</v>
      </c>
    </row>
    <row r="221" spans="2:54" ht="36.6" x14ac:dyDescent="0.3">
      <c r="B221" s="147"/>
      <c r="C221" s="59" t="s">
        <v>15</v>
      </c>
      <c r="D221" s="75">
        <f>COUNTIFS('Audit Form Data'!AR$4:AR$123, TRUE, 'Audit Form Data'!A$4:A$123, "&gt;=1/1", 'Audit Form Data'!A$4:A$123, "&lt;=1/31", 'Audit Form Data'!B$4:B$123, 'Dropdown Lists'!A$10)</f>
        <v>0</v>
      </c>
      <c r="E221" s="76">
        <f>COUNTIFS('Audit Form Data'!AS$4:AS$123, TRUE, 'Audit Form Data'!A$4:A$123, "&gt;=1/1", 'Audit Form Data'!A$4:A$123, "&lt;=1/31", 'Audit Form Data'!B$4:B$123, 'Dropdown Lists'!A$10)</f>
        <v>0</v>
      </c>
      <c r="F221" s="101" t="str">
        <f t="shared" si="241"/>
        <v/>
      </c>
      <c r="G221" s="75">
        <f>COUNTIFS('Audit Form Data'!AR$4:AR$123, TRUE, 'Audit Form Data'!A$4:A$123, "&gt;=2/1", 'Audit Form Data'!A$4:A$123, "&lt;3/1", 'Audit Form Data'!B$4:B$123, 'Dropdown Lists'!A$10)</f>
        <v>0</v>
      </c>
      <c r="H221" s="76">
        <f>COUNTIFS('Audit Form Data'!AS$4:AS$123, TRUE, 'Audit Form Data'!A$4:A$123, "&gt;=2/1", 'Audit Form Data'!A$4:A$123, "&lt;3/1", 'Audit Form Data'!B$4:B$123, 'Dropdown Lists'!A$10)</f>
        <v>0</v>
      </c>
      <c r="I221" s="101" t="str">
        <f t="shared" si="242"/>
        <v/>
      </c>
      <c r="J221" s="75">
        <f>COUNTIFS('Audit Form Data'!AR$4:AR$123, TRUE, 'Audit Form Data'!A$4:A$123, "&gt;=3/1", 'Audit Form Data'!A$4:A$123, "&lt;=3/31", 'Audit Form Data'!B$4:B$123, 'Dropdown Lists'!A$10)</f>
        <v>0</v>
      </c>
      <c r="K221" s="76">
        <f>COUNTIFS('Audit Form Data'!AS$4:AS$123, TRUE, 'Audit Form Data'!A$4:A$123, "&gt;=3/1", 'Audit Form Data'!A$4:A$123, "&lt;=3/31", 'Audit Form Data'!B$4:B$123, 'Dropdown Lists'!A$10)</f>
        <v>0</v>
      </c>
      <c r="L221" s="101" t="str">
        <f t="shared" si="243"/>
        <v/>
      </c>
      <c r="M221" s="75">
        <f>COUNTIFS('Audit Form Data'!AR$4:AR$123, TRUE, 'Audit Form Data'!A$4:A$123, "&gt;=4/1", 'Audit Form Data'!A$4:A$123, "&lt;=4/30", 'Audit Form Data'!B$4:B$123, 'Dropdown Lists'!A$10)</f>
        <v>0</v>
      </c>
      <c r="N221" s="76">
        <f>COUNTIFS('Audit Form Data'!AS$4:AS$123, TRUE, 'Audit Form Data'!A$4:A$123, "&gt;=4/1", 'Audit Form Data'!A$4:A$123, "&lt;=4/30", 'Audit Form Data'!B$4:B$123, 'Dropdown Lists'!A$10)</f>
        <v>0</v>
      </c>
      <c r="O221" s="101" t="str">
        <f t="shared" si="244"/>
        <v/>
      </c>
      <c r="P221" s="75">
        <f>COUNTIFS('Audit Form Data'!AR$4:AR$123, TRUE, 'Audit Form Data'!A$4:A$123, "&gt;=5/1", 'Audit Form Data'!A$4:A$123, "&lt;=5/31", 'Audit Form Data'!B$4:B$123, 'Dropdown Lists'!A$10)</f>
        <v>0</v>
      </c>
      <c r="Q221" s="76">
        <f>COUNTIFS('Audit Form Data'!AS$4:AS$123, TRUE, 'Audit Form Data'!A$4:A$123, "&gt;=5/1", 'Audit Form Data'!A$4:A$123, "&lt;=5/31", 'Audit Form Data'!B$4:B$123, 'Dropdown Lists'!A$10)</f>
        <v>0</v>
      </c>
      <c r="R221" s="101" t="str">
        <f t="shared" si="245"/>
        <v/>
      </c>
      <c r="S221" s="75">
        <f>COUNTIFS('Audit Form Data'!AR$4:AR$123, TRUE, 'Audit Form Data'!A$4:A$123, "&gt;=6/1", 'Audit Form Data'!A$4:A$123, "&lt;=6/30", 'Audit Form Data'!B$4:B$123, 'Dropdown Lists'!A$10)</f>
        <v>0</v>
      </c>
      <c r="T221" s="76">
        <f>COUNTIFS('Audit Form Data'!AS$4:AS$123, TRUE, 'Audit Form Data'!A$4:A$123, "&gt;=6/1", 'Audit Form Data'!A$4:A$123, "&lt;=6/30", 'Audit Form Data'!B$4:B$123, 'Dropdown Lists'!A$10)</f>
        <v>0</v>
      </c>
      <c r="U221" s="101" t="str">
        <f t="shared" si="246"/>
        <v/>
      </c>
      <c r="V221" s="75">
        <f>COUNTIFS('Audit Form Data'!AR$4:AR$123, TRUE, 'Audit Form Data'!A$4:A$123, "&gt;=7/1", 'Audit Form Data'!A$4:A$123, "&lt;=7/31", 'Audit Form Data'!B$4:B$123, 'Dropdown Lists'!A$10)</f>
        <v>0</v>
      </c>
      <c r="W221" s="76">
        <f>COUNTIFS('Audit Form Data'!AS$4:AS$123, TRUE, 'Audit Form Data'!A$4:A$123, "&gt;=7/1", 'Audit Form Data'!A$4:A$123, "&lt;=7/31", 'Audit Form Data'!B$4:B$123, 'Dropdown Lists'!A$10)</f>
        <v>0</v>
      </c>
      <c r="X221" s="101" t="str">
        <f t="shared" si="247"/>
        <v/>
      </c>
      <c r="Y221" s="75">
        <f>COUNTIFS('Audit Form Data'!AR$4:AR$123, TRUE, 'Audit Form Data'!A$4:A$123, "&gt;=8/1", 'Audit Form Data'!A$4:A$123, "&lt;=8/31", 'Audit Form Data'!B$4:B$123, 'Dropdown Lists'!A$10)</f>
        <v>0</v>
      </c>
      <c r="Z221" s="76">
        <f>COUNTIFS('Audit Form Data'!AS$4:AS$123, TRUE, 'Audit Form Data'!A$4:A$123, "&gt;=8/1", 'Audit Form Data'!A$4:A$123, "&lt;=8/31", 'Audit Form Data'!B$4:B$123, 'Dropdown Lists'!A$10)</f>
        <v>0</v>
      </c>
      <c r="AA221" s="101" t="str">
        <f t="shared" si="248"/>
        <v/>
      </c>
      <c r="AB221" s="75">
        <f>COUNTIFS('Audit Form Data'!AR$4:AR$123, TRUE, 'Audit Form Data'!A$4:A$123, "&gt;=9/1", 'Audit Form Data'!A$4:A$123, "&lt;=9/30", 'Audit Form Data'!B$4:B$123, 'Dropdown Lists'!A$10)</f>
        <v>0</v>
      </c>
      <c r="AC221" s="76">
        <f>COUNTIFS('Audit Form Data'!AS$4:AS$123, TRUE, 'Audit Form Data'!A$4:A$123, "&gt;=9/1", 'Audit Form Data'!A$4:A$123, "&lt;=9/30", 'Audit Form Data'!B$4:B$123, 'Dropdown Lists'!A$10)</f>
        <v>0</v>
      </c>
      <c r="AD221" s="101" t="str">
        <f t="shared" si="249"/>
        <v/>
      </c>
      <c r="AE221" s="75">
        <f>COUNTIFS('Audit Form Data'!AR$4:AR$123, TRUE, 'Audit Form Data'!A$4:A$123, "&gt;=10/1", 'Audit Form Data'!A$4:A$123, "&lt;=10/31", 'Audit Form Data'!B$4:B$123, 'Dropdown Lists'!A$10)</f>
        <v>0</v>
      </c>
      <c r="AF221" s="76">
        <f>COUNTIFS('Audit Form Data'!AS$4:AS$123, TRUE, 'Audit Form Data'!A$4:A$123, "&gt;=10/1", 'Audit Form Data'!A$4:A$123, "&lt;=10/31", 'Audit Form Data'!B$4:B$123, 'Dropdown Lists'!A$10)</f>
        <v>0</v>
      </c>
      <c r="AG221" s="101" t="str">
        <f t="shared" si="250"/>
        <v/>
      </c>
      <c r="AH221" s="75">
        <f>COUNTIFS('Audit Form Data'!AR$4:AR$123, TRUE, 'Audit Form Data'!A$4:A$123, "&gt;=11/1", 'Audit Form Data'!A$4:A$123, "&lt;=11/30", 'Audit Form Data'!B$4:B$123, 'Dropdown Lists'!A$10)</f>
        <v>0</v>
      </c>
      <c r="AI221" s="76">
        <f>COUNTIFS('Audit Form Data'!AS$4:AS$123, TRUE, 'Audit Form Data'!A$4:A$123, "&gt;=11/1", 'Audit Form Data'!A$4:A$123, "&lt;=11/30", 'Audit Form Data'!B$4:B$123, 'Dropdown Lists'!A$10)</f>
        <v>0</v>
      </c>
      <c r="AJ221" s="101" t="str">
        <f t="shared" si="251"/>
        <v/>
      </c>
      <c r="AK221" s="75">
        <f>COUNTIFS('Audit Form Data'!AR$4:AR$123, TRUE, 'Audit Form Data'!A$4:A$123, "&gt;=12/1", 'Audit Form Data'!A$4:A$123, "&lt;=12/31", 'Audit Form Data'!B$4:B$123, 'Dropdown Lists'!A$10)</f>
        <v>0</v>
      </c>
      <c r="AL221" s="76">
        <f>COUNTIFS('Audit Form Data'!AS$4:AS$123, TRUE, 'Audit Form Data'!A$4:A$123, "&gt;=12/1", 'Audit Form Data'!A$4:A$123, "&lt;=12/31", 'Audit Form Data'!B$4:B$123, 'Dropdown Lists'!A$10)</f>
        <v>0</v>
      </c>
      <c r="AM221" s="101" t="str">
        <f t="shared" si="252"/>
        <v/>
      </c>
      <c r="AO221" s="149" t="s">
        <v>18</v>
      </c>
      <c r="AP221" s="51" t="s">
        <v>93</v>
      </c>
      <c r="AQ221" s="78">
        <f>COUNTIFS('Audit Form Data'!O$4:O$123, TRUE, 'Audit Form Data'!A$4:A$123, "&gt;=1/1", 'Audit Form Data'!A$4:A$123, "&lt;=1/31", 'Audit Form Data'!B$4:B$123, 'Dropdown Lists'!A$10)</f>
        <v>0</v>
      </c>
      <c r="AR221" s="78">
        <f>COUNTIFS('Audit Form Data'!O$4:O$123, TRUE, 'Audit Form Data'!A$4:A$123, "&gt;=2/1", 'Audit Form Data'!A$4:A$123, "&lt;3/1", 'Audit Form Data'!B$4:B$123, 'Dropdown Lists'!A$10)</f>
        <v>0</v>
      </c>
      <c r="AS221" s="78">
        <f>COUNTIFS('Audit Form Data'!O$4:O$123, TRUE, 'Audit Form Data'!A$4:A$123, "&gt;=3/1", 'Audit Form Data'!A$4:A$123, "&lt;=3/31", 'Audit Form Data'!B$4:B$123, 'Dropdown Lists'!A$10)</f>
        <v>0</v>
      </c>
      <c r="AT221" s="78">
        <f>COUNTIFS('Audit Form Data'!O$4:O$123, TRUE, 'Audit Form Data'!A$4:A$123, "&gt;=4/1", 'Audit Form Data'!A$4:A$123, "&lt;=4/30", 'Audit Form Data'!B$4:B$123, 'Dropdown Lists'!A$10)</f>
        <v>0</v>
      </c>
      <c r="AU221" s="78">
        <f>COUNTIFS('Audit Form Data'!O$4:O$123, TRUE, 'Audit Form Data'!A$4:A$123, "&gt;=5/1", 'Audit Form Data'!A$4:A$123, "&lt;=5/31", 'Audit Form Data'!B$4:B$123, 'Dropdown Lists'!A$10)</f>
        <v>0</v>
      </c>
      <c r="AV221" s="78">
        <f>COUNTIFS('Audit Form Data'!O$4:O$123, TRUE, 'Audit Form Data'!A$4:A$123, "&gt;=6/1", 'Audit Form Data'!A$4:A$123, "&lt;=6/30", 'Audit Form Data'!B$4:B$123, 'Dropdown Lists'!A$10)</f>
        <v>0</v>
      </c>
      <c r="AW221" s="78">
        <f>COUNTIFS('Audit Form Data'!O$4:O$123, TRUE, 'Audit Form Data'!A$4:A$123, "&gt;=7/1", 'Audit Form Data'!A$4:A$123, "&lt;=7/31", 'Audit Form Data'!B$4:B$123, 'Dropdown Lists'!A$10)</f>
        <v>0</v>
      </c>
      <c r="AX221" s="78">
        <f>COUNTIFS('Audit Form Data'!O$4:O$123, TRUE, 'Audit Form Data'!A$4:A$123, "&gt;=8/1", 'Audit Form Data'!A$4:A$123, "&lt;=8/31", 'Audit Form Data'!B$4:B$123, 'Dropdown Lists'!A$10)</f>
        <v>0</v>
      </c>
      <c r="AY221" s="78">
        <f>COUNTIFS('Audit Form Data'!O$4:O$123, TRUE, 'Audit Form Data'!A$4:A$123, "&gt;=9/1", 'Audit Form Data'!A$4:A$123, "&lt;=9/30", 'Audit Form Data'!B$4:B$123, 'Dropdown Lists'!A$10)</f>
        <v>0</v>
      </c>
      <c r="AZ221" s="78">
        <f>COUNTIFS('Audit Form Data'!O$4:O$123, TRUE, 'Audit Form Data'!A$4:A$123, "&gt;=10/1", 'Audit Form Data'!A$4:A$123, "&lt;=10/31", 'Audit Form Data'!B$4:B$123, 'Dropdown Lists'!A$10)</f>
        <v>0</v>
      </c>
      <c r="BA221" s="78">
        <f>COUNTIFS('Audit Form Data'!O$4:O$123, TRUE, 'Audit Form Data'!A$4:A$123, "&gt;=11/1", 'Audit Form Data'!A$4:A$123, "&lt;=11/30", 'Audit Form Data'!B$4:B$123, 'Dropdown Lists'!A$10)</f>
        <v>0</v>
      </c>
      <c r="BB221" s="78">
        <f>COUNTIFS('Audit Form Data'!O$4:O$123, TRUE, 'Audit Form Data'!A$4:A$123, "&gt;=12/1", 'Audit Form Data'!A$4:A$123, "&lt;=12/31", 'Audit Form Data'!B$4:B$123, 'Dropdown Lists'!A$10)</f>
        <v>0</v>
      </c>
    </row>
    <row r="222" spans="2:54" ht="24.6" x14ac:dyDescent="0.3">
      <c r="B222" s="147"/>
      <c r="C222" s="59" t="s">
        <v>16</v>
      </c>
      <c r="D222" s="75">
        <f>COUNTIFS('Audit Form Data'!AX$4:AX$123, TRUE, 'Audit Form Data'!A$4:A$123, "&gt;=1/1", 'Audit Form Data'!A$4:A$123, "&lt;=1/31", 'Audit Form Data'!B$4:B$123, 'Dropdown Lists'!A$10)</f>
        <v>0</v>
      </c>
      <c r="E222" s="76">
        <f>COUNTIFS('Audit Form Data'!AY$4:AY$123, TRUE, 'Audit Form Data'!A$4:A$123, "&gt;=1/1", 'Audit Form Data'!A$4:A$123, "&lt;=1/31", 'Audit Form Data'!B$4:B$123, 'Dropdown Lists'!A$10)</f>
        <v>0</v>
      </c>
      <c r="F222" s="101" t="str">
        <f t="shared" si="241"/>
        <v/>
      </c>
      <c r="G222" s="75">
        <f>COUNTIFS('Audit Form Data'!AX$4:AX$123, TRUE, 'Audit Form Data'!A$4:A$123, "&gt;=2/1", 'Audit Form Data'!A$4:A$123, "&lt;3/1", 'Audit Form Data'!B$4:B$123, 'Dropdown Lists'!A$10)</f>
        <v>0</v>
      </c>
      <c r="H222" s="76">
        <f>COUNTIFS('Audit Form Data'!AY$4:AY$123, TRUE, 'Audit Form Data'!A$4:A$123, "&gt;=2/1", 'Audit Form Data'!A$4:A$123, "&lt;3/1", 'Audit Form Data'!B$4:B$123, 'Dropdown Lists'!A$10)</f>
        <v>0</v>
      </c>
      <c r="I222" s="101" t="str">
        <f t="shared" si="242"/>
        <v/>
      </c>
      <c r="J222" s="75">
        <f>COUNTIFS('Audit Form Data'!AX$4:AX$123, TRUE, 'Audit Form Data'!A$4:A$123, "&gt;=3/1", 'Audit Form Data'!A$4:A$123, "&lt;=3/31", 'Audit Form Data'!B$4:B$123, 'Dropdown Lists'!A$10)</f>
        <v>0</v>
      </c>
      <c r="K222" s="76">
        <f>COUNTIFS('Audit Form Data'!AY$4:AY$123, TRUE, 'Audit Form Data'!A$4:A$123, "&gt;=3/1", 'Audit Form Data'!A$4:A$123, "&lt;=3/31", 'Audit Form Data'!B$4:B$123, 'Dropdown Lists'!A$10)</f>
        <v>0</v>
      </c>
      <c r="L222" s="101" t="str">
        <f t="shared" si="243"/>
        <v/>
      </c>
      <c r="M222" s="75">
        <f>COUNTIFS('Audit Form Data'!AX$4:AX$123, TRUE, 'Audit Form Data'!A$4:A$123, "&gt;=4/1", 'Audit Form Data'!A$4:A$123, "&lt;=4/30", 'Audit Form Data'!B$4:B$123, 'Dropdown Lists'!A$10)</f>
        <v>0</v>
      </c>
      <c r="N222" s="76">
        <f>COUNTIFS('Audit Form Data'!AY$4:AY$123, TRUE, 'Audit Form Data'!A$4:A$123, "&gt;=4/1", 'Audit Form Data'!A$4:A$123, "&lt;=4/30", 'Audit Form Data'!B$4:B$123, 'Dropdown Lists'!A$10)</f>
        <v>0</v>
      </c>
      <c r="O222" s="101" t="str">
        <f t="shared" si="244"/>
        <v/>
      </c>
      <c r="P222" s="75">
        <f>COUNTIFS('Audit Form Data'!AX$4:AX$123, TRUE, 'Audit Form Data'!A$4:A$123, "&gt;=5/1", 'Audit Form Data'!A$4:A$123, "&lt;=5/31", 'Audit Form Data'!B$4:B$123, 'Dropdown Lists'!A$10)</f>
        <v>0</v>
      </c>
      <c r="Q222" s="76">
        <f>COUNTIFS('Audit Form Data'!AY$4:AY$123, TRUE, 'Audit Form Data'!A$4:A$123, "&gt;=5/1", 'Audit Form Data'!A$4:A$123, "&lt;=5/31", 'Audit Form Data'!B$4:B$123, 'Dropdown Lists'!A$10)</f>
        <v>0</v>
      </c>
      <c r="R222" s="101" t="str">
        <f t="shared" si="245"/>
        <v/>
      </c>
      <c r="S222" s="75">
        <f>COUNTIFS('Audit Form Data'!AX$4:AX$123, TRUE, 'Audit Form Data'!A$4:A$123, "&gt;=6/1", 'Audit Form Data'!A$4:A$123, "&lt;=6/30", 'Audit Form Data'!B$4:B$123, 'Dropdown Lists'!A$10)</f>
        <v>0</v>
      </c>
      <c r="T222" s="76">
        <f>COUNTIFS('Audit Form Data'!AY$4:AY$123, TRUE, 'Audit Form Data'!A$4:A$123, "&gt;=6/1", 'Audit Form Data'!A$4:A$123, "&lt;=6/30", 'Audit Form Data'!B$4:B$123, 'Dropdown Lists'!A$10)</f>
        <v>0</v>
      </c>
      <c r="U222" s="101" t="str">
        <f t="shared" si="246"/>
        <v/>
      </c>
      <c r="V222" s="75">
        <f>COUNTIFS('Audit Form Data'!AX$4:AX$123, TRUE, 'Audit Form Data'!A$4:A$123, "&gt;=7/1", 'Audit Form Data'!A$4:A$123, "&lt;=7/31", 'Audit Form Data'!B$4:B$123, 'Dropdown Lists'!A$10)</f>
        <v>0</v>
      </c>
      <c r="W222" s="76">
        <f>COUNTIFS('Audit Form Data'!AY$4:AY$123, TRUE, 'Audit Form Data'!A$4:A$123, "&gt;=7/1", 'Audit Form Data'!A$4:A$123, "&lt;=7/31", 'Audit Form Data'!B$4:B$123, 'Dropdown Lists'!A$10)</f>
        <v>0</v>
      </c>
      <c r="X222" s="101" t="str">
        <f t="shared" si="247"/>
        <v/>
      </c>
      <c r="Y222" s="75">
        <f>COUNTIFS('Audit Form Data'!AX$4:AX$123, TRUE, 'Audit Form Data'!A$4:A$123, "&gt;=8/1", 'Audit Form Data'!A$4:A$123, "&lt;=8/31", 'Audit Form Data'!B$4:B$123, 'Dropdown Lists'!A$10)</f>
        <v>0</v>
      </c>
      <c r="Z222" s="76">
        <f>COUNTIFS('Audit Form Data'!AY$4:AY$123, TRUE, 'Audit Form Data'!A$4:A$123, "&gt;=8/1", 'Audit Form Data'!A$4:A$123, "&lt;=8/31", 'Audit Form Data'!B$4:B$123, 'Dropdown Lists'!A$10)</f>
        <v>0</v>
      </c>
      <c r="AA222" s="101" t="str">
        <f t="shared" si="248"/>
        <v/>
      </c>
      <c r="AB222" s="75">
        <f>COUNTIFS('Audit Form Data'!AX$4:AX$123, TRUE, 'Audit Form Data'!A$4:A$123, "&gt;=9/1", 'Audit Form Data'!A$4:A$123, "&lt;=9/30", 'Audit Form Data'!B$4:B$123, 'Dropdown Lists'!A$10)</f>
        <v>0</v>
      </c>
      <c r="AC222" s="76">
        <f>COUNTIFS('Audit Form Data'!AY$4:AY$123, TRUE, 'Audit Form Data'!A$4:A$123, "&gt;=9/1", 'Audit Form Data'!A$4:A$123, "&lt;=9/30", 'Audit Form Data'!B$4:B$123, 'Dropdown Lists'!A$10)</f>
        <v>0</v>
      </c>
      <c r="AD222" s="101" t="str">
        <f t="shared" si="249"/>
        <v/>
      </c>
      <c r="AE222" s="75">
        <f>COUNTIFS('Audit Form Data'!AX$4:AX$123, TRUE, 'Audit Form Data'!A$4:A$123, "&gt;=10/1", 'Audit Form Data'!A$4:A$123, "&lt;=10/31", 'Audit Form Data'!B$4:B$123, 'Dropdown Lists'!A$10)</f>
        <v>0</v>
      </c>
      <c r="AF222" s="76">
        <f>COUNTIFS('Audit Form Data'!AY$4:AY$123, TRUE, 'Audit Form Data'!A$4:A$123, "&gt;=10/1", 'Audit Form Data'!A$4:A$123, "&lt;=10/31", 'Audit Form Data'!B$4:B$123, 'Dropdown Lists'!A$10)</f>
        <v>0</v>
      </c>
      <c r="AG222" s="101" t="str">
        <f t="shared" si="250"/>
        <v/>
      </c>
      <c r="AH222" s="75">
        <f>COUNTIFS('Audit Form Data'!AX$4:AX$123, TRUE, 'Audit Form Data'!A$4:A$123, "&gt;=11/1", 'Audit Form Data'!A$4:A$123, "&lt;=11/30", 'Audit Form Data'!B$4:B$123, 'Dropdown Lists'!A$10)</f>
        <v>0</v>
      </c>
      <c r="AI222" s="76">
        <f>COUNTIFS('Audit Form Data'!AY$4:AY$123, TRUE, 'Audit Form Data'!A$4:A$123, "&gt;=11/1", 'Audit Form Data'!A$4:A$123, "&lt;=11/30", 'Audit Form Data'!B$4:B$123, 'Dropdown Lists'!A$10)</f>
        <v>0</v>
      </c>
      <c r="AJ222" s="101" t="str">
        <f t="shared" si="251"/>
        <v/>
      </c>
      <c r="AK222" s="75">
        <f>COUNTIFS('Audit Form Data'!AX$4:AX$123, TRUE, 'Audit Form Data'!A$4:A$123, "&gt;=12/1", 'Audit Form Data'!A$4:A$123, "&lt;=12/31", 'Audit Form Data'!B$4:B$123, 'Dropdown Lists'!A$10)</f>
        <v>0</v>
      </c>
      <c r="AL222" s="76">
        <f>COUNTIFS('Audit Form Data'!AY$4:AY$123, TRUE, 'Audit Form Data'!A$4:A$123, "&gt;=12/1", 'Audit Form Data'!A$4:A$123, "&lt;=12/31", 'Audit Form Data'!B$4:B$123, 'Dropdown Lists'!A$10)</f>
        <v>0</v>
      </c>
      <c r="AM222" s="101" t="str">
        <f t="shared" si="252"/>
        <v/>
      </c>
      <c r="AO222" s="150"/>
      <c r="AP222" s="51" t="s">
        <v>20</v>
      </c>
      <c r="AQ222" s="78">
        <f>COUNTIFS('Audit Form Data'!AV$4:AV$123, TRUE, 'Audit Form Data'!A$4:A$123, "&gt;=1/1", 'Audit Form Data'!A$4:A$123, "&lt;=1/31", 'Audit Form Data'!B$4:B$123, 'Dropdown Lists'!A$10) + COUNTIFS('Audit Form Data'!BB$4:BB$123, TRUE, 'Audit Form Data'!A$4:A$123, "&gt;=1/1", 'Audit Form Data'!A$4:A$123, "&lt;=1/31", 'Audit Form Data'!B$4:B$123, 'Dropdown Lists'!A$10)</f>
        <v>0</v>
      </c>
      <c r="AR222" s="78">
        <f>COUNTIFS('Audit Form Data'!AV$4:AV$123, TRUE, 'Audit Form Data'!A$4:A$123, "&gt;=2/1", 'Audit Form Data'!A$4:A$123, "&lt;3/1", 'Audit Form Data'!B$4:B$123, 'Dropdown Lists'!A$10) + COUNTIFS('Audit Form Data'!BB$4:BB$123, TRUE, 'Audit Form Data'!A$4:A$123, "&gt;=2/1", 'Audit Form Data'!A$4:A$123, "&lt;3/1", 'Audit Form Data'!B$4:B$123, 'Dropdown Lists'!A$10)</f>
        <v>0</v>
      </c>
      <c r="AS222" s="78">
        <f>COUNTIFS('Audit Form Data'!AV$4:AV$123, TRUE, 'Audit Form Data'!A$4:A$123, "&gt;=3/1", 'Audit Form Data'!A$4:A$123, "&lt;=3/31", 'Audit Form Data'!B$4:B$123, 'Dropdown Lists'!A$10) + COUNTIFS('Audit Form Data'!BB$4:BB$123, TRUE, 'Audit Form Data'!A$4:A$123, "&gt;=3/1", 'Audit Form Data'!A$4:A$123, "&lt;=3/31", 'Audit Form Data'!B$4:B$123, 'Dropdown Lists'!A$10)</f>
        <v>0</v>
      </c>
      <c r="AT222" s="78">
        <f>COUNTIFS('Audit Form Data'!AV$4:AV$123, TRUE, 'Audit Form Data'!A$4:A$123, "&gt;=4/1", 'Audit Form Data'!A$4:A$123, "&lt;=4/30", 'Audit Form Data'!B$4:B$123, 'Dropdown Lists'!A$10) + COUNTIFS('Audit Form Data'!BB$4:BB$123, TRUE, 'Audit Form Data'!A$4:A$123, "&gt;=4/1", 'Audit Form Data'!A$4:A$123, "&lt;=4/30", 'Audit Form Data'!B$4:B$123, 'Dropdown Lists'!A$10)</f>
        <v>0</v>
      </c>
      <c r="AU222" s="78">
        <f>COUNTIFS('Audit Form Data'!AV$4:AV$123, TRUE, 'Audit Form Data'!A$4:A$123, "&gt;=5/1", 'Audit Form Data'!A$4:A$123, "&lt;=5/31", 'Audit Form Data'!B$4:B$123, 'Dropdown Lists'!A$10) + COUNTIFS('Audit Form Data'!BB$4:BB$123, TRUE, 'Audit Form Data'!A$4:A$123, "&gt;=5/1", 'Audit Form Data'!A$4:A$123, "&lt;=5/31", 'Audit Form Data'!B$4:B$123, 'Dropdown Lists'!A$10)</f>
        <v>0</v>
      </c>
      <c r="AV222" s="78">
        <f>COUNTIFS('Audit Form Data'!AV$4:AV$123, TRUE, 'Audit Form Data'!A$4:A$123, "&gt;=6/1", 'Audit Form Data'!A$4:A$123, "&lt;=6/30", 'Audit Form Data'!B$4:B$123, 'Dropdown Lists'!A$10) + COUNTIFS('Audit Form Data'!BB$4:BB$123, TRUE, 'Audit Form Data'!A$4:A$123, "&gt;=6/1", 'Audit Form Data'!A$4:A$123, "&lt;=6/30", 'Audit Form Data'!B$4:B$123, 'Dropdown Lists'!A$10)</f>
        <v>0</v>
      </c>
      <c r="AW222" s="78">
        <f>COUNTIFS('Audit Form Data'!AV$4:AV$123, TRUE, 'Audit Form Data'!A$4:A$123, "&gt;=7/1", 'Audit Form Data'!A$4:A$123, "&lt;=7/31", 'Audit Form Data'!B$4:B$123, 'Dropdown Lists'!A$10) + COUNTIFS('Audit Form Data'!BB$4:BB$123, TRUE, 'Audit Form Data'!A$4:A$123, "&gt;=7/1", 'Audit Form Data'!A$4:A$123, "&lt;=7/31", 'Audit Form Data'!B$4:B$123, 'Dropdown Lists'!A$10)</f>
        <v>0</v>
      </c>
      <c r="AX222" s="78">
        <f>COUNTIFS('Audit Form Data'!AV$4:AV$123, TRUE, 'Audit Form Data'!A$4:A$123, "&gt;=8/1", 'Audit Form Data'!A$4:A$123, "&lt;=8/31", 'Audit Form Data'!B$4:B$123, 'Dropdown Lists'!A$10) + COUNTIFS('Audit Form Data'!BB$4:BB$123, TRUE, 'Audit Form Data'!A$4:A$123, "&gt;=8/1", 'Audit Form Data'!A$4:A$123, "&lt;=8/31", 'Audit Form Data'!B$4:B$123, 'Dropdown Lists'!A$10)</f>
        <v>0</v>
      </c>
      <c r="AY222" s="78">
        <f>COUNTIFS('Audit Form Data'!AV$4:AV$123, TRUE, 'Audit Form Data'!A$4:A$123, "&gt;=9/1", 'Audit Form Data'!A$4:A$123, "&lt;=9/30", 'Audit Form Data'!B$4:B$123, 'Dropdown Lists'!A$10) + COUNTIFS('Audit Form Data'!BB$4:BB$123, TRUE, 'Audit Form Data'!A$4:A$123, "&gt;=9/1", 'Audit Form Data'!A$4:A$123, "&lt;=9/30", 'Audit Form Data'!B$4:B$123, 'Dropdown Lists'!A$10)</f>
        <v>0</v>
      </c>
      <c r="AZ222" s="78">
        <f>COUNTIFS('Audit Form Data'!AV$4:AV$123, TRUE, 'Audit Form Data'!A$4:A$123, "&gt;=10/1", 'Audit Form Data'!A$4:A$123, "&lt;=10/31", 'Audit Form Data'!B$4:B$123, 'Dropdown Lists'!A$10) + COUNTIFS('Audit Form Data'!BB$4:BB$123, TRUE, 'Audit Form Data'!A$4:A$123, "&gt;=10/1", 'Audit Form Data'!A$4:A$123, "&lt;=10/31", 'Audit Form Data'!B$4:B$123, 'Dropdown Lists'!A$10)</f>
        <v>0</v>
      </c>
      <c r="BA222" s="78">
        <f>COUNTIFS('Audit Form Data'!AV$4:AV$123, TRUE, 'Audit Form Data'!A$4:A$123, "&gt;=11/1", 'Audit Form Data'!A$4:A$123, "&lt;=11/30", 'Audit Form Data'!B$4:B$123, 'Dropdown Lists'!A$10) + COUNTIFS('Audit Form Data'!BB$4:BB$123, TRUE, 'Audit Form Data'!A$4:A$123, "&gt;=11/1", 'Audit Form Data'!A$4:A$123, "&lt;=11/30", 'Audit Form Data'!B$4:B$123, 'Dropdown Lists'!A$10)</f>
        <v>0</v>
      </c>
      <c r="BB222" s="78">
        <f>COUNTIFS('Audit Form Data'!AV$4:AV$123, TRUE, 'Audit Form Data'!A$4:A$123, "&gt;=12/1", 'Audit Form Data'!A$4:A$123, "&lt;=12/31", 'Audit Form Data'!B$4:B$123, 'Dropdown Lists'!A$10) + COUNTIFS('Audit Form Data'!BB$4:BB$123, TRUE, 'Audit Form Data'!A$4:A$123, "&gt;=12/1", 'Audit Form Data'!A$4:A$123, "&lt;=12/31", 'Audit Form Data'!B$4:B$123, 'Dropdown Lists'!A$10)</f>
        <v>0</v>
      </c>
    </row>
    <row r="223" spans="2:54" ht="36.6" x14ac:dyDescent="0.3">
      <c r="B223" s="147"/>
      <c r="C223" s="59" t="s">
        <v>17</v>
      </c>
      <c r="D223" s="75">
        <f>COUNTIFS('Audit Form Data'!BJ$4:BJ$123, TRUE, 'Audit Form Data'!A$4:A$123, "&gt;=1/1", 'Audit Form Data'!A$4:A$123, "&lt;=1/31", 'Audit Form Data'!B$4:B$123, 'Dropdown Lists'!A$10)</f>
        <v>0</v>
      </c>
      <c r="E223" s="76">
        <f>COUNTIFS('Audit Form Data'!BK$4:BK$123, TRUE, 'Audit Form Data'!A$4:A$123, "&gt;=1/1", 'Audit Form Data'!A$4:A$123, "&lt;=1/31", 'Audit Form Data'!B$4:B$123, 'Dropdown Lists'!A$10)</f>
        <v>0</v>
      </c>
      <c r="F223" s="101" t="str">
        <f t="shared" si="241"/>
        <v/>
      </c>
      <c r="G223" s="75">
        <f>COUNTIFS('Audit Form Data'!BJ$4:BJ$123, TRUE, 'Audit Form Data'!A$4:A$123, "&gt;=2/1", 'Audit Form Data'!A$4:A$123, "&lt;3/1", 'Audit Form Data'!B$4:B$123, 'Dropdown Lists'!A$10)</f>
        <v>0</v>
      </c>
      <c r="H223" s="76">
        <f>COUNTIFS('Audit Form Data'!BK$4:BK$123, TRUE, 'Audit Form Data'!A$4:A$123, "&gt;=2/1", 'Audit Form Data'!A$4:A$123, "&lt;3/1", 'Audit Form Data'!B$4:B$123, 'Dropdown Lists'!A$10)</f>
        <v>0</v>
      </c>
      <c r="I223" s="101" t="str">
        <f t="shared" si="242"/>
        <v/>
      </c>
      <c r="J223" s="75">
        <f>COUNTIFS('Audit Form Data'!BJ$4:BJ$123, TRUE, 'Audit Form Data'!A$4:A$123, "&gt;=3/1", 'Audit Form Data'!A$4:A$123, "&lt;=3/31", 'Audit Form Data'!B$4:B$123, 'Dropdown Lists'!A$10)</f>
        <v>0</v>
      </c>
      <c r="K223" s="76">
        <f>COUNTIFS('Audit Form Data'!BK$4:BK$123, TRUE, 'Audit Form Data'!A$4:A$123, "&gt;=3/1", 'Audit Form Data'!A$4:A$123, "&lt;=3/31", 'Audit Form Data'!B$4:B$123, 'Dropdown Lists'!A$10)</f>
        <v>0</v>
      </c>
      <c r="L223" s="101" t="str">
        <f t="shared" si="243"/>
        <v/>
      </c>
      <c r="M223" s="75">
        <f>COUNTIFS('Audit Form Data'!BJ$4:BJ$123, TRUE, 'Audit Form Data'!A$4:A$123, "&gt;=4/1", 'Audit Form Data'!A$4:A$123, "&lt;=4/30", 'Audit Form Data'!B$4:B$123, 'Dropdown Lists'!A$10)</f>
        <v>0</v>
      </c>
      <c r="N223" s="76">
        <f>COUNTIFS('Audit Form Data'!BK$4:BK$123, TRUE, 'Audit Form Data'!A$4:A$123, "&gt;=4/1", 'Audit Form Data'!A$4:A$123, "&lt;=4/30", 'Audit Form Data'!B$4:B$123, 'Dropdown Lists'!A$10)</f>
        <v>0</v>
      </c>
      <c r="O223" s="101" t="str">
        <f t="shared" si="244"/>
        <v/>
      </c>
      <c r="P223" s="75">
        <f>COUNTIFS('Audit Form Data'!BJ$4:BJ$123, TRUE, 'Audit Form Data'!A$4:A$123, "&gt;=5/1", 'Audit Form Data'!A$4:A$123, "&lt;=5/31", 'Audit Form Data'!B$4:B$123, 'Dropdown Lists'!A$10)</f>
        <v>0</v>
      </c>
      <c r="Q223" s="76">
        <f>COUNTIFS('Audit Form Data'!BK$4:BK$123, TRUE, 'Audit Form Data'!A$4:A$123, "&gt;=5/1", 'Audit Form Data'!A$4:A$123, "&lt;=5/31", 'Audit Form Data'!B$4:B$123, 'Dropdown Lists'!A$10)</f>
        <v>0</v>
      </c>
      <c r="R223" s="101" t="str">
        <f t="shared" si="245"/>
        <v/>
      </c>
      <c r="S223" s="75">
        <f>COUNTIFS('Audit Form Data'!BJ$4:BJ$123, TRUE, 'Audit Form Data'!A$4:A$123, "&gt;=6/1", 'Audit Form Data'!A$4:A$123, "&lt;=6/30", 'Audit Form Data'!B$4:B$123, 'Dropdown Lists'!A$10)</f>
        <v>0</v>
      </c>
      <c r="T223" s="76">
        <f>COUNTIFS('Audit Form Data'!BK$4:BK$123, TRUE, 'Audit Form Data'!A$4:A$123, "&gt;=6/1", 'Audit Form Data'!A$4:A$123, "&lt;=6/30", 'Audit Form Data'!B$4:B$123, 'Dropdown Lists'!A$10)</f>
        <v>0</v>
      </c>
      <c r="U223" s="101" t="str">
        <f t="shared" si="246"/>
        <v/>
      </c>
      <c r="V223" s="75">
        <f>COUNTIFS('Audit Form Data'!BJ$4:BJ$123, TRUE, 'Audit Form Data'!A$4:A$123, "&gt;=7/1", 'Audit Form Data'!A$4:A$123, "&lt;=7/31", 'Audit Form Data'!B$4:B$123, 'Dropdown Lists'!A$10)</f>
        <v>0</v>
      </c>
      <c r="W223" s="76">
        <f>COUNTIFS('Audit Form Data'!BK$4:BK$123, TRUE, 'Audit Form Data'!A$4:A$123, "&gt;=7/1", 'Audit Form Data'!A$4:A$123, "&lt;=7/31", 'Audit Form Data'!B$4:B$123, 'Dropdown Lists'!A$10)</f>
        <v>0</v>
      </c>
      <c r="X223" s="101" t="str">
        <f t="shared" si="247"/>
        <v/>
      </c>
      <c r="Y223" s="75">
        <f>COUNTIFS('Audit Form Data'!BJ$4:BJ$123, TRUE, 'Audit Form Data'!A$4:A$123, "&gt;=8/1", 'Audit Form Data'!A$4:A$123, "&lt;=8/31", 'Audit Form Data'!B$4:B$123, 'Dropdown Lists'!A$10)</f>
        <v>0</v>
      </c>
      <c r="Z223" s="76">
        <f>COUNTIFS('Audit Form Data'!BK$4:BK$123, TRUE, 'Audit Form Data'!A$4:A$123, "&gt;=8/1", 'Audit Form Data'!A$4:A$123, "&lt;=8/31", 'Audit Form Data'!B$4:B$123, 'Dropdown Lists'!A$10)</f>
        <v>0</v>
      </c>
      <c r="AA223" s="101" t="str">
        <f t="shared" si="248"/>
        <v/>
      </c>
      <c r="AB223" s="75">
        <f>COUNTIFS('Audit Form Data'!BJ$4:BJ$123, TRUE, 'Audit Form Data'!A$4:A$123, "&gt;=9/1", 'Audit Form Data'!A$4:A$123, "&lt;=9/30", 'Audit Form Data'!B$4:B$123, 'Dropdown Lists'!A$10)</f>
        <v>0</v>
      </c>
      <c r="AC223" s="76">
        <f>COUNTIFS('Audit Form Data'!BK$4:BK$123, TRUE, 'Audit Form Data'!A$4:A$123, "&gt;=9/1", 'Audit Form Data'!A$4:A$123, "&lt;=9/30", 'Audit Form Data'!B$4:B$123, 'Dropdown Lists'!A$10)</f>
        <v>0</v>
      </c>
      <c r="AD223" s="101" t="str">
        <f t="shared" si="249"/>
        <v/>
      </c>
      <c r="AE223" s="75">
        <f>COUNTIFS('Audit Form Data'!BJ$4:BJ$123, TRUE, 'Audit Form Data'!A$4:A$123, "&gt;=10/1", 'Audit Form Data'!A$4:A$123, "&lt;=10/31", 'Audit Form Data'!B$4:B$123, 'Dropdown Lists'!A$10)</f>
        <v>0</v>
      </c>
      <c r="AF223" s="76">
        <f>COUNTIFS('Audit Form Data'!BK$4:BK$123, TRUE, 'Audit Form Data'!A$4:A$123, "&gt;=10/1", 'Audit Form Data'!A$4:A$123, "&lt;=10/31", 'Audit Form Data'!B$4:B$123, 'Dropdown Lists'!A$10)</f>
        <v>0</v>
      </c>
      <c r="AG223" s="101" t="str">
        <f t="shared" si="250"/>
        <v/>
      </c>
      <c r="AH223" s="75">
        <f>COUNTIFS('Audit Form Data'!BJ$4:BJ$123, TRUE, 'Audit Form Data'!A$4:A$123, "&gt;=11/1", 'Audit Form Data'!A$4:A$123, "&lt;=11/30", 'Audit Form Data'!B$4:B$123, 'Dropdown Lists'!A$10)</f>
        <v>0</v>
      </c>
      <c r="AI223" s="76">
        <f>COUNTIFS('Audit Form Data'!BK$4:BK$123, TRUE, 'Audit Form Data'!A$4:A$123, "&gt;=11/1", 'Audit Form Data'!A$4:A$123, "&lt;=11/30", 'Audit Form Data'!B$4:B$123, 'Dropdown Lists'!A$10)</f>
        <v>0</v>
      </c>
      <c r="AJ223" s="101" t="str">
        <f t="shared" si="251"/>
        <v/>
      </c>
      <c r="AK223" s="75">
        <f>COUNTIFS('Audit Form Data'!BJ$4:BJ$123, TRUE, 'Audit Form Data'!A$4:A$123, "&gt;=12/1", 'Audit Form Data'!A$4:A$123, "&lt;=12/31", 'Audit Form Data'!B$4:B$123, 'Dropdown Lists'!A$10)</f>
        <v>0</v>
      </c>
      <c r="AL223" s="76">
        <f>COUNTIFS('Audit Form Data'!BK$4:BK$123, TRUE, 'Audit Form Data'!A$4:A$123, "&gt;=12/1", 'Audit Form Data'!A$4:A$123, "&lt;=12/31", 'Audit Form Data'!B$4:B$123, 'Dropdown Lists'!A$10)</f>
        <v>0</v>
      </c>
      <c r="AM223" s="101" t="str">
        <f t="shared" si="252"/>
        <v/>
      </c>
      <c r="AO223" s="151"/>
      <c r="AP223" s="52" t="s">
        <v>22</v>
      </c>
      <c r="AQ223" s="78">
        <f>COUNTIFS('Audit Form Data'!BH$4:BH$123, TRUE, 'Audit Form Data'!A$4:A$123, "&gt;=1/1", 'Audit Form Data'!A$4:A$123, "&lt;=1/31", 'Audit Form Data'!B$4:B$123, 'Dropdown Lists'!A$10)</f>
        <v>0</v>
      </c>
      <c r="AR223" s="78">
        <f>COUNTIFS('Audit Form Data'!BH$4:BH$123, TRUE, 'Audit Form Data'!A$4:A$123, "&gt;=2/1", 'Audit Form Data'!A$4:A$123, "&lt;3/1", 'Audit Form Data'!B$4:B$123, 'Dropdown Lists'!A$10)</f>
        <v>0</v>
      </c>
      <c r="AS223" s="78">
        <f>COUNTIFS('Audit Form Data'!BH$4:BH$123, TRUE, 'Audit Form Data'!A$4:A$123, "&gt;=3/1", 'Audit Form Data'!A$4:A$123, "&lt;=3/31", 'Audit Form Data'!B$4:B$123, 'Dropdown Lists'!A$10)</f>
        <v>0</v>
      </c>
      <c r="AT223" s="78">
        <f>COUNTIFS('Audit Form Data'!BH$4:BH$123, TRUE, 'Audit Form Data'!A$4:A$123, "&gt;=4/1", 'Audit Form Data'!A$4:A$123, "&lt;=4/30", 'Audit Form Data'!B$4:B$123, 'Dropdown Lists'!A$10)</f>
        <v>0</v>
      </c>
      <c r="AU223" s="78">
        <f>COUNTIFS('Audit Form Data'!BH$4:BH$123, TRUE, 'Audit Form Data'!A$4:A$123, "&gt;=5/1", 'Audit Form Data'!A$4:A$123, "&lt;=5/31", 'Audit Form Data'!B$4:B$123, 'Dropdown Lists'!A$10)</f>
        <v>0</v>
      </c>
      <c r="AV223" s="78">
        <f>COUNTIFS('Audit Form Data'!BH$4:BH$123, TRUE, 'Audit Form Data'!A$4:A$123, "&gt;=6/1", 'Audit Form Data'!A$4:A$123, "&lt;=6/30", 'Audit Form Data'!B$4:B$123, 'Dropdown Lists'!A$10)</f>
        <v>0</v>
      </c>
      <c r="AW223" s="78">
        <f>COUNTIFS('Audit Form Data'!BH$4:BH$123, TRUE, 'Audit Form Data'!A$4:A$123, "&gt;=7/1", 'Audit Form Data'!A$4:A$123, "&lt;=7/31", 'Audit Form Data'!B$4:B$123, 'Dropdown Lists'!A$10)</f>
        <v>0</v>
      </c>
      <c r="AX223" s="78">
        <f>COUNTIFS('Audit Form Data'!BH$4:BH$123, TRUE, 'Audit Form Data'!A$4:A$123, "&gt;=8/1", 'Audit Form Data'!A$4:A$123, "&lt;=8/31", 'Audit Form Data'!B$4:B$123, 'Dropdown Lists'!A$10)</f>
        <v>0</v>
      </c>
      <c r="AY223" s="78">
        <f>COUNTIFS('Audit Form Data'!BH$4:BH$123, TRUE, 'Audit Form Data'!A$4:A$123, "&gt;=9/1", 'Audit Form Data'!A$4:A$123, "&lt;=9/30", 'Audit Form Data'!B$4:B$123, 'Dropdown Lists'!A$10)</f>
        <v>0</v>
      </c>
      <c r="AZ223" s="78">
        <f>COUNTIFS('Audit Form Data'!BH$4:BH$123, TRUE, 'Audit Form Data'!A$4:A$123, "&gt;=10/1", 'Audit Form Data'!A$4:A$123, "&lt;=10/31", 'Audit Form Data'!B$4:B$123, 'Dropdown Lists'!A$10)</f>
        <v>0</v>
      </c>
      <c r="BA223" s="78">
        <f>COUNTIFS('Audit Form Data'!BH$4:BH$123, TRUE, 'Audit Form Data'!A$4:A$123, "&gt;=11/1", 'Audit Form Data'!A$4:A$123, "&lt;=11/30", 'Audit Form Data'!B$4:B$123, 'Dropdown Lists'!A$10)</f>
        <v>0</v>
      </c>
      <c r="BB223" s="78">
        <f>COUNTIFS('Audit Form Data'!BH$4:BH$123, TRUE, 'Audit Form Data'!A$4:A$123, "&gt;=12/1", 'Audit Form Data'!A$4:A$123, "&lt;=12/31", 'Audit Form Data'!B$4:B$123, 'Dropdown Lists'!A$10)</f>
        <v>0</v>
      </c>
    </row>
    <row r="224" spans="2:54" ht="24.6" x14ac:dyDescent="0.3">
      <c r="B224" s="148"/>
      <c r="C224" s="91" t="s">
        <v>118</v>
      </c>
      <c r="D224" s="92">
        <f>SUM(D217:D223)</f>
        <v>0</v>
      </c>
      <c r="E224" s="92">
        <f>SUM(E217:E223)</f>
        <v>0</v>
      </c>
      <c r="F224" s="114" t="e">
        <f>IFERROR(D224/(D224+E224), NA())</f>
        <v>#N/A</v>
      </c>
      <c r="G224" s="92">
        <f>SUM(G217:G223)</f>
        <v>0</v>
      </c>
      <c r="H224" s="92">
        <f>SUM(H217:H223)</f>
        <v>0</v>
      </c>
      <c r="I224" s="114" t="e">
        <f>IFERROR(G224/(G224+H224), NA())</f>
        <v>#N/A</v>
      </c>
      <c r="J224" s="92">
        <f>SUM(J217:J223)</f>
        <v>0</v>
      </c>
      <c r="K224" s="92">
        <f>SUM(K217:K223)</f>
        <v>0</v>
      </c>
      <c r="L224" s="114" t="e">
        <f>IFERROR(J224/(J224+K224), NA())</f>
        <v>#N/A</v>
      </c>
      <c r="M224" s="92">
        <f>SUM(M217:M223)</f>
        <v>0</v>
      </c>
      <c r="N224" s="92">
        <f>SUM(N217:N223)</f>
        <v>0</v>
      </c>
      <c r="O224" s="114" t="e">
        <f>IFERROR(M224/(M224+N224), NA())</f>
        <v>#N/A</v>
      </c>
      <c r="P224" s="92">
        <f>SUM(P217:P223)</f>
        <v>0</v>
      </c>
      <c r="Q224" s="92">
        <f>SUM(Q217:Q223)</f>
        <v>0</v>
      </c>
      <c r="R224" s="114" t="e">
        <f>IFERROR(P224/(P224+Q224), NA())</f>
        <v>#N/A</v>
      </c>
      <c r="S224" s="92">
        <f>SUM(S217:S223)</f>
        <v>0</v>
      </c>
      <c r="T224" s="92">
        <f>SUM(T217:T223)</f>
        <v>0</v>
      </c>
      <c r="U224" s="114" t="e">
        <f>IFERROR(S224/(S224+T224), NA())</f>
        <v>#N/A</v>
      </c>
      <c r="V224" s="92">
        <f>SUM(V217:V223)</f>
        <v>0</v>
      </c>
      <c r="W224" s="92">
        <f>SUM(W217:W223)</f>
        <v>0</v>
      </c>
      <c r="X224" s="114" t="e">
        <f>IFERROR(V224/(V224+W224), NA())</f>
        <v>#N/A</v>
      </c>
      <c r="Y224" s="92">
        <f>SUM(Y217:Y223)</f>
        <v>0</v>
      </c>
      <c r="Z224" s="92">
        <f>SUM(Z217:Z223)</f>
        <v>0</v>
      </c>
      <c r="AA224" s="114" t="e">
        <f>IFERROR(Y224/(Y224+Z224), NA())</f>
        <v>#N/A</v>
      </c>
      <c r="AB224" s="92">
        <f>SUM(AB217:AB223)</f>
        <v>0</v>
      </c>
      <c r="AC224" s="92">
        <f>SUM(AC217:AC223)</f>
        <v>0</v>
      </c>
      <c r="AD224" s="114" t="e">
        <f>IFERROR(AB224/(AB224+AC224), NA())</f>
        <v>#N/A</v>
      </c>
      <c r="AE224" s="92">
        <f>SUM(AE217:AE223)</f>
        <v>0</v>
      </c>
      <c r="AF224" s="92">
        <f>SUM(AF217:AF223)</f>
        <v>0</v>
      </c>
      <c r="AG224" s="114" t="e">
        <f>IFERROR(AE224/(AE224+AF224), NA())</f>
        <v>#N/A</v>
      </c>
      <c r="AH224" s="92">
        <f>SUM(AH217:AH223)</f>
        <v>0</v>
      </c>
      <c r="AI224" s="92">
        <f>SUM(AI217:AI223)</f>
        <v>0</v>
      </c>
      <c r="AJ224" s="114" t="e">
        <f>IFERROR(AH224/(AH224+AI224), NA())</f>
        <v>#N/A</v>
      </c>
      <c r="AK224" s="92">
        <f>SUM(AK217:AK223)</f>
        <v>0</v>
      </c>
      <c r="AL224" s="92">
        <f>SUM(AL217:AL223)</f>
        <v>0</v>
      </c>
      <c r="AM224" s="114" t="e">
        <f>IFERROR(AK224/(AK224+AL224), NA())</f>
        <v>#N/A</v>
      </c>
      <c r="AO224" s="152" t="s">
        <v>23</v>
      </c>
      <c r="AP224" s="53" t="s">
        <v>24</v>
      </c>
      <c r="AQ224" s="80">
        <f>COUNTIFS('Audit Form Data'!R$4:R$123, TRUE, 'Audit Form Data'!A$4:A$123, "&gt;=1/1", 'Audit Form Data'!A$4:A$123, "&lt;=1/31", 'Audit Form Data'!B$4:B$123, 'Dropdown Lists'!A$10)</f>
        <v>0</v>
      </c>
      <c r="AR224" s="80">
        <f>COUNTIFS('Audit Form Data'!R$4:R$123, TRUE, 'Audit Form Data'!A$4:A$123, "&gt;=2/1", 'Audit Form Data'!A$4:A$123, "&lt;3/1", 'Audit Form Data'!B$4:B$123, 'Dropdown Lists'!A$10)</f>
        <v>0</v>
      </c>
      <c r="AS224" s="80">
        <f>COUNTIFS('Audit Form Data'!R$4:R$123, TRUE, 'Audit Form Data'!A$4:A$123, "&gt;=3/1", 'Audit Form Data'!A$4:A$123, "&lt;=3/31", 'Audit Form Data'!B$4:B$123, 'Dropdown Lists'!A$10)</f>
        <v>0</v>
      </c>
      <c r="AT224" s="80">
        <f>COUNTIFS('Audit Form Data'!R$4:R$123, TRUE, 'Audit Form Data'!A$4:A$123, "&gt;=4/1", 'Audit Form Data'!A$4:A$123, "&lt;=4/30", 'Audit Form Data'!B$4:B$123, 'Dropdown Lists'!A$10)</f>
        <v>0</v>
      </c>
      <c r="AU224" s="80">
        <f>COUNTIFS('Audit Form Data'!R$4:R$123, TRUE, 'Audit Form Data'!A$4:A$123, "&gt;=5/1", 'Audit Form Data'!A$4:A$123, "&lt;=5/31", 'Audit Form Data'!B$4:B$123, 'Dropdown Lists'!A$10)</f>
        <v>0</v>
      </c>
      <c r="AV224" s="80">
        <f>COUNTIFS('Audit Form Data'!R$4:R$123, TRUE, 'Audit Form Data'!A$4:A$123, "&gt;=6/1", 'Audit Form Data'!A$4:A$123, "&lt;=6/30", 'Audit Form Data'!B$4:B$123, 'Dropdown Lists'!A$10)</f>
        <v>0</v>
      </c>
      <c r="AW224" s="80">
        <f>COUNTIFS('Audit Form Data'!R$4:R$123, TRUE, 'Audit Form Data'!A$4:A$123, "&gt;=7/1", 'Audit Form Data'!A$4:A$123, "&lt;=7/31", 'Audit Form Data'!B$4:B$123, 'Dropdown Lists'!A$10)</f>
        <v>0</v>
      </c>
      <c r="AX224" s="80">
        <f>COUNTIFS('Audit Form Data'!R$4:R$123, TRUE, 'Audit Form Data'!A$4:A$123, "&gt;=8/1", 'Audit Form Data'!A$4:A$123, "&lt;=8/31", 'Audit Form Data'!B$4:B$123, 'Dropdown Lists'!A$10)</f>
        <v>0</v>
      </c>
      <c r="AY224" s="80">
        <f>COUNTIFS('Audit Form Data'!R$4:R$123, TRUE, 'Audit Form Data'!A$4:A$123, "&gt;=9/1", 'Audit Form Data'!A$4:A$123, "&lt;=9/30", 'Audit Form Data'!B$4:B$123, 'Dropdown Lists'!A$10)</f>
        <v>0</v>
      </c>
      <c r="AZ224" s="80">
        <f>COUNTIFS('Audit Form Data'!R$4:R$123, TRUE, 'Audit Form Data'!A$4:A$123, "&gt;=10/1", 'Audit Form Data'!A$4:A$123, "&lt;=10/31", 'Audit Form Data'!B$4:B$123, 'Dropdown Lists'!A$10)</f>
        <v>0</v>
      </c>
      <c r="BA224" s="80">
        <f>COUNTIFS('Audit Form Data'!R$4:R$123, TRUE, 'Audit Form Data'!A$4:A$123, "&gt;=11/1", 'Audit Form Data'!A$4:A$123, "&lt;=11/30", 'Audit Form Data'!B$4:B$123, 'Dropdown Lists'!A$10)</f>
        <v>0</v>
      </c>
      <c r="BB224" s="80">
        <f>COUNTIFS('Audit Form Data'!R$4:R$123, TRUE, 'Audit Form Data'!A$4:A$123, "&gt;=12/1", 'Audit Form Data'!A$4:A$123, "&lt;=12/31", 'Audit Form Data'!B$4:B$123, 'Dropdown Lists'!A$10)</f>
        <v>0</v>
      </c>
    </row>
    <row r="225" spans="2:54" ht="24.6" x14ac:dyDescent="0.3">
      <c r="B225" s="149" t="s">
        <v>18</v>
      </c>
      <c r="C225" s="61" t="s">
        <v>93</v>
      </c>
      <c r="D225" s="77">
        <f>COUNTIFS('Audit Form Data'!N$4:N$123, TRUE, 'Audit Form Data'!A$4:A$123, "&gt;=1/1", 'Audit Form Data'!A$4:A$123, "&lt;=1/31", 'Audit Form Data'!B$4:B$123, 'Dropdown Lists'!A$10)</f>
        <v>0</v>
      </c>
      <c r="E225" s="78">
        <f>COUNTIFS('Audit Form Data'!O$4:O$123, TRUE, 'Audit Form Data'!A$4:A$123, "&gt;=1/1", 'Audit Form Data'!A$4:A$123, "&lt;=1/31", 'Audit Form Data'!B$4:B$123, 'Dropdown Lists'!A$10)</f>
        <v>0</v>
      </c>
      <c r="F225" s="102" t="str">
        <f t="shared" ref="F225:F227" si="253">IFERROR(D225/(D225+E225),"")</f>
        <v/>
      </c>
      <c r="G225" s="77">
        <f>COUNTIFS('Audit Form Data'!N$4:N$123, TRUE, 'Audit Form Data'!A$4:A$123, "&gt;=2/1", 'Audit Form Data'!A$4:A$123, "&lt;3/1", 'Audit Form Data'!B$4:B$123, 'Dropdown Lists'!A$10)</f>
        <v>0</v>
      </c>
      <c r="H225" s="78">
        <f>COUNTIFS('Audit Form Data'!O$4:O$123, TRUE, 'Audit Form Data'!A$4:A$123, "&gt;=2/1", 'Audit Form Data'!A$4:A$123, "&lt;3/1", 'Audit Form Data'!B$4:B$123, 'Dropdown Lists'!A$10)</f>
        <v>0</v>
      </c>
      <c r="I225" s="102" t="str">
        <f t="shared" ref="I225:I227" si="254">IFERROR(G225/(G225+H225),"")</f>
        <v/>
      </c>
      <c r="J225" s="77">
        <f>COUNTIFS('Audit Form Data'!N$4:N$123, TRUE, 'Audit Form Data'!A$4:A$123, "&gt;=3/1", 'Audit Form Data'!A$4:A$123, "&lt;=3/31", 'Audit Form Data'!B$4:B$123, 'Dropdown Lists'!A$10)</f>
        <v>0</v>
      </c>
      <c r="K225" s="78">
        <f>COUNTIFS('Audit Form Data'!O$4:O$123, TRUE, 'Audit Form Data'!A$4:A$123, "&gt;=3/1", 'Audit Form Data'!A$4:A$123, "&lt;=3/31", 'Audit Form Data'!B$4:B$123, 'Dropdown Lists'!A$10)</f>
        <v>0</v>
      </c>
      <c r="L225" s="102" t="str">
        <f t="shared" ref="L225:L227" si="255">IFERROR(J225/(J225+K225),"")</f>
        <v/>
      </c>
      <c r="M225" s="77">
        <f>COUNTIFS('Audit Form Data'!N$4:N$123, TRUE, 'Audit Form Data'!A$4:A$123, "&gt;=4/1", 'Audit Form Data'!A$4:A$123, "&lt;=4/30", 'Audit Form Data'!B$4:B$123, 'Dropdown Lists'!A$10)</f>
        <v>0</v>
      </c>
      <c r="N225" s="78">
        <f>COUNTIFS('Audit Form Data'!O$4:O$123, TRUE, 'Audit Form Data'!A$4:A$123, "&gt;=4/1", 'Audit Form Data'!A$4:A$123, "&lt;=4/30", 'Audit Form Data'!B$4:B$123, 'Dropdown Lists'!A$10)</f>
        <v>0</v>
      </c>
      <c r="O225" s="102" t="str">
        <f t="shared" ref="O225:O227" si="256">IFERROR(M225/(M225+N225),"")</f>
        <v/>
      </c>
      <c r="P225" s="77">
        <f>COUNTIFS('Audit Form Data'!N$4:N$123, TRUE, 'Audit Form Data'!A$4:A$123, "&gt;=5/1", 'Audit Form Data'!A$4:A$123, "&lt;=5/31", 'Audit Form Data'!B$4:B$123, 'Dropdown Lists'!A$10)</f>
        <v>0</v>
      </c>
      <c r="Q225" s="78">
        <f>COUNTIFS('Audit Form Data'!O$4:O$123, TRUE, 'Audit Form Data'!A$4:A$123, "&gt;=5/1", 'Audit Form Data'!A$4:A$123, "&lt;=5/31", 'Audit Form Data'!B$4:B$123, 'Dropdown Lists'!A$10)</f>
        <v>0</v>
      </c>
      <c r="R225" s="102" t="str">
        <f t="shared" ref="R225:R227" si="257">IFERROR(P225/(P225+Q225),"")</f>
        <v/>
      </c>
      <c r="S225" s="77">
        <f>COUNTIFS('Audit Form Data'!N$4:N$123, TRUE, 'Audit Form Data'!A$4:A$123, "&gt;=6/1", 'Audit Form Data'!A$4:A$123, "&lt;=6/30", 'Audit Form Data'!B$4:B$123, 'Dropdown Lists'!A$10)</f>
        <v>0</v>
      </c>
      <c r="T225" s="78">
        <f>COUNTIFS('Audit Form Data'!O$4:O$123, TRUE, 'Audit Form Data'!A$4:A$123, "&gt;=6/1", 'Audit Form Data'!A$4:A$123, "&lt;=6/30", 'Audit Form Data'!B$4:B$123, 'Dropdown Lists'!A$10)</f>
        <v>0</v>
      </c>
      <c r="U225" s="102" t="str">
        <f t="shared" ref="U225:U227" si="258">IFERROR(S225/(S225+T225),"")</f>
        <v/>
      </c>
      <c r="V225" s="77">
        <f>COUNTIFS('Audit Form Data'!N$4:N$123, TRUE, 'Audit Form Data'!A$4:A$123, "&gt;=7/1", 'Audit Form Data'!A$4:A$123, "&lt;=7/31", 'Audit Form Data'!B$4:B$123, 'Dropdown Lists'!A$10)</f>
        <v>0</v>
      </c>
      <c r="W225" s="78">
        <f>COUNTIFS('Audit Form Data'!O$4:O$123, TRUE, 'Audit Form Data'!A$4:A$123, "&gt;=7/1", 'Audit Form Data'!A$4:A$123, "&lt;=7/31", 'Audit Form Data'!B$4:B$123, 'Dropdown Lists'!A$10)</f>
        <v>0</v>
      </c>
      <c r="X225" s="102" t="str">
        <f t="shared" ref="X225:X227" si="259">IFERROR(V225/(V225+W225),"")</f>
        <v/>
      </c>
      <c r="Y225" s="77">
        <f>COUNTIFS('Audit Form Data'!N$4:N$123, TRUE, 'Audit Form Data'!A$4:A$123, "&gt;=8/1", 'Audit Form Data'!A$4:A$123, "&lt;=8/31", 'Audit Form Data'!B$4:B$123, 'Dropdown Lists'!A$10)</f>
        <v>0</v>
      </c>
      <c r="Z225" s="78">
        <f>COUNTIFS('Audit Form Data'!O$4:O$123, TRUE, 'Audit Form Data'!A$4:A$123, "&gt;=8/1", 'Audit Form Data'!A$4:A$123, "&lt;=8/31", 'Audit Form Data'!B$4:B$123, 'Dropdown Lists'!A$10)</f>
        <v>0</v>
      </c>
      <c r="AA225" s="102" t="str">
        <f t="shared" ref="AA225:AA227" si="260">IFERROR(Y225/(Y225+Z225),"")</f>
        <v/>
      </c>
      <c r="AB225" s="77">
        <f>COUNTIFS('Audit Form Data'!N$4:N$123, TRUE, 'Audit Form Data'!A$4:A$123, "&gt;=9/1", 'Audit Form Data'!A$4:A$123, "&lt;=9/30", 'Audit Form Data'!B$4:B$123, 'Dropdown Lists'!A$10)</f>
        <v>0</v>
      </c>
      <c r="AC225" s="78">
        <f>COUNTIFS('Audit Form Data'!O$4:O$123, TRUE, 'Audit Form Data'!A$4:A$123, "&gt;=9/1", 'Audit Form Data'!A$4:A$123, "&lt;=9/30", 'Audit Form Data'!B$4:B$123, 'Dropdown Lists'!A$10)</f>
        <v>0</v>
      </c>
      <c r="AD225" s="102" t="str">
        <f t="shared" ref="AD225" si="261">IFERROR(AB225/(AB225+AC225),"")</f>
        <v/>
      </c>
      <c r="AE225" s="77">
        <f>COUNTIFS('Audit Form Data'!N$4:N$123, TRUE, 'Audit Form Data'!A$4:A$123, "&gt;=10/1", 'Audit Form Data'!A$4:A$123, "&lt;=10/31", 'Audit Form Data'!B$4:B$123, 'Dropdown Lists'!A$10)</f>
        <v>0</v>
      </c>
      <c r="AF225" s="78">
        <f>COUNTIFS('Audit Form Data'!O$4:O$123, TRUE, 'Audit Form Data'!A$4:A$123, "&gt;=10/1", 'Audit Form Data'!A$4:A$123, "&lt;=10/31", 'Audit Form Data'!B$4:B$123, 'Dropdown Lists'!A$10)</f>
        <v>0</v>
      </c>
      <c r="AG225" s="102" t="str">
        <f t="shared" ref="AG225:AG227" si="262">IFERROR(AE225/(AE225+AF225),"")</f>
        <v/>
      </c>
      <c r="AH225" s="77">
        <f>COUNTIFS('Audit Form Data'!N$4:N$123, TRUE, 'Audit Form Data'!A$4:A$123, "&gt;=11/1", 'Audit Form Data'!A$4:A$123, "&lt;=11/30", 'Audit Form Data'!B$4:B$123, 'Dropdown Lists'!A$10)</f>
        <v>0</v>
      </c>
      <c r="AI225" s="78">
        <f>COUNTIFS('Audit Form Data'!O$4:O$123, TRUE, 'Audit Form Data'!A$4:A$123, "&gt;=11/1", 'Audit Form Data'!A$4:A$123, "&lt;=11/30", 'Audit Form Data'!B$4:B$123, 'Dropdown Lists'!A$10)</f>
        <v>0</v>
      </c>
      <c r="AJ225" s="102" t="str">
        <f t="shared" ref="AJ225:AJ227" si="263">IFERROR(AH225/(AH225+AI225),"")</f>
        <v/>
      </c>
      <c r="AK225" s="77">
        <f>COUNTIFS('Audit Form Data'!N$4:N$123, TRUE, 'Audit Form Data'!A$4:A$123, "&gt;=12/1", 'Audit Form Data'!A$4:A$123, "&lt;=12/31", 'Audit Form Data'!B$4:B$123, 'Dropdown Lists'!A$10)</f>
        <v>0</v>
      </c>
      <c r="AL225" s="78">
        <f>COUNTIFS('Audit Form Data'!O$4:O$123, TRUE, 'Audit Form Data'!A$4:A$123, "&gt;=12/1", 'Audit Form Data'!A$4:A$123, "&lt;=12/31", 'Audit Form Data'!B$4:B$123, 'Dropdown Lists'!A$10)</f>
        <v>0</v>
      </c>
      <c r="AM225" s="102" t="str">
        <f t="shared" ref="AM225:AM227" si="264">IFERROR(AK225/(AK225+AL225),"")</f>
        <v/>
      </c>
      <c r="AO225" s="153"/>
      <c r="AP225" s="53" t="s">
        <v>25</v>
      </c>
      <c r="AQ225" s="80">
        <f>COUNTIFS('Audit Form Data'!AD$4:AD$123, TRUE, 'Audit Form Data'!A$4:A$123, "&gt;=1/1", 'Audit Form Data'!A$4:A$123, "&lt;=1/31", 'Audit Form Data'!B$4:B$123, 'Dropdown Lists'!A$10)</f>
        <v>0</v>
      </c>
      <c r="AR225" s="80">
        <f>COUNTIFS('Audit Form Data'!AD$4:AD$123, TRUE, 'Audit Form Data'!A$4:A$123, "&gt;=2/1", 'Audit Form Data'!A$4:A$123, "&lt;3/1", 'Audit Form Data'!B$4:B$123, 'Dropdown Lists'!A$10)</f>
        <v>0</v>
      </c>
      <c r="AS225" s="80">
        <f>COUNTIFS('Audit Form Data'!AD$4:AD$123, TRUE, 'Audit Form Data'!A$4:A$123, "&gt;=3/1", 'Audit Form Data'!A$4:A$123, "&lt;=3/31", 'Audit Form Data'!B$4:B$123, 'Dropdown Lists'!A$10)</f>
        <v>0</v>
      </c>
      <c r="AT225" s="80">
        <f>COUNTIFS('Audit Form Data'!AD$4:AD$123, TRUE, 'Audit Form Data'!A$4:A$123, "&gt;=4/1", 'Audit Form Data'!A$4:A$123, "&lt;=4/30", 'Audit Form Data'!B$4:B$123, 'Dropdown Lists'!A$10)</f>
        <v>0</v>
      </c>
      <c r="AU225" s="80">
        <f>COUNTIFS('Audit Form Data'!AD$4:AD$123, TRUE, 'Audit Form Data'!A$4:A$123, "&gt;=5/1", 'Audit Form Data'!A$4:A$123, "&lt;=5/31", 'Audit Form Data'!B$4:B$123, 'Dropdown Lists'!A$10)</f>
        <v>0</v>
      </c>
      <c r="AV225" s="80">
        <f>COUNTIFS('Audit Form Data'!AD$4:AD$123, TRUE, 'Audit Form Data'!A$4:A$123, "&gt;=6/1", 'Audit Form Data'!A$4:A$123, "&lt;=6/30", 'Audit Form Data'!B$4:B$123, 'Dropdown Lists'!A$10)</f>
        <v>0</v>
      </c>
      <c r="AW225" s="80">
        <f>COUNTIFS('Audit Form Data'!AD$4:AD$123, TRUE, 'Audit Form Data'!A$4:A$123, "&gt;=7/1", 'Audit Form Data'!A$4:A$123, "&lt;=7/31", 'Audit Form Data'!B$4:B$123, 'Dropdown Lists'!A$10)</f>
        <v>0</v>
      </c>
      <c r="AX225" s="80">
        <f>COUNTIFS('Audit Form Data'!AD$4:AD$123, TRUE, 'Audit Form Data'!A$4:A$123, "&gt;=8/1", 'Audit Form Data'!A$4:A$123, "&lt;=8/31", 'Audit Form Data'!B$4:B$123, 'Dropdown Lists'!A$10)</f>
        <v>0</v>
      </c>
      <c r="AY225" s="80">
        <f>COUNTIFS('Audit Form Data'!AD$4:AD$123, TRUE, 'Audit Form Data'!A$4:A$123, "&gt;=9/1", 'Audit Form Data'!A$4:A$123, "&lt;=9/30", 'Audit Form Data'!B$4:B$123, 'Dropdown Lists'!A$10)</f>
        <v>0</v>
      </c>
      <c r="AZ225" s="80">
        <f>COUNTIFS('Audit Form Data'!AD$4:AD$123, TRUE, 'Audit Form Data'!A$4:A$123, "&gt;=10/1", 'Audit Form Data'!A$4:A$123, "&lt;=10/31", 'Audit Form Data'!B$4:B$123, 'Dropdown Lists'!A$10)</f>
        <v>0</v>
      </c>
      <c r="BA225" s="80">
        <f>COUNTIFS('Audit Form Data'!AD$4:AD$123, TRUE, 'Audit Form Data'!A$4:A$123, "&gt;=11/1", 'Audit Form Data'!A$4:A$123, "&lt;=11/30", 'Audit Form Data'!B$4:B$123, 'Dropdown Lists'!A$10)</f>
        <v>0</v>
      </c>
      <c r="BB225" s="80">
        <f>COUNTIFS('Audit Form Data'!AD$4:AD$123, TRUE, 'Audit Form Data'!A$4:A$123, "&gt;=12/1", 'Audit Form Data'!A$4:A$123, "&lt;=12/31", 'Audit Form Data'!B$4:B$123, 'Dropdown Lists'!A$10)</f>
        <v>0</v>
      </c>
    </row>
    <row r="226" spans="2:54" x14ac:dyDescent="0.3">
      <c r="B226" s="150"/>
      <c r="C226" s="61" t="s">
        <v>20</v>
      </c>
      <c r="D226" s="77">
        <f>COUNTIFS('Audit Form Data'!AU$4:AU$123, TRUE, 'Audit Form Data'!A$4:A$123, "&gt;=1/1", 'Audit Form Data'!A$4:A$123, "&lt;=1/31", 'Audit Form Data'!B$4:B$123, 'Dropdown Lists'!A$10) + COUNTIFS('Audit Form Data'!BA$4:BA$123, TRUE, 'Audit Form Data'!A$4:A$123, "&gt;=1/1", 'Audit Form Data'!A$4:A$123, "&lt;=1/31", 'Audit Form Data'!B$4:B$123, 'Dropdown Lists'!A$10)</f>
        <v>0</v>
      </c>
      <c r="E226" s="78">
        <f>COUNTIFS('Audit Form Data'!AV$4:AV$123, TRUE, 'Audit Form Data'!A$4:A$123, "&gt;=1/1", 'Audit Form Data'!A$4:A$123, "&lt;=1/31", 'Audit Form Data'!B$4:B$123, 'Dropdown Lists'!A$10) + COUNTIFS('Audit Form Data'!BB$4:BB$123, TRUE, 'Audit Form Data'!A$4:A$123, "&gt;=1/1", 'Audit Form Data'!A$4:A$123, "&lt;=1/31", 'Audit Form Data'!B$4:B$123, 'Dropdown Lists'!A$10)</f>
        <v>0</v>
      </c>
      <c r="F226" s="102" t="str">
        <f t="shared" si="253"/>
        <v/>
      </c>
      <c r="G226" s="77">
        <f>COUNTIFS('Audit Form Data'!AU$4:AU$123, TRUE, 'Audit Form Data'!A$4:A$123, "&gt;=2/1", 'Audit Form Data'!A$4:A$123, "&lt;3/1", 'Audit Form Data'!B$4:B$123, 'Dropdown Lists'!A$10) + COUNTIFS('Audit Form Data'!BA$4:BA$123, TRUE, 'Audit Form Data'!A$4:A$123, "&gt;=2/1", 'Audit Form Data'!A$4:A$123, "&lt;3/1", 'Audit Form Data'!B$4:B$123, 'Dropdown Lists'!A$10)</f>
        <v>0</v>
      </c>
      <c r="H226" s="78">
        <f>COUNTIFS('Audit Form Data'!AV$4:AV$123, TRUE, 'Audit Form Data'!A$4:A$123, "&gt;=2/1", 'Audit Form Data'!A$4:A$123, "&lt;3/1", 'Audit Form Data'!B$4:B$123, 'Dropdown Lists'!A$10) + COUNTIFS('Audit Form Data'!BB$4:BB$123, TRUE, 'Audit Form Data'!A$4:A$123, "&gt;=2/1", 'Audit Form Data'!A$4:A$123, "&lt;3/1", 'Audit Form Data'!B$4:B$123, 'Dropdown Lists'!A$10)</f>
        <v>0</v>
      </c>
      <c r="I226" s="102" t="str">
        <f t="shared" si="254"/>
        <v/>
      </c>
      <c r="J226" s="77">
        <f>COUNTIFS('Audit Form Data'!AU$4:AU$123, TRUE, 'Audit Form Data'!A$4:A$123, "&gt;=3/1", 'Audit Form Data'!A$4:A$123, "&lt;=3/31", 'Audit Form Data'!B$4:B$123, 'Dropdown Lists'!A$10) + COUNTIFS('Audit Form Data'!BA$4:BA$123, TRUE, 'Audit Form Data'!A$4:A$123, "&gt;=3/1", 'Audit Form Data'!A$4:A$123, "&lt;=3/31", 'Audit Form Data'!B$4:B$123, 'Dropdown Lists'!A$10)</f>
        <v>0</v>
      </c>
      <c r="K226" s="78">
        <f>COUNTIFS('Audit Form Data'!AV$4:AV$123, TRUE, 'Audit Form Data'!A$4:A$123, "&gt;=3/1", 'Audit Form Data'!A$4:A$123, "&lt;=3/31", 'Audit Form Data'!B$4:B$123, 'Dropdown Lists'!A$10) + COUNTIFS('Audit Form Data'!BB$4:BB$123, TRUE, 'Audit Form Data'!A$4:A$123, "&gt;=3/1", 'Audit Form Data'!A$4:A$123, "&lt;=3/31", 'Audit Form Data'!B$4:B$123, 'Dropdown Lists'!A$10)</f>
        <v>0</v>
      </c>
      <c r="L226" s="102" t="str">
        <f t="shared" si="255"/>
        <v/>
      </c>
      <c r="M226" s="77">
        <f>COUNTIFS('Audit Form Data'!AU$4:AU$123, TRUE, 'Audit Form Data'!A$4:A$123, "&gt;=4/1", 'Audit Form Data'!A$4:A$123, "&lt;=4/30", 'Audit Form Data'!B$4:B$123, 'Dropdown Lists'!A$10) + COUNTIFS('Audit Form Data'!BA$4:BA$123, TRUE, 'Audit Form Data'!A$4:A$123, "&gt;=4/1", 'Audit Form Data'!A$4:A$123, "&lt;=4/30", 'Audit Form Data'!B$4:B$123, 'Dropdown Lists'!A$10)</f>
        <v>0</v>
      </c>
      <c r="N226" s="78">
        <f>COUNTIFS('Audit Form Data'!AV$4:AV$123, TRUE, 'Audit Form Data'!A$4:A$123, "&gt;=4/1", 'Audit Form Data'!A$4:A$123, "&lt;=4/30", 'Audit Form Data'!B$4:B$123, 'Dropdown Lists'!A$10) + COUNTIFS('Audit Form Data'!BB$4:BB$123, TRUE, 'Audit Form Data'!A$4:A$123, "&gt;=4/1", 'Audit Form Data'!A$4:A$123, "&lt;=4/30", 'Audit Form Data'!B$4:B$123, 'Dropdown Lists'!A$10)</f>
        <v>0</v>
      </c>
      <c r="O226" s="102" t="str">
        <f t="shared" si="256"/>
        <v/>
      </c>
      <c r="P226" s="77">
        <f>COUNTIFS('Audit Form Data'!AU$4:AU$123, TRUE, 'Audit Form Data'!A$4:A$123, "&gt;=5/1", 'Audit Form Data'!A$4:A$123, "&lt;=5/31", 'Audit Form Data'!B$4:B$123, 'Dropdown Lists'!A$10) + COUNTIFS('Audit Form Data'!BA$4:BA$123, TRUE, 'Audit Form Data'!A$4:A$123, "&gt;=5/1", 'Audit Form Data'!A$4:A$123, "&lt;=5/31", 'Audit Form Data'!B$4:B$123, 'Dropdown Lists'!A$10)</f>
        <v>0</v>
      </c>
      <c r="Q226" s="78">
        <f>COUNTIFS('Audit Form Data'!AV$4:AV$123, TRUE, 'Audit Form Data'!A$4:A$123, "&gt;=5/1", 'Audit Form Data'!A$4:A$123, "&lt;=5/31", 'Audit Form Data'!B$4:B$123, 'Dropdown Lists'!A$10) + COUNTIFS('Audit Form Data'!BB$4:BB$123, TRUE, 'Audit Form Data'!A$4:A$123, "&gt;=5/1", 'Audit Form Data'!A$4:A$123, "&lt;=5/31", 'Audit Form Data'!B$4:B$123, 'Dropdown Lists'!A$10)</f>
        <v>0</v>
      </c>
      <c r="R226" s="102" t="str">
        <f t="shared" si="257"/>
        <v/>
      </c>
      <c r="S226" s="77">
        <f>COUNTIFS('Audit Form Data'!AU$4:AU$123, TRUE, 'Audit Form Data'!A$4:A$123, "&gt;=6/1", 'Audit Form Data'!A$4:A$123, "&lt;=6/30", 'Audit Form Data'!B$4:B$123, 'Dropdown Lists'!A$10) + COUNTIFS('Audit Form Data'!BA$4:BA$123, TRUE, 'Audit Form Data'!A$4:A$123, "&gt;=6/1", 'Audit Form Data'!A$4:A$123, "&lt;=6/30", 'Audit Form Data'!B$4:B$123, 'Dropdown Lists'!A$10)</f>
        <v>0</v>
      </c>
      <c r="T226" s="78">
        <f>COUNTIFS('Audit Form Data'!AV$4:AV$123, TRUE, 'Audit Form Data'!A$4:A$123, "&gt;=6/1", 'Audit Form Data'!A$4:A$123, "&lt;=6/30", 'Audit Form Data'!B$4:B$123, 'Dropdown Lists'!A$10) + COUNTIFS('Audit Form Data'!BB$4:BB$123, TRUE, 'Audit Form Data'!A$4:A$123, "&gt;=6/1", 'Audit Form Data'!A$4:A$123, "&lt;=6/30", 'Audit Form Data'!B$4:B$123, 'Dropdown Lists'!A$10)</f>
        <v>0</v>
      </c>
      <c r="U226" s="102" t="str">
        <f t="shared" si="258"/>
        <v/>
      </c>
      <c r="V226" s="77">
        <f>COUNTIFS('Audit Form Data'!AU$4:AU$123, TRUE, 'Audit Form Data'!A$4:A$123, "&gt;=7/1", 'Audit Form Data'!A$4:A$123, "&lt;=7/31", 'Audit Form Data'!B$4:B$123, 'Dropdown Lists'!A$10) + COUNTIFS('Audit Form Data'!BA$4:BA$123, TRUE, 'Audit Form Data'!A$4:A$123, "&gt;=7/1", 'Audit Form Data'!A$4:A$123, "&lt;=7/31", 'Audit Form Data'!B$4:B$123, 'Dropdown Lists'!A$10)</f>
        <v>0</v>
      </c>
      <c r="W226" s="78">
        <f>COUNTIFS('Audit Form Data'!AV$4:AV$123, TRUE, 'Audit Form Data'!A$4:A$123, "&gt;=7/1", 'Audit Form Data'!A$4:A$123, "&lt;=7/31", 'Audit Form Data'!B$4:B$123, 'Dropdown Lists'!A$10) + COUNTIFS('Audit Form Data'!BB$4:BB$123, TRUE, 'Audit Form Data'!A$4:A$123, "&gt;=7/1", 'Audit Form Data'!A$4:A$123, "&lt;=7/31", 'Audit Form Data'!B$4:B$123, 'Dropdown Lists'!A$10)</f>
        <v>0</v>
      </c>
      <c r="X226" s="102" t="str">
        <f t="shared" si="259"/>
        <v/>
      </c>
      <c r="Y226" s="77">
        <f>COUNTIFS('Audit Form Data'!AU$4:AU$123, TRUE, 'Audit Form Data'!A$4:A$123, "&gt;=8/1", 'Audit Form Data'!A$4:A$123, "&lt;=8/31", 'Audit Form Data'!B$4:B$123, 'Dropdown Lists'!A$10) + COUNTIFS('Audit Form Data'!BA$4:BA$123, TRUE, 'Audit Form Data'!A$4:A$123, "&gt;=8/1", 'Audit Form Data'!A$4:A$123, "&lt;=8/31", 'Audit Form Data'!B$4:B$123, 'Dropdown Lists'!A$10)</f>
        <v>0</v>
      </c>
      <c r="Z226" s="78">
        <f>COUNTIFS('Audit Form Data'!AV$4:AV$123, TRUE, 'Audit Form Data'!A$4:A$123, "&gt;=8/1", 'Audit Form Data'!A$4:A$123, "&lt;=8/31", 'Audit Form Data'!B$4:B$123, 'Dropdown Lists'!A$10) + COUNTIFS('Audit Form Data'!BB$4:BB$123, TRUE, 'Audit Form Data'!A$4:A$123, "&gt;=8/1", 'Audit Form Data'!A$4:A$123, "&lt;=8/31", 'Audit Form Data'!B$4:B$123, 'Dropdown Lists'!A$10)</f>
        <v>0</v>
      </c>
      <c r="AA226" s="102" t="str">
        <f t="shared" si="260"/>
        <v/>
      </c>
      <c r="AB226" s="77">
        <f>COUNTIFS('Audit Form Data'!AU$4:AU$123, TRUE, 'Audit Form Data'!A$4:A$123, "&gt;=9/1", 'Audit Form Data'!A$4:A$123, "&lt;=9/30", 'Audit Form Data'!B$4:B$123, 'Dropdown Lists'!A$10) + COUNTIFS('Audit Form Data'!BA$4:BA$123, TRUE, 'Audit Form Data'!A$4:A$123, "&gt;=9/1", 'Audit Form Data'!A$4:A$123, "&lt;=9/30", 'Audit Form Data'!B$4:B$123, 'Dropdown Lists'!A$10)</f>
        <v>0</v>
      </c>
      <c r="AC226" s="78">
        <f>COUNTIFS('Audit Form Data'!AV$4:AV$123, TRUE, 'Audit Form Data'!A$4:A$123, "&gt;=9/1", 'Audit Form Data'!A$4:A$123, "&lt;=9/30", 'Audit Form Data'!B$4:B$123, 'Dropdown Lists'!A$10) + COUNTIFS('Audit Form Data'!BB$4:BB$123, TRUE, 'Audit Form Data'!A$4:A$123, "&gt;=9/1", 'Audit Form Data'!A$4:A$123, "&lt;=9/30", 'Audit Form Data'!B$4:B$123, 'Dropdown Lists'!A$10)</f>
        <v>0</v>
      </c>
      <c r="AD226" s="102" t="str">
        <f>IFERROR(AB226/(AB226+AC226),"")</f>
        <v/>
      </c>
      <c r="AE226" s="77">
        <f>COUNTIFS('Audit Form Data'!AU$4:AU$123, TRUE, 'Audit Form Data'!A$4:A$123, "&gt;=10/1", 'Audit Form Data'!A$4:A$123, "&lt;=10/31", 'Audit Form Data'!B$4:B$123, 'Dropdown Lists'!A$10) + COUNTIFS('Audit Form Data'!BA$4:BA$123, TRUE, 'Audit Form Data'!A$4:A$123, "&gt;=10/1", 'Audit Form Data'!A$4:A$123, "&lt;=10/31", 'Audit Form Data'!B$4:B$123, 'Dropdown Lists'!A$10)</f>
        <v>0</v>
      </c>
      <c r="AF226" s="78">
        <f>COUNTIFS('Audit Form Data'!AV$4:AV$123, TRUE, 'Audit Form Data'!A$4:A$123, "&gt;=10/1", 'Audit Form Data'!A$4:A$123, "&lt;=10/31", 'Audit Form Data'!B$4:B$123, 'Dropdown Lists'!A$10) + COUNTIFS('Audit Form Data'!BB$4:BB$123, TRUE, 'Audit Form Data'!A$4:A$123, "&gt;=10/1", 'Audit Form Data'!A$4:A$123, "&lt;=10/31", 'Audit Form Data'!B$4:B$123, 'Dropdown Lists'!A$10)</f>
        <v>0</v>
      </c>
      <c r="AG226" s="102" t="str">
        <f t="shared" si="262"/>
        <v/>
      </c>
      <c r="AH226" s="77">
        <f>COUNTIFS('Audit Form Data'!AU$4:AU$123, TRUE, 'Audit Form Data'!A$4:A$123, "&gt;=11/1", 'Audit Form Data'!A$4:A$123, "&lt;=11/30", 'Audit Form Data'!B$4:B$123, 'Dropdown Lists'!A$10) + COUNTIFS('Audit Form Data'!BA$4:BA$123, TRUE, 'Audit Form Data'!A$4:A$123, "&gt;=11/1", 'Audit Form Data'!A$4:A$123, "&lt;=11/30", 'Audit Form Data'!B$4:B$123, 'Dropdown Lists'!A$10)</f>
        <v>0</v>
      </c>
      <c r="AI226" s="78">
        <f>COUNTIFS('Audit Form Data'!AV$4:AV$123, TRUE, 'Audit Form Data'!A$4:A$123, "&gt;=11/1", 'Audit Form Data'!A$4:A$123, "&lt;=11/30", 'Audit Form Data'!B$4:B$123, 'Dropdown Lists'!A$10) + COUNTIFS('Audit Form Data'!BB$4:BB$123, TRUE, 'Audit Form Data'!A$4:A$123, "&gt;=11/1", 'Audit Form Data'!A$4:A$123, "&lt;=11/30", 'Audit Form Data'!B$4:B$123, 'Dropdown Lists'!A$10)</f>
        <v>0</v>
      </c>
      <c r="AJ226" s="102" t="str">
        <f t="shared" si="263"/>
        <v/>
      </c>
      <c r="AK226" s="77">
        <f>COUNTIFS('Audit Form Data'!AU$4:AU$123, TRUE, 'Audit Form Data'!A$4:A$123, "&gt;=12/1", 'Audit Form Data'!A$4:A$123, "&lt;=12/31", 'Audit Form Data'!B$4:B$123, 'Dropdown Lists'!A$10) + COUNTIFS('Audit Form Data'!BA$4:BA$123, TRUE, 'Audit Form Data'!A$4:A$123, "&gt;=12/1", 'Audit Form Data'!A$4:A$123, "&lt;=12/31", 'Audit Form Data'!B$4:B$123, 'Dropdown Lists'!A$10)</f>
        <v>0</v>
      </c>
      <c r="AL226" s="78">
        <f>COUNTIFS('Audit Form Data'!AV$4:AV$123, TRUE, 'Audit Form Data'!A$4:A$123, "&gt;=12/1", 'Audit Form Data'!A$4:A$123, "&lt;=12/31", 'Audit Form Data'!B$4:B$123, 'Dropdown Lists'!A$10) + COUNTIFS('Audit Form Data'!BB$4:BB$123, TRUE, 'Audit Form Data'!A$4:A$123, "&gt;=12/1", 'Audit Form Data'!A$4:A$123, "&lt;=12/31", 'Audit Form Data'!B$4:B$123, 'Dropdown Lists'!A$10)</f>
        <v>0</v>
      </c>
      <c r="AM226" s="102" t="str">
        <f t="shared" si="264"/>
        <v/>
      </c>
    </row>
    <row r="227" spans="2:54" ht="24.6" x14ac:dyDescent="0.3">
      <c r="B227" s="150"/>
      <c r="C227" s="62" t="s">
        <v>22</v>
      </c>
      <c r="D227" s="77">
        <f>COUNTIFS('Audit Form Data'!BG$4:BG$123, TRUE, 'Audit Form Data'!A$4:A$123, "&gt;=1/1", 'Audit Form Data'!A$4:A$123, "&lt;=1/31", 'Audit Form Data'!B$4:B$123, 'Dropdown Lists'!A$10)</f>
        <v>0</v>
      </c>
      <c r="E227" s="78">
        <f>COUNTIFS('Audit Form Data'!BH$4:BH$123, TRUE, 'Audit Form Data'!A$4:A$123, "&gt;=1/1", 'Audit Form Data'!A$4:A$123, "&lt;=1/31", 'Audit Form Data'!B$4:B$123, 'Dropdown Lists'!A$10)</f>
        <v>0</v>
      </c>
      <c r="F227" s="102" t="str">
        <f t="shared" si="253"/>
        <v/>
      </c>
      <c r="G227" s="77">
        <f>COUNTIFS('Audit Form Data'!BG$4:BG$123, TRUE, 'Audit Form Data'!A$4:A$123, "&gt;=2/1", 'Audit Form Data'!A$4:A$123, "&lt;3/1", 'Audit Form Data'!B$4:B$123, 'Dropdown Lists'!A$10)</f>
        <v>0</v>
      </c>
      <c r="H227" s="78">
        <f>COUNTIFS('Audit Form Data'!BH$4:BH$123, TRUE, 'Audit Form Data'!A$4:A$123, "&gt;=2/1", 'Audit Form Data'!A$4:A$123, "&lt;3/1", 'Audit Form Data'!B$4:B$123, 'Dropdown Lists'!A$10)</f>
        <v>0</v>
      </c>
      <c r="I227" s="102" t="str">
        <f t="shared" si="254"/>
        <v/>
      </c>
      <c r="J227" s="77">
        <f>COUNTIFS('Audit Form Data'!BG$4:BG$123, TRUE, 'Audit Form Data'!A$4:A$123, "&gt;=3/1", 'Audit Form Data'!A$4:A$123, "&lt;=3/31", 'Audit Form Data'!B$4:B$123, 'Dropdown Lists'!A$10)</f>
        <v>0</v>
      </c>
      <c r="K227" s="78">
        <f>COUNTIFS('Audit Form Data'!BH$4:BH$123, TRUE, 'Audit Form Data'!A$4:A$123, "&gt;=3/1", 'Audit Form Data'!A$4:A$123, "&lt;=3/31", 'Audit Form Data'!B$4:B$123, 'Dropdown Lists'!A$10)</f>
        <v>0</v>
      </c>
      <c r="L227" s="102" t="str">
        <f t="shared" si="255"/>
        <v/>
      </c>
      <c r="M227" s="77">
        <f>COUNTIFS('Audit Form Data'!BG$4:BG$123, TRUE, 'Audit Form Data'!A$4:A$123, "&gt;=4/1", 'Audit Form Data'!A$4:A$123, "&lt;=4/30", 'Audit Form Data'!B$4:B$123, 'Dropdown Lists'!A$10)</f>
        <v>0</v>
      </c>
      <c r="N227" s="78">
        <f>COUNTIFS('Audit Form Data'!BH$4:BH$123, TRUE, 'Audit Form Data'!A$4:A$123, "&gt;=4/1", 'Audit Form Data'!A$4:A$123, "&lt;=4/30", 'Audit Form Data'!B$4:B$123, 'Dropdown Lists'!A$10)</f>
        <v>0</v>
      </c>
      <c r="O227" s="102" t="str">
        <f t="shared" si="256"/>
        <v/>
      </c>
      <c r="P227" s="77">
        <f>COUNTIFS('Audit Form Data'!BG$4:BG$123, TRUE, 'Audit Form Data'!A$4:A$123, "&gt;=5/1", 'Audit Form Data'!A$4:A$123, "&lt;=5/31", 'Audit Form Data'!B$4:B$123, 'Dropdown Lists'!A$10)</f>
        <v>0</v>
      </c>
      <c r="Q227" s="78">
        <f>COUNTIFS('Audit Form Data'!BH$4:BH$123, TRUE, 'Audit Form Data'!A$4:A$123, "&gt;=5/1", 'Audit Form Data'!A$4:A$123, "&lt;=5/31", 'Audit Form Data'!B$4:B$123, 'Dropdown Lists'!A$10)</f>
        <v>0</v>
      </c>
      <c r="R227" s="102" t="str">
        <f t="shared" si="257"/>
        <v/>
      </c>
      <c r="S227" s="77">
        <f>COUNTIFS('Audit Form Data'!BG$4:BG$123, TRUE, 'Audit Form Data'!A$4:A$123, "&gt;=6/1", 'Audit Form Data'!A$4:A$123, "&lt;=6/30", 'Audit Form Data'!B$4:B$123, 'Dropdown Lists'!A$10)</f>
        <v>0</v>
      </c>
      <c r="T227" s="78">
        <f>COUNTIFS('Audit Form Data'!BH$4:BH$123, TRUE, 'Audit Form Data'!A$4:A$123, "&gt;=6/1", 'Audit Form Data'!A$4:A$123, "&lt;=6/30", 'Audit Form Data'!B$4:B$123, 'Dropdown Lists'!A$10)</f>
        <v>0</v>
      </c>
      <c r="U227" s="102" t="str">
        <f t="shared" si="258"/>
        <v/>
      </c>
      <c r="V227" s="77">
        <f>COUNTIFS('Audit Form Data'!BG$4:BG$123, TRUE, 'Audit Form Data'!A$4:A$123, "&gt;=7/1", 'Audit Form Data'!A$4:A$123, "&lt;=7/31", 'Audit Form Data'!B$4:B$123, 'Dropdown Lists'!A$10)</f>
        <v>0</v>
      </c>
      <c r="W227" s="78">
        <f>COUNTIFS('Audit Form Data'!BH$4:BH$123, TRUE, 'Audit Form Data'!A$4:A$123, "&gt;=7/1", 'Audit Form Data'!A$4:A$123, "&lt;=7/31", 'Audit Form Data'!B$4:B$123, 'Dropdown Lists'!A$10)</f>
        <v>0</v>
      </c>
      <c r="X227" s="102" t="str">
        <f t="shared" si="259"/>
        <v/>
      </c>
      <c r="Y227" s="77">
        <f>COUNTIFS('Audit Form Data'!BG$4:BG$123, TRUE, 'Audit Form Data'!A$4:A$123, "&gt;=8/1", 'Audit Form Data'!A$4:A$123, "&lt;=8/31", 'Audit Form Data'!B$4:B$123, 'Dropdown Lists'!A$10)</f>
        <v>0</v>
      </c>
      <c r="Z227" s="78">
        <f>COUNTIFS('Audit Form Data'!BH$4:BH$123, TRUE, 'Audit Form Data'!A$4:A$123, "&gt;=8/1", 'Audit Form Data'!A$4:A$123, "&lt;=8/31", 'Audit Form Data'!B$4:B$123, 'Dropdown Lists'!A$10)</f>
        <v>0</v>
      </c>
      <c r="AA227" s="102" t="str">
        <f t="shared" si="260"/>
        <v/>
      </c>
      <c r="AB227" s="77">
        <f>COUNTIFS('Audit Form Data'!BG$4:BG$123, TRUE, 'Audit Form Data'!A$4:A$123, "&gt;=9/1", 'Audit Form Data'!A$4:A$123, "&lt;=9/30", 'Audit Form Data'!B$4:B$123, 'Dropdown Lists'!A$10)</f>
        <v>0</v>
      </c>
      <c r="AC227" s="78">
        <f>COUNTIFS('Audit Form Data'!BH$4:BH$123, TRUE, 'Audit Form Data'!A$4:A$123, "&gt;=9/1", 'Audit Form Data'!A$4:A$123, "&lt;=9/30", 'Audit Form Data'!B$4:B$123, 'Dropdown Lists'!A$10)</f>
        <v>0</v>
      </c>
      <c r="AD227" s="102" t="str">
        <f t="shared" ref="AD227" si="265">IFERROR(AB227/(AB227+AC227),"")</f>
        <v/>
      </c>
      <c r="AE227" s="77">
        <f>COUNTIFS('Audit Form Data'!BG$4:BG$123, TRUE, 'Audit Form Data'!A$4:A$123, "&gt;=10/1", 'Audit Form Data'!A$4:A$123, "&lt;=10/31", 'Audit Form Data'!B$4:B$123, 'Dropdown Lists'!A$10)</f>
        <v>0</v>
      </c>
      <c r="AF227" s="78">
        <f>COUNTIFS('Audit Form Data'!BH$4:BH$123, TRUE, 'Audit Form Data'!A$4:A$123, "&gt;=10/1", 'Audit Form Data'!A$4:A$123, "&lt;=10/31", 'Audit Form Data'!B$4:B$123, 'Dropdown Lists'!A$10)</f>
        <v>0</v>
      </c>
      <c r="AG227" s="102" t="str">
        <f t="shared" si="262"/>
        <v/>
      </c>
      <c r="AH227" s="77">
        <f>COUNTIFS('Audit Form Data'!BG$4:BG$123, TRUE, 'Audit Form Data'!A$4:A$123, "&gt;=11/1", 'Audit Form Data'!A$4:A$123, "&lt;=11/30", 'Audit Form Data'!B$4:B$123, 'Dropdown Lists'!A$10)</f>
        <v>0</v>
      </c>
      <c r="AI227" s="78">
        <f>COUNTIFS('Audit Form Data'!BH$4:BH$123, TRUE, 'Audit Form Data'!A$4:A$123, "&gt;=11/1", 'Audit Form Data'!A$4:A$123, "&lt;=11/30", 'Audit Form Data'!B$4:B$123, 'Dropdown Lists'!A$10)</f>
        <v>0</v>
      </c>
      <c r="AJ227" s="102" t="str">
        <f t="shared" si="263"/>
        <v/>
      </c>
      <c r="AK227" s="77">
        <f>COUNTIFS('Audit Form Data'!BG$4:BG$123, TRUE, 'Audit Form Data'!A$4:A$123, "&gt;=12/1", 'Audit Form Data'!A$4:A$123, "&lt;=12/31", 'Audit Form Data'!B$4:B$123, 'Dropdown Lists'!A$10)</f>
        <v>0</v>
      </c>
      <c r="AL227" s="78">
        <f>COUNTIFS('Audit Form Data'!BH$4:BH$123, TRUE, 'Audit Form Data'!A$4:A$123, "&gt;=12/1", 'Audit Form Data'!A$4:A$123, "&lt;=12/31", 'Audit Form Data'!B$4:B$123, 'Dropdown Lists'!A$10)</f>
        <v>0</v>
      </c>
      <c r="AM227" s="102" t="str">
        <f t="shared" si="264"/>
        <v/>
      </c>
    </row>
    <row r="228" spans="2:54" x14ac:dyDescent="0.3">
      <c r="B228" s="151"/>
      <c r="C228" s="93" t="s">
        <v>118</v>
      </c>
      <c r="D228" s="94">
        <f>SUM(D225:D227)</f>
        <v>0</v>
      </c>
      <c r="E228" s="94">
        <f>SUM(E225:E227)</f>
        <v>0</v>
      </c>
      <c r="F228" s="103" t="e">
        <f>IFERROR(D228/(D228+E228), NA())</f>
        <v>#N/A</v>
      </c>
      <c r="G228" s="94">
        <f>SUM(G225:G227)</f>
        <v>0</v>
      </c>
      <c r="H228" s="94">
        <f>SUM(H225:H227)</f>
        <v>0</v>
      </c>
      <c r="I228" s="103" t="e">
        <f>IFERROR(G228/(G228+H228), NA())</f>
        <v>#N/A</v>
      </c>
      <c r="J228" s="94">
        <f>SUM(J225:J227)</f>
        <v>0</v>
      </c>
      <c r="K228" s="94">
        <f>SUM(K225:K227)</f>
        <v>0</v>
      </c>
      <c r="L228" s="103" t="e">
        <f>IFERROR(J228/(J228+K228), NA())</f>
        <v>#N/A</v>
      </c>
      <c r="M228" s="94">
        <f>SUM(M225:M227)</f>
        <v>0</v>
      </c>
      <c r="N228" s="94">
        <f>SUM(N225:N227)</f>
        <v>0</v>
      </c>
      <c r="O228" s="103" t="e">
        <f>IFERROR(M228/(M228+N228), NA())</f>
        <v>#N/A</v>
      </c>
      <c r="P228" s="94">
        <f>SUM(P225:P227)</f>
        <v>0</v>
      </c>
      <c r="Q228" s="94">
        <f>SUM(Q225:Q227)</f>
        <v>0</v>
      </c>
      <c r="R228" s="103" t="e">
        <f>IFERROR(P228/(P228+Q228), NA())</f>
        <v>#N/A</v>
      </c>
      <c r="S228" s="94">
        <f>SUM(S225:S227)</f>
        <v>0</v>
      </c>
      <c r="T228" s="94">
        <f>SUM(T225:T227)</f>
        <v>0</v>
      </c>
      <c r="U228" s="103" t="e">
        <f>IFERROR(S228/(S228+T228), NA())</f>
        <v>#N/A</v>
      </c>
      <c r="V228" s="94">
        <f>SUM(V225:V227)</f>
        <v>0</v>
      </c>
      <c r="W228" s="94">
        <f>SUM(W225:W227)</f>
        <v>0</v>
      </c>
      <c r="X228" s="103" t="e">
        <f>IFERROR(V228/(V228+W228), NA())</f>
        <v>#N/A</v>
      </c>
      <c r="Y228" s="94">
        <f>SUM(Y225:Y227)</f>
        <v>0</v>
      </c>
      <c r="Z228" s="94">
        <f>SUM(Z225:Z227)</f>
        <v>0</v>
      </c>
      <c r="AA228" s="103" t="e">
        <f>IFERROR(Y228/(Y228+Z228), NA())</f>
        <v>#N/A</v>
      </c>
      <c r="AB228" s="94">
        <f>SUM(AB225:AB227)</f>
        <v>0</v>
      </c>
      <c r="AC228" s="94">
        <f>SUM(AC225:AC227)</f>
        <v>0</v>
      </c>
      <c r="AD228" s="103" t="e">
        <f>IFERROR(AB228/(AB228+AC228), NA())</f>
        <v>#N/A</v>
      </c>
      <c r="AE228" s="94">
        <f>SUM(AE225:AE227)</f>
        <v>0</v>
      </c>
      <c r="AF228" s="94">
        <f>SUM(AF225:AF227)</f>
        <v>0</v>
      </c>
      <c r="AG228" s="103" t="e">
        <f>IFERROR(AE228/(AE228+AF228), NA())</f>
        <v>#N/A</v>
      </c>
      <c r="AH228" s="94">
        <f>SUM(AH225:AH227)</f>
        <v>0</v>
      </c>
      <c r="AI228" s="94">
        <f>SUM(AI225:AI227)</f>
        <v>0</v>
      </c>
      <c r="AJ228" s="103" t="e">
        <f>IFERROR(AH228/(AH228+AI228), NA())</f>
        <v>#N/A</v>
      </c>
      <c r="AK228" s="94">
        <f>SUM(AK225:AK227)</f>
        <v>0</v>
      </c>
      <c r="AL228" s="94">
        <f>SUM(AL225:AL227)</f>
        <v>0</v>
      </c>
      <c r="AM228" s="103" t="e">
        <f>IFERROR(AK228/(AK228+AL228), NA())</f>
        <v>#N/A</v>
      </c>
    </row>
    <row r="229" spans="2:54" ht="24.6" x14ac:dyDescent="0.3">
      <c r="B229" s="152" t="s">
        <v>23</v>
      </c>
      <c r="C229" s="63" t="s">
        <v>24</v>
      </c>
      <c r="D229" s="79">
        <f>COUNTIFS('Audit Form Data'!Q$4:Q$123, TRUE, 'Audit Form Data'!A$4:A$123, "&gt;=1/1", 'Audit Form Data'!A$4:A$123, "&lt;=1/31", 'Audit Form Data'!B$4:B$123, 'Dropdown Lists'!A$10)</f>
        <v>0</v>
      </c>
      <c r="E229" s="80">
        <f>COUNTIFS('Audit Form Data'!R$4:R$123, TRUE, 'Audit Form Data'!A$4:A$123, "&gt;=1/1", 'Audit Form Data'!A$4:A$123, "&lt;=1/31", 'Audit Form Data'!B$4:B$123, 'Dropdown Lists'!A$10)</f>
        <v>0</v>
      </c>
      <c r="F229" s="104" t="str">
        <f t="shared" ref="F229:F230" si="266">IFERROR(D229/(D229+E229),"")</f>
        <v/>
      </c>
      <c r="G229" s="79">
        <f>COUNTIFS('Audit Form Data'!Q$4:Q$123, TRUE, 'Audit Form Data'!A$4:A$123, "&gt;=2/1", 'Audit Form Data'!A$4:A$123, "&lt;3/1", 'Audit Form Data'!B$4:B$123, 'Dropdown Lists'!A$10)</f>
        <v>0</v>
      </c>
      <c r="H229" s="80">
        <f>COUNTIFS('Audit Form Data'!R$4:R$123, TRUE, 'Audit Form Data'!A$4:A$123, "&gt;=2/1", 'Audit Form Data'!A$4:A$123, "&lt;3/1", 'Audit Form Data'!B$4:B$123, 'Dropdown Lists'!A$10)</f>
        <v>0</v>
      </c>
      <c r="I229" s="104" t="str">
        <f t="shared" ref="I229:I230" si="267">IFERROR(G229/(G229+H229),"")</f>
        <v/>
      </c>
      <c r="J229" s="79">
        <f>COUNTIFS('Audit Form Data'!Q$4:Q$123, TRUE, 'Audit Form Data'!A$4:A$123, "&gt;=3/1", 'Audit Form Data'!A$4:A$123, "&lt;=3/31", 'Audit Form Data'!B$4:B$123, 'Dropdown Lists'!A$10)</f>
        <v>0</v>
      </c>
      <c r="K229" s="80">
        <f>COUNTIFS('Audit Form Data'!R$4:R$123, TRUE, 'Audit Form Data'!A$4:A$123, "&gt;=3/1", 'Audit Form Data'!A$4:A$123, "&lt;=3/31", 'Audit Form Data'!B$4:B$123, 'Dropdown Lists'!A$10)</f>
        <v>0</v>
      </c>
      <c r="L229" s="104" t="str">
        <f t="shared" ref="L229:L230" si="268">IFERROR(J229/(J229+K229),"")</f>
        <v/>
      </c>
      <c r="M229" s="79">
        <f>COUNTIFS('Audit Form Data'!Q$4:Q$123, TRUE, 'Audit Form Data'!A$4:A$123, "&gt;=4/1", 'Audit Form Data'!A$4:A$123, "&lt;=4/30", 'Audit Form Data'!B$4:B$123, 'Dropdown Lists'!A$10)</f>
        <v>0</v>
      </c>
      <c r="N229" s="80">
        <f>COUNTIFS('Audit Form Data'!R$4:R$123, TRUE, 'Audit Form Data'!A$4:A$123, "&gt;=4/1", 'Audit Form Data'!A$4:A$123, "&lt;=4/30", 'Audit Form Data'!B$4:B$123, 'Dropdown Lists'!A$10)</f>
        <v>0</v>
      </c>
      <c r="O229" s="104" t="str">
        <f t="shared" ref="O229:O230" si="269">IFERROR(M229/(M229+N229),"")</f>
        <v/>
      </c>
      <c r="P229" s="79">
        <f>COUNTIFS('Audit Form Data'!Q$4:Q$123, TRUE, 'Audit Form Data'!A$4:A$123, "&gt;=5/1", 'Audit Form Data'!A$4:A$123, "&lt;=5/31", 'Audit Form Data'!B$4:B$123, 'Dropdown Lists'!A$10)</f>
        <v>0</v>
      </c>
      <c r="Q229" s="80">
        <f>COUNTIFS('Audit Form Data'!R$4:R$123, TRUE, 'Audit Form Data'!A$4:A$123, "&gt;=5/1", 'Audit Form Data'!A$4:A$123, "&lt;=5/31", 'Audit Form Data'!B$4:B$123, 'Dropdown Lists'!A$10)</f>
        <v>0</v>
      </c>
      <c r="R229" s="104" t="str">
        <f t="shared" ref="R229:R230" si="270">IFERROR(P229/(P229+Q229),"")</f>
        <v/>
      </c>
      <c r="S229" s="79">
        <f>COUNTIFS('Audit Form Data'!Q$4:Q$123, TRUE, 'Audit Form Data'!A$4:A$123, "&gt;=6/1", 'Audit Form Data'!A$4:A$123, "&lt;=6/30", 'Audit Form Data'!B$4:B$123, 'Dropdown Lists'!A$10)</f>
        <v>0</v>
      </c>
      <c r="T229" s="80">
        <f>COUNTIFS('Audit Form Data'!R$4:R$123, TRUE, 'Audit Form Data'!A$4:A$123, "&gt;=6/1", 'Audit Form Data'!A$4:A$123, "&lt;=6/30", 'Audit Form Data'!B$4:B$123, 'Dropdown Lists'!A$10)</f>
        <v>0</v>
      </c>
      <c r="U229" s="104" t="str">
        <f t="shared" ref="U229:U230" si="271">IFERROR(S229/(S229+T229),"")</f>
        <v/>
      </c>
      <c r="V229" s="79">
        <f>COUNTIFS('Audit Form Data'!Q$4:Q$123, TRUE, 'Audit Form Data'!A$4:A$123, "&gt;=7/1", 'Audit Form Data'!A$4:A$123, "&lt;=7/31", 'Audit Form Data'!B$4:B$123, 'Dropdown Lists'!A$10)</f>
        <v>0</v>
      </c>
      <c r="W229" s="80">
        <f>COUNTIFS('Audit Form Data'!R$4:R$123, TRUE, 'Audit Form Data'!A$4:A$123, "&gt;=7/1", 'Audit Form Data'!A$4:A$123, "&lt;=7/31", 'Audit Form Data'!B$4:B$123, 'Dropdown Lists'!A$10)</f>
        <v>0</v>
      </c>
      <c r="X229" s="104" t="str">
        <f t="shared" ref="X229:X230" si="272">IFERROR(V229/(V229+W229),"")</f>
        <v/>
      </c>
      <c r="Y229" s="79">
        <f>COUNTIFS('Audit Form Data'!Q$4:Q$123, TRUE, 'Audit Form Data'!A$4:A$123, "&gt;=8/1", 'Audit Form Data'!A$4:A$123, "&lt;=8/31", 'Audit Form Data'!B$4:B$123, 'Dropdown Lists'!A$10)</f>
        <v>0</v>
      </c>
      <c r="Z229" s="80">
        <f>COUNTIFS('Audit Form Data'!R$4:R$123, TRUE, 'Audit Form Data'!A$4:A$123, "&gt;=8/1", 'Audit Form Data'!A$4:A$123, "&lt;=8/31", 'Audit Form Data'!B$4:B$123, 'Dropdown Lists'!A$10)</f>
        <v>0</v>
      </c>
      <c r="AA229" s="104" t="str">
        <f t="shared" ref="AA229:AA230" si="273">IFERROR(Y229/(Y229+Z229),"")</f>
        <v/>
      </c>
      <c r="AB229" s="79">
        <f>COUNTIFS('Audit Form Data'!Q$4:Q$123, TRUE, 'Audit Form Data'!A$4:A$123, "&gt;=9/1", 'Audit Form Data'!A$4:A$123, "&lt;=9/30", 'Audit Form Data'!B$4:B$123, 'Dropdown Lists'!A$10)</f>
        <v>0</v>
      </c>
      <c r="AC229" s="80">
        <f>COUNTIFS('Audit Form Data'!R$4:R$123, TRUE, 'Audit Form Data'!A$4:A$123, "&gt;=9/1", 'Audit Form Data'!A$4:A$123, "&lt;=9/30", 'Audit Form Data'!B$4:B$123, 'Dropdown Lists'!A$10)</f>
        <v>0</v>
      </c>
      <c r="AD229" s="104" t="str">
        <f t="shared" ref="AD229:AD230" si="274">IFERROR(AB229/(AB229+AC229),"")</f>
        <v/>
      </c>
      <c r="AE229" s="79">
        <f>COUNTIFS('Audit Form Data'!Q$4:Q$123, TRUE, 'Audit Form Data'!A$4:A$123, "&gt;=10/1", 'Audit Form Data'!A$4:A$123, "&lt;=10/31", 'Audit Form Data'!B$4:B$123, 'Dropdown Lists'!A$10)</f>
        <v>0</v>
      </c>
      <c r="AF229" s="80">
        <f>COUNTIFS('Audit Form Data'!R$4:R$123, TRUE, 'Audit Form Data'!A$4:A$123, "&gt;=10/1", 'Audit Form Data'!A$4:A$123, "&lt;=10/31", 'Audit Form Data'!B$4:B$123, 'Dropdown Lists'!A$10)</f>
        <v>0</v>
      </c>
      <c r="AG229" s="104" t="str">
        <f t="shared" ref="AG229:AG230" si="275">IFERROR(AE229/(AE229+AF229),"")</f>
        <v/>
      </c>
      <c r="AH229" s="79">
        <f>COUNTIFS('Audit Form Data'!Q$4:Q$123, TRUE, 'Audit Form Data'!A$4:A$123, "&gt;=11/1", 'Audit Form Data'!A$4:A$123, "&lt;=11/30", 'Audit Form Data'!B$4:B$123, 'Dropdown Lists'!A$10)</f>
        <v>0</v>
      </c>
      <c r="AI229" s="80">
        <f>COUNTIFS('Audit Form Data'!R$4:R$123, TRUE, 'Audit Form Data'!A$4:A$123, "&gt;=11/1", 'Audit Form Data'!A$4:A$123, "&lt;=11/30", 'Audit Form Data'!B$4:B$123, 'Dropdown Lists'!A$10)</f>
        <v>0</v>
      </c>
      <c r="AJ229" s="104" t="str">
        <f t="shared" ref="AJ229:AJ230" si="276">IFERROR(AH229/(AH229+AI229),"")</f>
        <v/>
      </c>
      <c r="AK229" s="79">
        <f>COUNTIFS('Audit Form Data'!Q$4:Q$123, TRUE, 'Audit Form Data'!A$4:A$123, "&gt;=12/1", 'Audit Form Data'!A$4:A$123, "&lt;=12/31", 'Audit Form Data'!B$4:B$123, 'Dropdown Lists'!A$10)</f>
        <v>0</v>
      </c>
      <c r="AL229" s="80">
        <f>COUNTIFS('Audit Form Data'!R$4:R$123, TRUE, 'Audit Form Data'!A$4:A$123, "&gt;=12/1", 'Audit Form Data'!A$4:A$123, "&lt;=12/31", 'Audit Form Data'!B$4:B$123, 'Dropdown Lists'!A$10)</f>
        <v>0</v>
      </c>
      <c r="AM229" s="104" t="str">
        <f t="shared" ref="AM229:AM230" si="277">IFERROR(AK229/(AK229+AL229),"")</f>
        <v/>
      </c>
    </row>
    <row r="230" spans="2:54" ht="36.6" x14ac:dyDescent="0.3">
      <c r="B230" s="160"/>
      <c r="C230" s="63" t="s">
        <v>25</v>
      </c>
      <c r="D230" s="81">
        <f>COUNTIFS('Audit Form Data'!AC$4:AC$123, TRUE, 'Audit Form Data'!A$4:A$123, "&gt;=1/1", 'Audit Form Data'!A$4:A$123, "&lt;=1/31", 'Audit Form Data'!B$4:B$123, 'Dropdown Lists'!A$10)</f>
        <v>0</v>
      </c>
      <c r="E230" s="82">
        <f>COUNTIFS('Audit Form Data'!AD$4:AD$123, TRUE, 'Audit Form Data'!A$4:A$123, "&gt;=1/1", 'Audit Form Data'!A$4:A$123, "&lt;=1/31", 'Audit Form Data'!B$4:B$123, 'Dropdown Lists'!A$10)</f>
        <v>0</v>
      </c>
      <c r="F230" s="104" t="str">
        <f t="shared" si="266"/>
        <v/>
      </c>
      <c r="G230" s="81">
        <f>COUNTIFS('Audit Form Data'!AC$4:AC$123, TRUE, 'Audit Form Data'!A$4:A$123, "&gt;=2/1", 'Audit Form Data'!A$4:A$123, "&lt;3/1", 'Audit Form Data'!B$4:B$123, 'Dropdown Lists'!A$10)</f>
        <v>0</v>
      </c>
      <c r="H230" s="82">
        <f>COUNTIFS('Audit Form Data'!AD$4:AD$123, TRUE, 'Audit Form Data'!A$4:A$123, "&gt;=2/1", 'Audit Form Data'!A$4:A$123, "&lt;3/1", 'Audit Form Data'!B$4:B$123, 'Dropdown Lists'!A$10)</f>
        <v>0</v>
      </c>
      <c r="I230" s="104" t="str">
        <f t="shared" si="267"/>
        <v/>
      </c>
      <c r="J230" s="81">
        <f>COUNTIFS('Audit Form Data'!AC$4:AC$123, TRUE, 'Audit Form Data'!A$4:A$123, "&gt;=3/1", 'Audit Form Data'!A$4:A$123, "&lt;=3/31", 'Audit Form Data'!B$4:B$123, 'Dropdown Lists'!A$10)</f>
        <v>0</v>
      </c>
      <c r="K230" s="82">
        <f>COUNTIFS('Audit Form Data'!AD$4:AD$123, TRUE, 'Audit Form Data'!A$4:A$123, "&gt;=3/1", 'Audit Form Data'!A$4:A$123, "&lt;=3/31", 'Audit Form Data'!B$4:B$123, 'Dropdown Lists'!A$10)</f>
        <v>0</v>
      </c>
      <c r="L230" s="104" t="str">
        <f t="shared" si="268"/>
        <v/>
      </c>
      <c r="M230" s="81">
        <f>COUNTIFS('Audit Form Data'!AC$4:AC$123, TRUE, 'Audit Form Data'!A$4:A$123, "&gt;=4/1", 'Audit Form Data'!A$4:A$123, "&lt;=4/30", 'Audit Form Data'!B$4:B$123, 'Dropdown Lists'!A$10)</f>
        <v>0</v>
      </c>
      <c r="N230" s="82">
        <f>COUNTIFS('Audit Form Data'!AD$4:AD$123, TRUE, 'Audit Form Data'!A$4:A$123, "&gt;=4/1", 'Audit Form Data'!A$4:A$123, "&lt;=4/30", 'Audit Form Data'!B$4:B$123, 'Dropdown Lists'!A$10)</f>
        <v>0</v>
      </c>
      <c r="O230" s="104" t="str">
        <f t="shared" si="269"/>
        <v/>
      </c>
      <c r="P230" s="81">
        <f>COUNTIFS('Audit Form Data'!AC$4:AC$123, TRUE, 'Audit Form Data'!A$4:A$123, "&gt;=5/1", 'Audit Form Data'!A$4:A$123, "&lt;=5/31", 'Audit Form Data'!B$4:B$123, 'Dropdown Lists'!A$10)</f>
        <v>0</v>
      </c>
      <c r="Q230" s="82">
        <f>COUNTIFS('Audit Form Data'!AD$4:AD$123, TRUE, 'Audit Form Data'!A$4:A$123, "&gt;=5/1", 'Audit Form Data'!A$4:A$123, "&lt;=5/31", 'Audit Form Data'!B$4:B$123, 'Dropdown Lists'!A$10)</f>
        <v>0</v>
      </c>
      <c r="R230" s="104" t="str">
        <f t="shared" si="270"/>
        <v/>
      </c>
      <c r="S230" s="81">
        <f>COUNTIFS('Audit Form Data'!AC$4:AC$123, TRUE, 'Audit Form Data'!A$4:A$123, "&gt;=6/1", 'Audit Form Data'!A$4:A$123, "&lt;=6/30", 'Audit Form Data'!B$4:B$123, 'Dropdown Lists'!A$10)</f>
        <v>0</v>
      </c>
      <c r="T230" s="82">
        <f>COUNTIFS('Audit Form Data'!AD$4:AD$123, TRUE, 'Audit Form Data'!A$4:A$123, "&gt;=6/1", 'Audit Form Data'!A$4:A$123, "&lt;=6/30", 'Audit Form Data'!B$4:B$123, 'Dropdown Lists'!A$10)</f>
        <v>0</v>
      </c>
      <c r="U230" s="104" t="str">
        <f t="shared" si="271"/>
        <v/>
      </c>
      <c r="V230" s="81">
        <f>COUNTIFS('Audit Form Data'!AC$4:AC$123, TRUE, 'Audit Form Data'!A$4:A$123, "&gt;=7/1", 'Audit Form Data'!A$4:A$123, "&lt;=7/31", 'Audit Form Data'!B$4:B$123, 'Dropdown Lists'!A$10)</f>
        <v>0</v>
      </c>
      <c r="W230" s="82">
        <f>COUNTIFS('Audit Form Data'!AD$4:AD$123, TRUE, 'Audit Form Data'!A$4:A$123, "&gt;=7/1", 'Audit Form Data'!A$4:A$123, "&lt;=7/31", 'Audit Form Data'!B$4:B$123, 'Dropdown Lists'!A$10)</f>
        <v>0</v>
      </c>
      <c r="X230" s="104" t="str">
        <f t="shared" si="272"/>
        <v/>
      </c>
      <c r="Y230" s="81">
        <f>COUNTIFS('Audit Form Data'!AC$4:AC$123, TRUE, 'Audit Form Data'!A$4:A$123, "&gt;=8/1", 'Audit Form Data'!A$4:A$123, "&lt;=8/31", 'Audit Form Data'!B$4:B$123, 'Dropdown Lists'!A$10)</f>
        <v>0</v>
      </c>
      <c r="Z230" s="82">
        <f>COUNTIFS('Audit Form Data'!AD$4:AD$123, TRUE, 'Audit Form Data'!A$4:A$123, "&gt;=8/1", 'Audit Form Data'!A$4:A$123, "&lt;=8/31", 'Audit Form Data'!B$4:B$123, 'Dropdown Lists'!A$10)</f>
        <v>0</v>
      </c>
      <c r="AA230" s="104" t="str">
        <f t="shared" si="273"/>
        <v/>
      </c>
      <c r="AB230" s="81">
        <f>COUNTIFS('Audit Form Data'!AC$4:AC$123, TRUE, 'Audit Form Data'!A$4:A$123, "&gt;=9/1", 'Audit Form Data'!A$4:A$123, "&lt;=9/30", 'Audit Form Data'!B$4:B$123, 'Dropdown Lists'!A$10)</f>
        <v>0</v>
      </c>
      <c r="AC230" s="82">
        <f>COUNTIFS('Audit Form Data'!AD$4:AD$123, TRUE, 'Audit Form Data'!A$4:A$123, "&gt;=9/1", 'Audit Form Data'!A$4:A$123, "&lt;=9/30", 'Audit Form Data'!B$4:B$123, 'Dropdown Lists'!A$10)</f>
        <v>0</v>
      </c>
      <c r="AD230" s="104" t="str">
        <f t="shared" si="274"/>
        <v/>
      </c>
      <c r="AE230" s="81">
        <f>COUNTIFS('Audit Form Data'!AC$4:AC$123, TRUE, 'Audit Form Data'!A$4:A$123, "&gt;=10/1", 'Audit Form Data'!A$4:A$123, "&lt;=10/31", 'Audit Form Data'!B$4:B$123, 'Dropdown Lists'!A$10)</f>
        <v>0</v>
      </c>
      <c r="AF230" s="82">
        <f>COUNTIFS('Audit Form Data'!AD$4:AD$123, TRUE, 'Audit Form Data'!A$4:A$123, "&gt;=10/1", 'Audit Form Data'!A$4:A$123, "&lt;=10/31", 'Audit Form Data'!B$4:B$123, 'Dropdown Lists'!A$10)</f>
        <v>0</v>
      </c>
      <c r="AG230" s="104" t="str">
        <f t="shared" si="275"/>
        <v/>
      </c>
      <c r="AH230" s="81">
        <f>COUNTIFS('Audit Form Data'!AC$4:AC$123, TRUE, 'Audit Form Data'!A$4:A$123, "&gt;=11/1", 'Audit Form Data'!A$4:A$123, "&lt;=11/30", 'Audit Form Data'!B$4:B$123, 'Dropdown Lists'!A$10)</f>
        <v>0</v>
      </c>
      <c r="AI230" s="82">
        <f>COUNTIFS('Audit Form Data'!AD$4:AD$123, TRUE, 'Audit Form Data'!A$4:A$123, "&gt;=11/1", 'Audit Form Data'!A$4:A$123, "&lt;=11/30", 'Audit Form Data'!B$4:B$123, 'Dropdown Lists'!A$10)</f>
        <v>0</v>
      </c>
      <c r="AJ230" s="104" t="str">
        <f t="shared" si="276"/>
        <v/>
      </c>
      <c r="AK230" s="81">
        <f>COUNTIFS('Audit Form Data'!AC$4:AC$123, TRUE, 'Audit Form Data'!A$4:A$123, "&gt;=12/1", 'Audit Form Data'!A$4:A$123, "&lt;=12/31", 'Audit Form Data'!B$4:B$123, 'Dropdown Lists'!A$10)</f>
        <v>0</v>
      </c>
      <c r="AL230" s="82">
        <f>COUNTIFS('Audit Form Data'!AD$4:AD$123, TRUE, 'Audit Form Data'!A$4:A$123, "&gt;=12/1", 'Audit Form Data'!A$4:A$123, "&lt;=12/31", 'Audit Form Data'!B$4:B$123, 'Dropdown Lists'!A$10)</f>
        <v>0</v>
      </c>
      <c r="AM230" s="104" t="str">
        <f t="shared" si="277"/>
        <v/>
      </c>
    </row>
    <row r="231" spans="2:54" ht="15" thickBot="1" x14ac:dyDescent="0.35">
      <c r="B231" s="153"/>
      <c r="C231" s="95" t="s">
        <v>118</v>
      </c>
      <c r="D231" s="105">
        <f>SUM(D229:D230)</f>
        <v>0</v>
      </c>
      <c r="E231" s="106">
        <f>SUM(E229:E230)</f>
        <v>0</v>
      </c>
      <c r="F231" s="107" t="e">
        <f>IFERROR(D231/(D231+E231), NA())</f>
        <v>#N/A</v>
      </c>
      <c r="G231" s="105">
        <f>SUM(G229:G230)</f>
        <v>0</v>
      </c>
      <c r="H231" s="106">
        <f>SUM(H229:H230)</f>
        <v>0</v>
      </c>
      <c r="I231" s="107" t="e">
        <f>IFERROR(G231/(G231+H231), NA())</f>
        <v>#N/A</v>
      </c>
      <c r="J231" s="105">
        <f>SUM(J229:J230)</f>
        <v>0</v>
      </c>
      <c r="K231" s="106">
        <f>SUM(K229:K230)</f>
        <v>0</v>
      </c>
      <c r="L231" s="107" t="e">
        <f>IFERROR(J231/(J231+K231), NA())</f>
        <v>#N/A</v>
      </c>
      <c r="M231" s="105">
        <f>SUM(M229:M230)</f>
        <v>0</v>
      </c>
      <c r="N231" s="106">
        <f>SUM(N229:N230)</f>
        <v>0</v>
      </c>
      <c r="O231" s="107" t="e">
        <f>IFERROR(M231/(M231+N231), NA())</f>
        <v>#N/A</v>
      </c>
      <c r="P231" s="105">
        <f>SUM(P229:P230)</f>
        <v>0</v>
      </c>
      <c r="Q231" s="106">
        <f>SUM(Q229:Q230)</f>
        <v>0</v>
      </c>
      <c r="R231" s="107" t="e">
        <f>IFERROR(P231/(P231+Q231), NA())</f>
        <v>#N/A</v>
      </c>
      <c r="S231" s="105">
        <f>SUM(S229:S230)</f>
        <v>0</v>
      </c>
      <c r="T231" s="106">
        <f>SUM(T229:T230)</f>
        <v>0</v>
      </c>
      <c r="U231" s="107" t="e">
        <f>IFERROR(S231/(S231+T231), NA())</f>
        <v>#N/A</v>
      </c>
      <c r="V231" s="105">
        <f>SUM(V229:V230)</f>
        <v>0</v>
      </c>
      <c r="W231" s="106">
        <f>SUM(W229:W230)</f>
        <v>0</v>
      </c>
      <c r="X231" s="107" t="e">
        <f>IFERROR(V231/(V231+W231), NA())</f>
        <v>#N/A</v>
      </c>
      <c r="Y231" s="105">
        <f>SUM(Y229:Y230)</f>
        <v>0</v>
      </c>
      <c r="Z231" s="106">
        <f>SUM(Z229:Z230)</f>
        <v>0</v>
      </c>
      <c r="AA231" s="107" t="e">
        <f>IFERROR(Y231/(Y231+Z231), NA())</f>
        <v>#N/A</v>
      </c>
      <c r="AB231" s="105">
        <f>SUM(AB229:AB230)</f>
        <v>0</v>
      </c>
      <c r="AC231" s="106">
        <f>SUM(AC229:AC230)</f>
        <v>0</v>
      </c>
      <c r="AD231" s="107" t="e">
        <f>IFERROR(AB231/(AB231+AC231), NA())</f>
        <v>#N/A</v>
      </c>
      <c r="AE231" s="105">
        <f>SUM(AE229:AE230)</f>
        <v>0</v>
      </c>
      <c r="AF231" s="106">
        <f>SUM(AF229:AF230)</f>
        <v>0</v>
      </c>
      <c r="AG231" s="107" t="e">
        <f>IFERROR(AE231/(AE231+AF231), NA())</f>
        <v>#N/A</v>
      </c>
      <c r="AH231" s="105">
        <f>SUM(AH229:AH230)</f>
        <v>0</v>
      </c>
      <c r="AI231" s="106">
        <f>SUM(AI229:AI230)</f>
        <v>0</v>
      </c>
      <c r="AJ231" s="107" t="e">
        <f>IFERROR(AH231/(AH231+AI231), NA())</f>
        <v>#N/A</v>
      </c>
      <c r="AK231" s="105">
        <f>SUM(AK229:AK230)</f>
        <v>0</v>
      </c>
      <c r="AL231" s="106">
        <f>SUM(AL229:AL230)</f>
        <v>0</v>
      </c>
      <c r="AM231" s="107" t="e">
        <f>IFERROR(AK231/(AK231+AL231), NA())</f>
        <v>#N/A</v>
      </c>
    </row>
    <row r="233" spans="2:54" ht="18.600000000000001" thickBot="1" x14ac:dyDescent="0.4">
      <c r="B233" s="111" t="str">
        <f>'Dropdown Lists'!A$11 &amp; " EVS Observations"</f>
        <v>Unit I EVS Observations</v>
      </c>
      <c r="C233" s="111"/>
      <c r="D233" s="111"/>
      <c r="E233" s="111"/>
      <c r="F233" s="111"/>
      <c r="G233" s="111"/>
      <c r="H233" s="111"/>
      <c r="I233" s="111"/>
      <c r="J233" s="111"/>
      <c r="K233" s="111"/>
      <c r="L233" s="111"/>
      <c r="M233" s="111"/>
      <c r="N233" s="111"/>
      <c r="O233" s="111"/>
      <c r="P233" s="111"/>
      <c r="Q233" s="111"/>
      <c r="R233" s="111"/>
      <c r="S233" s="111"/>
      <c r="T233" s="111"/>
      <c r="U233" s="111"/>
      <c r="V233" s="111"/>
      <c r="W233" s="111"/>
      <c r="X233" s="111"/>
      <c r="Y233" s="111"/>
      <c r="Z233" s="111"/>
      <c r="AA233" s="111"/>
      <c r="AB233" s="111"/>
      <c r="AC233" s="111"/>
      <c r="AD233" s="111"/>
      <c r="AE233" s="111"/>
      <c r="AF233" s="111"/>
      <c r="AG233" s="111"/>
      <c r="AH233" s="111"/>
      <c r="AI233" s="111"/>
      <c r="AJ233" s="111"/>
      <c r="AK233" s="111"/>
      <c r="AL233" s="111"/>
      <c r="AM233" s="111"/>
    </row>
    <row r="234" spans="2:54" ht="18.600000000000001" thickBot="1" x14ac:dyDescent="0.4">
      <c r="D234" s="108" t="s">
        <v>103</v>
      </c>
      <c r="E234" s="109"/>
      <c r="F234" s="110"/>
      <c r="G234" s="108" t="s">
        <v>104</v>
      </c>
      <c r="H234" s="109"/>
      <c r="I234" s="110"/>
      <c r="J234" s="108" t="s">
        <v>105</v>
      </c>
      <c r="K234" s="109"/>
      <c r="L234" s="110"/>
      <c r="M234" s="108" t="s">
        <v>106</v>
      </c>
      <c r="N234" s="109"/>
      <c r="O234" s="110"/>
      <c r="P234" s="108" t="s">
        <v>107</v>
      </c>
      <c r="Q234" s="109"/>
      <c r="R234" s="110"/>
      <c r="S234" s="108" t="s">
        <v>108</v>
      </c>
      <c r="T234" s="109"/>
      <c r="U234" s="110"/>
      <c r="V234" s="108" t="s">
        <v>109</v>
      </c>
      <c r="W234" s="109"/>
      <c r="X234" s="110"/>
      <c r="Y234" s="108" t="s">
        <v>110</v>
      </c>
      <c r="Z234" s="109"/>
      <c r="AA234" s="110"/>
      <c r="AB234" s="108" t="s">
        <v>111</v>
      </c>
      <c r="AC234" s="109"/>
      <c r="AD234" s="110"/>
      <c r="AE234" s="108" t="s">
        <v>112</v>
      </c>
      <c r="AF234" s="109"/>
      <c r="AG234" s="110"/>
      <c r="AH234" s="108" t="s">
        <v>113</v>
      </c>
      <c r="AI234" s="109"/>
      <c r="AJ234" s="110"/>
      <c r="AK234" s="108" t="s">
        <v>114</v>
      </c>
      <c r="AL234" s="109"/>
      <c r="AM234" s="110"/>
      <c r="AO234" s="111" t="str">
        <f>'Dropdown Lists'!A$11 &amp; " Misses"</f>
        <v>Unit I Misses</v>
      </c>
      <c r="AP234" s="111"/>
      <c r="AQ234" s="111"/>
      <c r="AR234" s="111"/>
      <c r="AS234" s="111"/>
      <c r="AT234" s="111"/>
      <c r="AU234" s="111"/>
      <c r="AV234" s="111"/>
      <c r="AW234" s="111"/>
      <c r="AX234" s="111"/>
      <c r="AY234" s="111"/>
      <c r="AZ234" s="111"/>
      <c r="BA234" s="111"/>
      <c r="BB234" s="111"/>
    </row>
    <row r="235" spans="2:54" ht="15" thickBot="1" x14ac:dyDescent="0.35">
      <c r="D235" s="68" t="s">
        <v>97</v>
      </c>
      <c r="E235" s="69" t="s">
        <v>115</v>
      </c>
      <c r="F235" s="70" t="s">
        <v>116</v>
      </c>
      <c r="G235" s="68" t="s">
        <v>97</v>
      </c>
      <c r="H235" s="69" t="s">
        <v>115</v>
      </c>
      <c r="I235" s="70" t="s">
        <v>116</v>
      </c>
      <c r="J235" s="68" t="s">
        <v>97</v>
      </c>
      <c r="K235" s="69" t="s">
        <v>115</v>
      </c>
      <c r="L235" s="70" t="s">
        <v>116</v>
      </c>
      <c r="M235" s="68" t="s">
        <v>97</v>
      </c>
      <c r="N235" s="69" t="s">
        <v>115</v>
      </c>
      <c r="O235" s="70" t="s">
        <v>116</v>
      </c>
      <c r="P235" s="68" t="s">
        <v>97</v>
      </c>
      <c r="Q235" s="69" t="s">
        <v>115</v>
      </c>
      <c r="R235" s="70" t="s">
        <v>116</v>
      </c>
      <c r="S235" s="68" t="s">
        <v>97</v>
      </c>
      <c r="T235" s="69" t="s">
        <v>115</v>
      </c>
      <c r="U235" s="70" t="s">
        <v>116</v>
      </c>
      <c r="V235" s="68" t="s">
        <v>97</v>
      </c>
      <c r="W235" s="69" t="s">
        <v>115</v>
      </c>
      <c r="X235" s="70" t="s">
        <v>116</v>
      </c>
      <c r="Y235" s="68" t="s">
        <v>97</v>
      </c>
      <c r="Z235" s="69" t="s">
        <v>115</v>
      </c>
      <c r="AA235" s="70" t="s">
        <v>116</v>
      </c>
      <c r="AB235" s="68" t="s">
        <v>97</v>
      </c>
      <c r="AC235" s="69" t="s">
        <v>115</v>
      </c>
      <c r="AD235" s="70" t="s">
        <v>116</v>
      </c>
      <c r="AE235" s="68" t="s">
        <v>97</v>
      </c>
      <c r="AF235" s="69" t="s">
        <v>115</v>
      </c>
      <c r="AG235" s="70" t="s">
        <v>116</v>
      </c>
      <c r="AH235" s="68" t="s">
        <v>97</v>
      </c>
      <c r="AI235" s="69" t="s">
        <v>115</v>
      </c>
      <c r="AJ235" s="70" t="s">
        <v>116</v>
      </c>
      <c r="AK235" s="68" t="s">
        <v>97</v>
      </c>
      <c r="AL235" s="69" t="s">
        <v>115</v>
      </c>
      <c r="AM235" s="70" t="s">
        <v>116</v>
      </c>
      <c r="AQ235" s="113" t="s">
        <v>103</v>
      </c>
      <c r="AR235" s="113" t="s">
        <v>104</v>
      </c>
      <c r="AS235" s="113" t="s">
        <v>105</v>
      </c>
      <c r="AT235" s="113" t="s">
        <v>106</v>
      </c>
      <c r="AU235" s="113" t="s">
        <v>107</v>
      </c>
      <c r="AV235" s="113" t="s">
        <v>108</v>
      </c>
      <c r="AW235" s="113" t="s">
        <v>109</v>
      </c>
      <c r="AX235" s="113" t="s">
        <v>110</v>
      </c>
      <c r="AY235" s="113" t="s">
        <v>111</v>
      </c>
      <c r="AZ235" s="113" t="s">
        <v>112</v>
      </c>
      <c r="BA235" s="113" t="s">
        <v>113</v>
      </c>
      <c r="BB235" s="113" t="s">
        <v>114</v>
      </c>
    </row>
    <row r="236" spans="2:54" x14ac:dyDescent="0.3">
      <c r="B236" s="157" t="s">
        <v>0</v>
      </c>
      <c r="C236" s="55" t="s">
        <v>117</v>
      </c>
      <c r="D236" s="65">
        <f>COUNTIFS('Audit Form Data'!E$4:E$123, TRUE, 'Audit Form Data'!A$4:A$123, "&gt;=1/1", 'Audit Form Data'!A$4:A$123, "&lt;=1/31", 'Audit Form Data'!B$4:B$123, 'Dropdown Lists'!A$11)</f>
        <v>0</v>
      </c>
      <c r="E236" s="66">
        <f>COUNTIFS('Audit Form Data'!F$4:F$123, TRUE, 'Audit Form Data'!A$4:A$123, "&gt;=1/1", 'Audit Form Data'!A$4:A$123, "&lt;=1/31", 'Audit Form Data'!B$4:B$123, 'Dropdown Lists'!A$11)</f>
        <v>0</v>
      </c>
      <c r="F236" s="67" t="str">
        <f>IFERROR(D236/(D236+E236),"")</f>
        <v/>
      </c>
      <c r="G236" s="65">
        <f>COUNTIFS('Audit Form Data'!E$4:E$123, TRUE, 'Audit Form Data'!A$4:A$123, "&gt;=2/1", 'Audit Form Data'!A$4:A$123, "&lt;3/1", 'Audit Form Data'!B$4:B$123, 'Dropdown Lists'!A$11)</f>
        <v>0</v>
      </c>
      <c r="H236" s="66">
        <f>COUNTIFS('Audit Form Data'!F$4:F$123, TRUE, 'Audit Form Data'!A$4:A$123, "&gt;=2/1", 'Audit Form Data'!A$4:A$123, "&lt;3/1", 'Audit Form Data'!B$4:B$123, 'Dropdown Lists'!A$11)</f>
        <v>0</v>
      </c>
      <c r="I236" s="67" t="str">
        <f>IFERROR(G236/(G236+H236),"")</f>
        <v/>
      </c>
      <c r="J236" s="65">
        <f>COUNTIFS('Audit Form Data'!E$4:E$123, TRUE, 'Audit Form Data'!A$4:A$123, "&gt;=3/1", 'Audit Form Data'!A$4:A$123, "&lt;=3/31", 'Audit Form Data'!B$4:B$123, 'Dropdown Lists'!A$11)</f>
        <v>0</v>
      </c>
      <c r="K236" s="66">
        <f>COUNTIFS('Audit Form Data'!F$4:F$123, TRUE, 'Audit Form Data'!A$4:A$123, "&gt;=3/1", 'Audit Form Data'!A$4:A$123, "&lt;=3/31", 'Audit Form Data'!B$4:B$123, 'Dropdown Lists'!A$11)</f>
        <v>0</v>
      </c>
      <c r="L236" s="67" t="str">
        <f>IFERROR(J236/(J236+K236),"")</f>
        <v/>
      </c>
      <c r="M236" s="65">
        <f>COUNTIFS('Audit Form Data'!E$4:E$123, TRUE, 'Audit Form Data'!A$4:A$123, "&gt;=4/1", 'Audit Form Data'!A$4:A$123, "&lt;=4/30", 'Audit Form Data'!B$4:B$123, 'Dropdown Lists'!A$11)</f>
        <v>0</v>
      </c>
      <c r="N236" s="66">
        <f>COUNTIFS('Audit Form Data'!F$4:F$123, TRUE, 'Audit Form Data'!A$4:A$123, "&gt;=4/1", 'Audit Form Data'!A$4:A$123, "&lt;=4/30", 'Audit Form Data'!B$4:B$123, 'Dropdown Lists'!A$11)</f>
        <v>0</v>
      </c>
      <c r="O236" s="67" t="str">
        <f>IFERROR(M236/(M236+N236),"")</f>
        <v/>
      </c>
      <c r="P236" s="65">
        <f>COUNTIFS('Audit Form Data'!E$4:E$123, TRUE, 'Audit Form Data'!A$4:A$123, "&gt;=5/1", 'Audit Form Data'!A$4:A$123, "&lt;=5/31", 'Audit Form Data'!B$4:B$123, 'Dropdown Lists'!A$11)</f>
        <v>0</v>
      </c>
      <c r="Q236" s="66">
        <f>COUNTIFS('Audit Form Data'!F$4:F$123, TRUE, 'Audit Form Data'!A$4:A$123, "&gt;=5/1", 'Audit Form Data'!A$4:A$123, "&lt;=5/31", 'Audit Form Data'!B$4:B$123, 'Dropdown Lists'!A$11)</f>
        <v>0</v>
      </c>
      <c r="R236" s="67" t="str">
        <f>IFERROR(P236/(P236+Q236)," ")</f>
        <v xml:space="preserve"> </v>
      </c>
      <c r="S236" s="65">
        <f>COUNTIFS('Audit Form Data'!E$4:E$123, TRUE, 'Audit Form Data'!A$4:A$123, "&gt;=6/1", 'Audit Form Data'!A$4:A$123, "&lt;=6/30", 'Audit Form Data'!B$4:B$123, 'Dropdown Lists'!A$11)</f>
        <v>0</v>
      </c>
      <c r="T236" s="66">
        <f>COUNTIFS('Audit Form Data'!F$4:F$123, TRUE, 'Audit Form Data'!A$4:A$123, "&gt;=6/1", 'Audit Form Data'!A$4:A$123, "&lt;=6/30", 'Audit Form Data'!B$4:B$123, 'Dropdown Lists'!A$11)</f>
        <v>0</v>
      </c>
      <c r="U236" s="67" t="str">
        <f>IFERROR(S236/(S236+T236)," ")</f>
        <v xml:space="preserve"> </v>
      </c>
      <c r="V236" s="65">
        <f>COUNTIFS('Audit Form Data'!E$4:E$123, TRUE, 'Audit Form Data'!A$4:A$123, "&gt;=7/1", 'Audit Form Data'!A$4:A$123, "&lt;=7/31", 'Audit Form Data'!B$4:B$123, 'Dropdown Lists'!A$11)</f>
        <v>0</v>
      </c>
      <c r="W236" s="66">
        <f>COUNTIFS('Audit Form Data'!F$4:F$123, TRUE, 'Audit Form Data'!A$4:A$123, "&gt;=7/1", 'Audit Form Data'!A$4:A$123, "&lt;=7/31", 'Audit Form Data'!B$4:B$123, 'Dropdown Lists'!A$11)</f>
        <v>0</v>
      </c>
      <c r="X236" s="67" t="str">
        <f>IFERROR(V236/(V236+W236)," ")</f>
        <v xml:space="preserve"> </v>
      </c>
      <c r="Y236" s="65">
        <f>COUNTIFS('Audit Form Data'!E$4:E$123, TRUE, 'Audit Form Data'!A$4:A$123, "&gt;=8/1", 'Audit Form Data'!A$4:A$123, "&lt;=8/31", 'Audit Form Data'!B$4:B$123, 'Dropdown Lists'!A$11)</f>
        <v>0</v>
      </c>
      <c r="Z236" s="66">
        <f>COUNTIFS('Audit Form Data'!F$4:F$123, TRUE, 'Audit Form Data'!A$4:A$123, "&gt;=8/1", 'Audit Form Data'!A$4:A$123, "&lt;=8/31", 'Audit Form Data'!B$4:B$123, 'Dropdown Lists'!A$11)</f>
        <v>0</v>
      </c>
      <c r="AA236" s="67" t="str">
        <f>IFERROR(Y236/(Y236+Z236)," ")</f>
        <v xml:space="preserve"> </v>
      </c>
      <c r="AB236" s="65">
        <f>COUNTIFS('Audit Form Data'!E$4:E$123, TRUE, 'Audit Form Data'!A$4:A$123, "&gt;=9/1", 'Audit Form Data'!A$4:A$123, "&lt;=9/30", 'Audit Form Data'!B$4:B$123, 'Dropdown Lists'!A$11)</f>
        <v>0</v>
      </c>
      <c r="AC236" s="66">
        <f>COUNTIFS('Audit Form Data'!F$4:F$123, TRUE, 'Audit Form Data'!A$4:A$123, "&gt;=9/1", 'Audit Form Data'!A$4:A$123, "&lt;=9/30", 'Audit Form Data'!B$4:B$123, 'Dropdown Lists'!A$11)</f>
        <v>0</v>
      </c>
      <c r="AD236" s="67" t="str">
        <f>IFERROR(AB236/(AB236+AC236)," ")</f>
        <v xml:space="preserve"> </v>
      </c>
      <c r="AE236" s="65">
        <f>COUNTIFS('Audit Form Data'!E$4:E$123, TRUE, 'Audit Form Data'!A$4:A$123, "&gt;=10/1", 'Audit Form Data'!A$4:A$123, "&lt;=10/31", 'Audit Form Data'!B$4:B$123, 'Dropdown Lists'!A$11)</f>
        <v>0</v>
      </c>
      <c r="AF236" s="66">
        <f>COUNTIFS('Audit Form Data'!F$4:F$123, TRUE, 'Audit Form Data'!A$4:A$123, "&gt;=10/1", 'Audit Form Data'!A$4:A$123, "&lt;=10/31", 'Audit Form Data'!B$4:B$123, 'Dropdown Lists'!A$11)</f>
        <v>0</v>
      </c>
      <c r="AG236" s="67" t="str">
        <f>IFERROR(AE236/(AE236+AF236)," ")</f>
        <v xml:space="preserve"> </v>
      </c>
      <c r="AH236" s="65">
        <f>COUNTIFS('Audit Form Data'!E$4:E$123, TRUE, 'Audit Form Data'!A$4:A$123, "&gt;=11/1", 'Audit Form Data'!A$4:A$123, "&lt;=11/30", 'Audit Form Data'!B$4:B$123, 'Dropdown Lists'!A$11)</f>
        <v>0</v>
      </c>
      <c r="AI236" s="66">
        <f>COUNTIFS('Audit Form Data'!F$4:F$123, TRUE, 'Audit Form Data'!A$4:A$123, "&gt;=11/1", 'Audit Form Data'!A$4:A$123, "&lt;=11/30", 'Audit Form Data'!B$4:B$123, 'Dropdown Lists'!A$11)</f>
        <v>0</v>
      </c>
      <c r="AJ236" s="67" t="str">
        <f>IFERROR(AH236/(AH236+AI236)," ")</f>
        <v xml:space="preserve"> </v>
      </c>
      <c r="AK236" s="65">
        <f>COUNTIFS('Audit Form Data'!E$4:E$123, TRUE, 'Audit Form Data'!A$4:A$123, "&gt;=12/1", 'Audit Form Data'!A$4:A$123, "&lt;=12/31", 'Audit Form Data'!B$4:B$123, 'Dropdown Lists'!A$11)</f>
        <v>0</v>
      </c>
      <c r="AL236" s="66">
        <f>COUNTIFS('Audit Form Data'!F$4:F$123, TRUE, 'Audit Form Data'!A$4:A$123, "&gt;=12/1", 'Audit Form Data'!A$4:A$123, "&lt;=12/31", 'Audit Form Data'!B$4:B$123, 'Dropdown Lists'!A$11)</f>
        <v>0</v>
      </c>
      <c r="AM236" s="67" t="str">
        <f>IFERROR(AK236/(AK236+AL236)," ")</f>
        <v xml:space="preserve"> </v>
      </c>
      <c r="AO236" s="157" t="s">
        <v>0</v>
      </c>
      <c r="AP236" s="45" t="s">
        <v>117</v>
      </c>
      <c r="AQ236" s="54">
        <f>COUNTIFS('Audit Form Data'!F$4:F$123, TRUE, 'Audit Form Data'!A$4:A$123, "&gt;=1/1", 'Audit Form Data'!A$4:A$123, "&lt;=1/31", 'Audit Form Data'!B$4:B$123, 'Dropdown Lists'!A$11)</f>
        <v>0</v>
      </c>
      <c r="AR236" s="54">
        <f>COUNTIFS('Audit Form Data'!F$4:F$123, TRUE, 'Audit Form Data'!A$4:A$123, "&gt;=2/1", 'Audit Form Data'!A$4:A$123, "&lt;3/1", 'Audit Form Data'!B$4:B$123, 'Dropdown Lists'!A$11)</f>
        <v>0</v>
      </c>
      <c r="AS236" s="54">
        <f>COUNTIFS('Audit Form Data'!F$4:F$123, TRUE, 'Audit Form Data'!A$4:A$123, "&gt;=3/1", 'Audit Form Data'!A$4:A$123, "&lt;=3/31", 'Audit Form Data'!B$4:B$123, 'Dropdown Lists'!A$11)</f>
        <v>0</v>
      </c>
      <c r="AT236" s="54">
        <f>COUNTIFS('Audit Form Data'!F$4:F$123, TRUE, 'Audit Form Data'!A$4:A$123, "&gt;=4/1", 'Audit Form Data'!A$4:A$123, "&lt;=4/30", 'Audit Form Data'!B$4:B$123, 'Dropdown Lists'!A$11)</f>
        <v>0</v>
      </c>
      <c r="AU236" s="54">
        <f>COUNTIFS('Audit Form Data'!F$4:F$123, TRUE, 'Audit Form Data'!A$4:A$123, "&gt;=5/1", 'Audit Form Data'!A$4:A$123, "&lt;=5/31", 'Audit Form Data'!B$4:B$123, 'Dropdown Lists'!A$11)</f>
        <v>0</v>
      </c>
      <c r="AV236" s="54">
        <f>COUNTIFS('Audit Form Data'!F$4:F$123, TRUE, 'Audit Form Data'!A$4:A$123, "&gt;=6/1", 'Audit Form Data'!A$4:A$123, "&lt;=6/30", 'Audit Form Data'!B$4:B$123, 'Dropdown Lists'!A$11)</f>
        <v>0</v>
      </c>
      <c r="AW236" s="54">
        <f>COUNTIFS('Audit Form Data'!F$4:F$123, TRUE, 'Audit Form Data'!A$4:A$123, "&gt;=7/1", 'Audit Form Data'!A$4:A$123, "&lt;=7/31", 'Audit Form Data'!B$4:B$123, 'Dropdown Lists'!A$11)</f>
        <v>0</v>
      </c>
      <c r="AX236" s="54">
        <f>COUNTIFS('Audit Form Data'!F$4:F$123, TRUE, 'Audit Form Data'!A$4:A$123, "&gt;=8/1", 'Audit Form Data'!A$4:A$123, "&lt;=8/31", 'Audit Form Data'!B$4:B$123, 'Dropdown Lists'!A$11)</f>
        <v>0</v>
      </c>
      <c r="AY236" s="54">
        <f>COUNTIFS('Audit Form Data'!F$4:F$123, TRUE, 'Audit Form Data'!A$4:A$123, "&gt;=9/1", 'Audit Form Data'!A$4:A$123, "&lt;=9/30", 'Audit Form Data'!B$4:B$123, 'Dropdown Lists'!A$11)</f>
        <v>0</v>
      </c>
      <c r="AZ236" s="54">
        <f>COUNTIFS('Audit Form Data'!F$4:F$123, TRUE, 'Audit Form Data'!A$4:A$123, "&gt;=10/1", 'Audit Form Data'!A$4:A$123, "&lt;=10/31", 'Audit Form Data'!B$4:B$123, 'Dropdown Lists'!A$11)</f>
        <v>0</v>
      </c>
      <c r="BA236" s="54">
        <f>COUNTIFS('Audit Form Data'!F$4:F$123, TRUE, 'Audit Form Data'!A$4:A$123, "&gt;=11/1", 'Audit Form Data'!A$4:A$123, "&lt;=11/30", 'Audit Form Data'!B$4:B$123, 'Dropdown Lists'!A$11)</f>
        <v>0</v>
      </c>
      <c r="BB236" s="54">
        <f>COUNTIFS('Audit Form Data'!F$4:F$123, TRUE, 'Audit Form Data'!A$4:A$123, "&gt;=12/1", 'Audit Form Data'!A$4:A$123, "&lt;=12/31", 'Audit Form Data'!B$4:B$123, 'Dropdown Lists'!A$11)</f>
        <v>0</v>
      </c>
    </row>
    <row r="237" spans="2:54" ht="60.6" x14ac:dyDescent="0.3">
      <c r="B237" s="158"/>
      <c r="C237" s="55" t="s">
        <v>2</v>
      </c>
      <c r="D237" s="64">
        <f>COUNTIFS('Audit Form Data'!Z$4:Z$123, TRUE, 'Audit Form Data'!A$4:A$123, "&gt;=1/1", 'Audit Form Data'!A$4:A$123, "&lt;=1/31", 'Audit Form Data'!B$4:B$123, 'Dropdown Lists'!A$11)</f>
        <v>0</v>
      </c>
      <c r="E237" s="54">
        <f>COUNTIFS('Audit Form Data'!AA$4:AA$123, TRUE, 'Audit Form Data'!A$4:A$123, "&gt;=1/1", 'Audit Form Data'!A$4:A$123, "&lt;=1/31", 'Audit Form Data'!B$4:B$123, 'Dropdown Lists'!A$11)</f>
        <v>0</v>
      </c>
      <c r="F237" s="67" t="str">
        <f>IFERROR(D237/(D237+E237),"")</f>
        <v/>
      </c>
      <c r="G237" s="64">
        <f>COUNTIFS('Audit Form Data'!Z$4:Z$123, TRUE, 'Audit Form Data'!A$4:A$123, "&gt;=2/1", 'Audit Form Data'!A$4:A$123, "&lt;3/1", 'Audit Form Data'!B$4:B$123, 'Dropdown Lists'!A$11)</f>
        <v>0</v>
      </c>
      <c r="H237" s="54">
        <f>COUNTIFS('Audit Form Data'!AA$4:AA$123, TRUE, 'Audit Form Data'!A$4:A$123, "&gt;=2/1", 'Audit Form Data'!A$4:A$123, "&lt;3/1", 'Audit Form Data'!B$4:B$123, 'Dropdown Lists'!A$11)</f>
        <v>0</v>
      </c>
      <c r="I237" s="67" t="str">
        <f>IFERROR(G237/(G237+H237),"")</f>
        <v/>
      </c>
      <c r="J237" s="64">
        <f>COUNTIFS('Audit Form Data'!Z$4:Z$123, TRUE, 'Audit Form Data'!A$4:A$123, "&gt;=3/1", 'Audit Form Data'!A$4:A$123, "&lt;=3/31", 'Audit Form Data'!B$4:B$123, 'Dropdown Lists'!A$11)</f>
        <v>0</v>
      </c>
      <c r="K237" s="54">
        <f>COUNTIFS('Audit Form Data'!AA$4:AA$123, TRUE, 'Audit Form Data'!A$4:A$123, "&gt;=3/1", 'Audit Form Data'!A$4:A$123, "&lt;=3/31", 'Audit Form Data'!B$4:B$123, 'Dropdown Lists'!A$11)</f>
        <v>0</v>
      </c>
      <c r="L237" s="67" t="str">
        <f>IFERROR(J237/(J237+K237),"")</f>
        <v/>
      </c>
      <c r="M237" s="64">
        <f>COUNTIFS('Audit Form Data'!Z$4:Z$123, TRUE, 'Audit Form Data'!A$4:A$123, "&gt;=4/1", 'Audit Form Data'!A$4:A$123, "&lt;=4/30", 'Audit Form Data'!B$4:B$123, 'Dropdown Lists'!A$11)</f>
        <v>0</v>
      </c>
      <c r="N237" s="54">
        <f>COUNTIFS('Audit Form Data'!AA$4:AA$123, TRUE, 'Audit Form Data'!A$4:A$123, "&gt;=4/1", 'Audit Form Data'!A$4:A$123, "&lt;=4/30", 'Audit Form Data'!B$4:B$123, 'Dropdown Lists'!A$11)</f>
        <v>0</v>
      </c>
      <c r="O237" s="67" t="str">
        <f>IFERROR(M237/(M237+N237),"")</f>
        <v/>
      </c>
      <c r="P237" s="64">
        <f>COUNTIFS('Audit Form Data'!Z$4:Z$123, TRUE, 'Audit Form Data'!A$4:A$123, "&gt;=5/1", 'Audit Form Data'!A$4:A$123, "&lt;=5/31", 'Audit Form Data'!B$4:B$123, 'Dropdown Lists'!A$11)</f>
        <v>0</v>
      </c>
      <c r="Q237" s="54">
        <f>COUNTIFS('Audit Form Data'!AA$4:AA$123, TRUE, 'Audit Form Data'!A$4:A$123, "&gt;=5/1", 'Audit Form Data'!A$4:A$123, "&lt;=5/31", 'Audit Form Data'!B$4:B$123, 'Dropdown Lists'!A$11)</f>
        <v>0</v>
      </c>
      <c r="R237" s="67" t="str">
        <f>IFERROR(P237/(P237+Q237),"")</f>
        <v/>
      </c>
      <c r="S237" s="64">
        <f>COUNTIFS('Audit Form Data'!Z$4:Z$123, TRUE, 'Audit Form Data'!A$4:A$123, "&gt;=6/1", 'Audit Form Data'!A$4:A$123, "&lt;=6/30", 'Audit Form Data'!B$4:B$123, 'Dropdown Lists'!A$11)</f>
        <v>0</v>
      </c>
      <c r="T237" s="54">
        <f>COUNTIFS('Audit Form Data'!AA$4:AA$123, TRUE, 'Audit Form Data'!A$4:A$123, "&gt;=6/1", 'Audit Form Data'!A$4:A$123, "&lt;=6/30", 'Audit Form Data'!B$4:B$123, 'Dropdown Lists'!A$11)</f>
        <v>0</v>
      </c>
      <c r="U237" s="67" t="str">
        <f>IFERROR(S237/(S237+T237),"")</f>
        <v/>
      </c>
      <c r="V237" s="64">
        <f>COUNTIFS('Audit Form Data'!Z$4:Z$123, TRUE, 'Audit Form Data'!A$4:A$123, "&gt;=7/1", 'Audit Form Data'!A$4:A$123, "&lt;=7/31", 'Audit Form Data'!B$4:B$123, 'Dropdown Lists'!A$11)</f>
        <v>0</v>
      </c>
      <c r="W237" s="54">
        <f>COUNTIFS('Audit Form Data'!AA$4:AA$123, TRUE, 'Audit Form Data'!A$4:A$123, "&gt;=7/1", 'Audit Form Data'!A$4:A$123, "&lt;=7/31", 'Audit Form Data'!B$4:B$123, 'Dropdown Lists'!A$11)</f>
        <v>0</v>
      </c>
      <c r="X237" s="67" t="str">
        <f>IFERROR(V237/(V237+W237),"")</f>
        <v/>
      </c>
      <c r="Y237" s="64">
        <f>COUNTIFS('Audit Form Data'!Z$4:Z$123, TRUE, 'Audit Form Data'!A$4:A$123, "&gt;=8/1", 'Audit Form Data'!A$4:A$123, "&lt;=8/31", 'Audit Form Data'!B$4:B$123, 'Dropdown Lists'!A$11)</f>
        <v>0</v>
      </c>
      <c r="Z237" s="54">
        <f>COUNTIFS('Audit Form Data'!AA$4:AA$123, TRUE, 'Audit Form Data'!A$4:A$123, "&gt;=8/1", 'Audit Form Data'!A$4:A$123, "&lt;=8/31", 'Audit Form Data'!B$4:B$123, 'Dropdown Lists'!A$11)</f>
        <v>0</v>
      </c>
      <c r="AA237" s="67" t="str">
        <f>IFERROR(Y237/(Y237+Z237),"")</f>
        <v/>
      </c>
      <c r="AB237" s="64">
        <f>COUNTIFS('Audit Form Data'!Z$4:Z$123, TRUE, 'Audit Form Data'!A$4:A$123, "&gt;=9/1", 'Audit Form Data'!A$4:A$123, "&lt;=9/30", 'Audit Form Data'!B$4:B$123, 'Dropdown Lists'!A$11)</f>
        <v>0</v>
      </c>
      <c r="AC237" s="54">
        <f>COUNTIFS('Audit Form Data'!AA$4:AA$123, TRUE, 'Audit Form Data'!A$4:A$123, "&gt;=9/1", 'Audit Form Data'!A$4:A$123, "&lt;=9/30", 'Audit Form Data'!B$4:B$123, 'Dropdown Lists'!A$11)</f>
        <v>0</v>
      </c>
      <c r="AD237" s="67" t="str">
        <f>IFERROR(AB237/(AB237+AC237),"")</f>
        <v/>
      </c>
      <c r="AE237" s="64">
        <f>COUNTIFS('Audit Form Data'!Z$4:Z$123, TRUE, 'Audit Form Data'!A$4:A$123, "&gt;=10/1", 'Audit Form Data'!A$4:A$123, "&lt;=10/31", 'Audit Form Data'!B$4:B$123, 'Dropdown Lists'!A$11)</f>
        <v>0</v>
      </c>
      <c r="AF237" s="54">
        <f>COUNTIFS('Audit Form Data'!AA$4:AA$123, TRUE, 'Audit Form Data'!A$4:A$123, "&gt;=10/1", 'Audit Form Data'!A$4:A$123, "&lt;=10/31", 'Audit Form Data'!B$4:B$123, 'Dropdown Lists'!A$11)</f>
        <v>0</v>
      </c>
      <c r="AG237" s="67" t="str">
        <f>IFERROR(AE237/(AE237+AF237),"")</f>
        <v/>
      </c>
      <c r="AH237" s="64">
        <f>COUNTIFS('Audit Form Data'!Z$4:Z$123, TRUE, 'Audit Form Data'!A$4:A$123, "&gt;=11/1", 'Audit Form Data'!A$4:A$123, "&lt;=11/30", 'Audit Form Data'!B$4:B$123, 'Dropdown Lists'!A$11)</f>
        <v>0</v>
      </c>
      <c r="AI237" s="54">
        <f>COUNTIFS('Audit Form Data'!AA$4:AA$123, TRUE, 'Audit Form Data'!A$4:A$123, "&gt;=11/1", 'Audit Form Data'!A$4:A$123, "&lt;=11/30", 'Audit Form Data'!B$4:B$123, 'Dropdown Lists'!A$11)</f>
        <v>0</v>
      </c>
      <c r="AJ237" s="67" t="str">
        <f>IFERROR(AH237/(AH237+AI237),"")</f>
        <v/>
      </c>
      <c r="AK237" s="64">
        <f>COUNTIFS('Audit Form Data'!Z$4:Z$123, TRUE, 'Audit Form Data'!A$4:A$123, "&gt;=12/1", 'Audit Form Data'!A$4:A$123, "&lt;=12/31", 'Audit Form Data'!B$4:B$123, 'Dropdown Lists'!A$11)</f>
        <v>0</v>
      </c>
      <c r="AL237" s="54">
        <f>COUNTIFS('Audit Form Data'!AA$4:AA$123, TRUE, 'Audit Form Data'!A$4:A$123, "&gt;=12/1", 'Audit Form Data'!A$4:A$123, "&lt;=12/31", 'Audit Form Data'!B$4:B$123, 'Dropdown Lists'!A$11)</f>
        <v>0</v>
      </c>
      <c r="AM237" s="67" t="str">
        <f>IFERROR(AK237/(AK237+AL237),"")</f>
        <v/>
      </c>
      <c r="AO237" s="158"/>
      <c r="AP237" s="45" t="s">
        <v>2</v>
      </c>
      <c r="AQ237" s="54">
        <f>COUNTIFS('Audit Form Data'!AA$4:AA$123, TRUE, 'Audit Form Data'!A$4:A$123, "&gt;=1/1", 'Audit Form Data'!A$4:A$123, "&lt;=1/31", 'Audit Form Data'!B$4:B$123, 'Dropdown Lists'!A$11)</f>
        <v>0</v>
      </c>
      <c r="AR237" s="54">
        <f>COUNTIFS('Audit Form Data'!AA$4:AA$123, TRUE, 'Audit Form Data'!A$4:A$123, "&gt;=2/1", 'Audit Form Data'!A$4:A$123, "&lt;3/1", 'Audit Form Data'!B$4:B$123, 'Dropdown Lists'!A$11)</f>
        <v>0</v>
      </c>
      <c r="AS237" s="54">
        <f>COUNTIFS('Audit Form Data'!AA$4:AA$123, TRUE, 'Audit Form Data'!A$4:A$123, "&gt;=3/1", 'Audit Form Data'!A$4:A$123, "&lt;=3/31", 'Audit Form Data'!B$4:B$123, 'Dropdown Lists'!A$11)</f>
        <v>0</v>
      </c>
      <c r="AT237" s="54">
        <f>COUNTIFS('Audit Form Data'!AA$4:AA$123, TRUE, 'Audit Form Data'!A$4:A$123, "&gt;=4/1", 'Audit Form Data'!A$4:A$123, "&lt;=4/30", 'Audit Form Data'!B$4:B$123, 'Dropdown Lists'!A$11)</f>
        <v>0</v>
      </c>
      <c r="AU237" s="54">
        <f>COUNTIFS('Audit Form Data'!AA$4:AA$123, TRUE, 'Audit Form Data'!A$4:A$123, "&gt;=5/1", 'Audit Form Data'!A$4:A$123, "&lt;=5/31", 'Audit Form Data'!B$4:B$123, 'Dropdown Lists'!A$11)</f>
        <v>0</v>
      </c>
      <c r="AV237" s="54">
        <f>COUNTIFS('Audit Form Data'!AA$4:AA$123, TRUE, 'Audit Form Data'!A$4:A$123, "&gt;=6/1", 'Audit Form Data'!A$4:A$123, "&lt;=6/30", 'Audit Form Data'!B$4:B$123, 'Dropdown Lists'!A$11)</f>
        <v>0</v>
      </c>
      <c r="AW237" s="54">
        <f>COUNTIFS('Audit Form Data'!AA$4:AA$123, TRUE, 'Audit Form Data'!A$4:A$123, "&gt;=7/1", 'Audit Form Data'!A$4:A$123, "&lt;=7/31", 'Audit Form Data'!B$4:B$123, 'Dropdown Lists'!A$11)</f>
        <v>0</v>
      </c>
      <c r="AX237" s="54">
        <f>COUNTIFS('Audit Form Data'!AA$4:AA$123, TRUE, 'Audit Form Data'!A$4:A$123, "&gt;=8/1", 'Audit Form Data'!A$4:A$123, "&lt;=8/31", 'Audit Form Data'!B$4:B$123, 'Dropdown Lists'!A$11)</f>
        <v>0</v>
      </c>
      <c r="AY237" s="54">
        <f>COUNTIFS('Audit Form Data'!AA$4:AA$123, TRUE, 'Audit Form Data'!A$4:A$123, "&gt;=9/1", 'Audit Form Data'!A$4:A$123, "&lt;=9/30", 'Audit Form Data'!B$4:B$123, 'Dropdown Lists'!A$11)</f>
        <v>0</v>
      </c>
      <c r="AZ237" s="54">
        <f>COUNTIFS('Audit Form Data'!AA$4:AA$123, TRUE, 'Audit Form Data'!A$4:A$123, "&gt;=10/1", 'Audit Form Data'!A$4:A$123, "&lt;=10/31", 'Audit Form Data'!B$4:B$123, 'Dropdown Lists'!A$11)</f>
        <v>0</v>
      </c>
      <c r="BA237" s="54">
        <f>COUNTIFS('Audit Form Data'!AA$4:AA$123, TRUE, 'Audit Form Data'!A$4:A$123, "&gt;=11/1", 'Audit Form Data'!A$4:A$123, "&lt;=11/30", 'Audit Form Data'!B$4:B$123, 'Dropdown Lists'!A$11)</f>
        <v>0</v>
      </c>
      <c r="BB237" s="54">
        <f>COUNTIFS('Audit Form Data'!AA$4:AA$123, TRUE, 'Audit Form Data'!A$4:A$123, "&gt;=12/1", 'Audit Form Data'!A$4:A$123, "&lt;=12/31", 'Audit Form Data'!B$4:B$123, 'Dropdown Lists'!A$11)</f>
        <v>0</v>
      </c>
    </row>
    <row r="238" spans="2:54" x14ac:dyDescent="0.3">
      <c r="B238" s="158"/>
      <c r="C238" s="56" t="s">
        <v>3</v>
      </c>
      <c r="D238" s="64">
        <f>COUNTIFS('Audit Form Data'!BD$4:BD$123, TRUE, 'Audit Form Data'!A$4:A$123, "&gt;=1/1", 'Audit Form Data'!A$4:A$123, "&lt;=1/31", 'Audit Form Data'!B$4:B$123, 'Dropdown Lists'!A$11) + COUNTIFS('Audit Form Data'!BM$4:BM$123, TRUE, 'Audit Form Data'!A$4:A$123, "&gt;=1/1", 'Audit Form Data'!A$4:A$123, "&lt;=1/31", 'Audit Form Data'!B$4:B$123, 'Dropdown Lists'!A$11)</f>
        <v>0</v>
      </c>
      <c r="E238" s="54">
        <f>COUNTIFS('Audit Form Data'!BE$4:BE$123, TRUE, 'Audit Form Data'!A$4:A$123, "&gt;=1/1", 'Audit Form Data'!A$4:A$123, "&lt;=1/31", 'Audit Form Data'!B$4:B$123, 'Dropdown Lists'!A$11) + COUNTIFS('Audit Form Data'!BN$4:BN$123, TRUE, 'Audit Form Data'!A$4:A$123, "&gt;=1/1", 'Audit Form Data'!A$4:A$123, "&lt;=1/31", 'Audit Form Data'!B$4:B$123, 'Dropdown Lists'!A$11)</f>
        <v>0</v>
      </c>
      <c r="F238" s="67" t="str">
        <f>IFERROR(D238/(D238+E238),"")</f>
        <v/>
      </c>
      <c r="G238" s="64">
        <f>COUNTIFS('Audit Form Data'!BD$4:BD$123, TRUE, 'Audit Form Data'!A$4:A$123, "&gt;=2/1", 'Audit Form Data'!A$4:A$123, "&lt;3/1", 'Audit Form Data'!B$4:B$123, 'Dropdown Lists'!A$11) + COUNTIFS('Audit Form Data'!BM$4:BM$123, TRUE, 'Audit Form Data'!A$4:A$123, "&gt;=2/1", 'Audit Form Data'!A$4:A$123, "&lt;3/1", 'Audit Form Data'!B$4:B$123, 'Dropdown Lists'!A$11)</f>
        <v>0</v>
      </c>
      <c r="H238" s="54">
        <f>COUNTIFS('Audit Form Data'!BE$4:BE$123, TRUE, 'Audit Form Data'!A$4:A$123, "&gt;=2/1", 'Audit Form Data'!A$4:A$123, "&lt;3/1", 'Audit Form Data'!B$4:B$123, 'Dropdown Lists'!A$11) + COUNTIFS('Audit Form Data'!BN$4:BN$123, TRUE, 'Audit Form Data'!A$4:A$123, "&gt;=2/1", 'Audit Form Data'!A$4:A$123, "&lt;3/1", 'Audit Form Data'!B$4:B$123, 'Dropdown Lists'!A$11)</f>
        <v>0</v>
      </c>
      <c r="I238" s="67" t="str">
        <f>IFERROR(G238/(G238+H238),"")</f>
        <v/>
      </c>
      <c r="J238" s="64">
        <f>COUNTIFS('Audit Form Data'!BD$4:BD$123, TRUE, 'Audit Form Data'!A$4:A$123, "&gt;=3/1", 'Audit Form Data'!A$4:A$123, "&lt;=3/31", 'Audit Form Data'!B$4:B$123, 'Dropdown Lists'!A$11) + COUNTIFS('Audit Form Data'!BM$4:BM$123, TRUE, 'Audit Form Data'!A$4:A$123, "&gt;=3/1", 'Audit Form Data'!A$4:A$123, "&lt;=3/31", 'Audit Form Data'!B$4:B$123, 'Dropdown Lists'!A$11)</f>
        <v>0</v>
      </c>
      <c r="K238" s="54">
        <f>COUNTIFS('Audit Form Data'!BE$4:BE$123, TRUE, 'Audit Form Data'!A$4:A$123, "&gt;=3/1", 'Audit Form Data'!A$4:A$123, "&lt;=3/31", 'Audit Form Data'!B$4:B$123, 'Dropdown Lists'!A$11) + COUNTIFS('Audit Form Data'!BN$4:BN$123, TRUE, 'Audit Form Data'!A$4:A$123, "&gt;=3/1", 'Audit Form Data'!A$4:A$123, "&lt;=3/31", 'Audit Form Data'!B$4:B$123, 'Dropdown Lists'!A$11)</f>
        <v>0</v>
      </c>
      <c r="L238" s="67" t="str">
        <f>IFERROR(J238/(J238+K238),"")</f>
        <v/>
      </c>
      <c r="M238" s="64">
        <f>COUNTIFS('Audit Form Data'!BD$4:BD$123, TRUE, 'Audit Form Data'!A$4:A$123, "&gt;=4/1", 'Audit Form Data'!A$4:A$123, "&lt;=4/30", 'Audit Form Data'!B$4:B$123, 'Dropdown Lists'!A$11) + COUNTIFS('Audit Form Data'!BM$4:BM$123, TRUE, 'Audit Form Data'!A$4:A$123, "&gt;=4/1", 'Audit Form Data'!A$4:A$123, "&lt;=4/30", 'Audit Form Data'!B$4:B$123, 'Dropdown Lists'!A$11)</f>
        <v>0</v>
      </c>
      <c r="N238" s="54">
        <f>COUNTIFS('Audit Form Data'!BE$4:BE$123, TRUE, 'Audit Form Data'!A$4:A$123, "&gt;=4/1", 'Audit Form Data'!A$4:A$123, "&lt;=4/30", 'Audit Form Data'!B$4:B$123, 'Dropdown Lists'!A$11) + COUNTIFS('Audit Form Data'!BN$4:BN$123, TRUE, 'Audit Form Data'!A$4:A$123, "&gt;=4/1", 'Audit Form Data'!A$4:A$123, "&lt;=4/30", 'Audit Form Data'!B$4:B$123, 'Dropdown Lists'!A$11)</f>
        <v>0</v>
      </c>
      <c r="O238" s="67" t="str">
        <f>IFERROR(M238/(M238+N238),"")</f>
        <v/>
      </c>
      <c r="P238" s="64">
        <f>COUNTIFS('Audit Form Data'!BD$4:BD$123, TRUE, 'Audit Form Data'!A$4:A$123, "&gt;=5/1", 'Audit Form Data'!A$4:A$123, "&lt;=5/31", 'Audit Form Data'!B$4:B$123, 'Dropdown Lists'!A$11) + COUNTIFS('Audit Form Data'!BM$4:BM$123, TRUE, 'Audit Form Data'!A$4:A$123, "&gt;=5/1", 'Audit Form Data'!A$4:A$123, "&lt;=5/31", 'Audit Form Data'!B$4:B$123, 'Dropdown Lists'!A$11)</f>
        <v>0</v>
      </c>
      <c r="Q238" s="54">
        <f>COUNTIFS('Audit Form Data'!BE$4:BE$123, TRUE, 'Audit Form Data'!A$4:A$123, "&gt;=5/1", 'Audit Form Data'!A$4:A$123, "&lt;=5/31", 'Audit Form Data'!B$4:B$123, 'Dropdown Lists'!A$11) + COUNTIFS('Audit Form Data'!BN$4:BN$123, TRUE, 'Audit Form Data'!A$4:A$123, "&gt;=5/1", 'Audit Form Data'!A$4:A$123, "&lt;=5/31", 'Audit Form Data'!B$4:B$123, 'Dropdown Lists'!A$11)</f>
        <v>0</v>
      </c>
      <c r="R238" s="67" t="str">
        <f>IFERROR(P238/(P238+Q238),"")</f>
        <v/>
      </c>
      <c r="S238" s="64">
        <f>COUNTIFS('Audit Form Data'!BD$4:BD$123, TRUE, 'Audit Form Data'!A$4:A$123, "&gt;=6/1", 'Audit Form Data'!A$4:A$123, "&lt;=6/30", 'Audit Form Data'!B$4:B$123, 'Dropdown Lists'!A$11) + COUNTIFS('Audit Form Data'!BM$4:BM$123, TRUE, 'Audit Form Data'!A$4:A$123, "&gt;=6/1", 'Audit Form Data'!A$4:A$123, "&lt;=6/30", 'Audit Form Data'!B$4:B$123, 'Dropdown Lists'!A$11)</f>
        <v>0</v>
      </c>
      <c r="T238" s="54">
        <f>COUNTIFS('Audit Form Data'!BE$4:BE$123, TRUE, 'Audit Form Data'!A$4:A$123, "&gt;=6/1", 'Audit Form Data'!A$4:A$123, "&lt;=6/30", 'Audit Form Data'!B$4:B$123, 'Dropdown Lists'!A$11) + COUNTIFS('Audit Form Data'!BN$4:BN$123, TRUE, 'Audit Form Data'!A$4:A$123, "&gt;=6/1", 'Audit Form Data'!A$4:A$123, "&lt;=6/30", 'Audit Form Data'!B$4:B$123, 'Dropdown Lists'!A$11)</f>
        <v>0</v>
      </c>
      <c r="U238" s="67" t="str">
        <f>IFERROR(S238/(S238+T238),"")</f>
        <v/>
      </c>
      <c r="V238" s="64">
        <f>COUNTIFS('Audit Form Data'!BD$4:BD$123, TRUE, 'Audit Form Data'!A$4:A$123, "&gt;=7/1", 'Audit Form Data'!A$4:A$123, "&lt;=7/31", 'Audit Form Data'!B$4:B$123, 'Dropdown Lists'!A$11) + COUNTIFS('Audit Form Data'!BM$4:BM$123, TRUE, 'Audit Form Data'!A$4:A$123, "&gt;=7/1", 'Audit Form Data'!A$4:A$123, "&lt;=7/31", 'Audit Form Data'!B$4:B$123, 'Dropdown Lists'!A$11)</f>
        <v>0</v>
      </c>
      <c r="W238" s="54">
        <f>COUNTIFS('Audit Form Data'!BE$4:BE$123, TRUE, 'Audit Form Data'!A$4:A$123, "&gt;=7/1", 'Audit Form Data'!A$4:A$123, "&lt;=7/31", 'Audit Form Data'!B$4:B$123, 'Dropdown Lists'!A$11) + COUNTIFS('Audit Form Data'!BN$4:BN$123, TRUE, 'Audit Form Data'!A$4:A$123, "&gt;=7/1", 'Audit Form Data'!A$4:A$123, "&lt;=7/31", 'Audit Form Data'!B$4:B$123, 'Dropdown Lists'!A$11)</f>
        <v>0</v>
      </c>
      <c r="X238" s="67" t="str">
        <f>IFERROR(V238/(V238+W238),"")</f>
        <v/>
      </c>
      <c r="Y238" s="64">
        <f>COUNTIFS('Audit Form Data'!BD$4:BD$123, TRUE, 'Audit Form Data'!A$4:A$123, "&gt;=8/1", 'Audit Form Data'!A$4:A$123, "&lt;=8/31", 'Audit Form Data'!B$4:B$123, 'Dropdown Lists'!A$11) + COUNTIFS('Audit Form Data'!BM$4:BM$123, TRUE, 'Audit Form Data'!A$4:A$123, "&gt;=8/1", 'Audit Form Data'!A$4:A$123, "&lt;=8/31", 'Audit Form Data'!B$4:B$123, 'Dropdown Lists'!A$11)</f>
        <v>0</v>
      </c>
      <c r="Z238" s="54">
        <f>COUNTIFS('Audit Form Data'!BE$4:BE$123, TRUE, 'Audit Form Data'!A$4:A$123, "&gt;=8/1", 'Audit Form Data'!A$4:A$123, "&lt;=8/31", 'Audit Form Data'!B$4:B$123, 'Dropdown Lists'!A$11) + COUNTIFS('Audit Form Data'!BN$4:BN$123, TRUE, 'Audit Form Data'!A$4:A$123, "&gt;=8/1", 'Audit Form Data'!A$4:A$123, "&lt;=8/31", 'Audit Form Data'!B$4:B$123, 'Dropdown Lists'!A$11)</f>
        <v>0</v>
      </c>
      <c r="AA238" s="67" t="str">
        <f>IFERROR(Y238/(Y238+Z238),"")</f>
        <v/>
      </c>
      <c r="AB238" s="64">
        <f>COUNTIFS('Audit Form Data'!BD$4:BD$123, TRUE, 'Audit Form Data'!A$4:A$123, "&gt;=9/1", 'Audit Form Data'!A$4:A$123, "&lt;=9/30", 'Audit Form Data'!B$4:B$123, 'Dropdown Lists'!A$11) + COUNTIFS('Audit Form Data'!BM$4:BM$123, TRUE, 'Audit Form Data'!A$4:A$123, "&gt;=9/1", 'Audit Form Data'!A$4:A$123, "&lt;=9/30", 'Audit Form Data'!B$4:B$123, 'Dropdown Lists'!A$11)</f>
        <v>0</v>
      </c>
      <c r="AC238" s="54">
        <f>COUNTIFS('Audit Form Data'!BE$4:BE$123, TRUE, 'Audit Form Data'!A$4:A$123, "&gt;=9/1", 'Audit Form Data'!A$4:A$123, "&lt;=9/30", 'Audit Form Data'!B$4:B$123, 'Dropdown Lists'!A$11) + COUNTIFS('Audit Form Data'!BN$4:BN$123, TRUE, 'Audit Form Data'!A$4:A$123, "&gt;=9/1", 'Audit Form Data'!A$4:A$123, "&lt;=9/30", 'Audit Form Data'!B$4:B$123, 'Dropdown Lists'!A$11)</f>
        <v>0</v>
      </c>
      <c r="AD238" s="67" t="str">
        <f>IFERROR(AB238/(AB238+AC238),"")</f>
        <v/>
      </c>
      <c r="AE238" s="64">
        <f>COUNTIFS('Audit Form Data'!BD$4:BD$123, TRUE, 'Audit Form Data'!A$4:A$123, "&gt;=10/1", 'Audit Form Data'!A$4:A$123, "&lt;=10/31", 'Audit Form Data'!B$4:B$123, 'Dropdown Lists'!A$11) + COUNTIFS('Audit Form Data'!BM$4:BM$123, TRUE, 'Audit Form Data'!A$4:A$123, "&gt;=10/1", 'Audit Form Data'!A$4:A$123, "&lt;=10/31", 'Audit Form Data'!B$4:B$123, 'Dropdown Lists'!A$11)</f>
        <v>0</v>
      </c>
      <c r="AF238" s="54">
        <f>COUNTIFS('Audit Form Data'!BE$4:BE$123, TRUE, 'Audit Form Data'!A$4:A$123, "&gt;=10/1", 'Audit Form Data'!A$4:A$123, "&lt;=10/31", 'Audit Form Data'!B$4:B$123, 'Dropdown Lists'!A$11) + COUNTIFS('Audit Form Data'!BN$4:BN$123, TRUE, 'Audit Form Data'!A$4:A$123, "&gt;=10/1", 'Audit Form Data'!A$4:A$123, "&lt;=10/31", 'Audit Form Data'!B$4:B$123, 'Dropdown Lists'!A$11)</f>
        <v>0</v>
      </c>
      <c r="AG238" s="67" t="str">
        <f>IFERROR(AE238/(AE238+AF238),"")</f>
        <v/>
      </c>
      <c r="AH238" s="64">
        <f>COUNTIFS('Audit Form Data'!BD$4:BD$123, TRUE, 'Audit Form Data'!A$4:A$123, "&gt;=11/1", 'Audit Form Data'!A$4:A$123, "&lt;=11/30", 'Audit Form Data'!B$4:B$123, 'Dropdown Lists'!A$11) + COUNTIFS('Audit Form Data'!BM$4:BM$123, TRUE, 'Audit Form Data'!A$4:A$123, "&gt;=11/1", 'Audit Form Data'!A$4:A$123, "&lt;=11/30", 'Audit Form Data'!B$4:B$123, 'Dropdown Lists'!A$11)</f>
        <v>0</v>
      </c>
      <c r="AI238" s="54">
        <f>COUNTIFS('Audit Form Data'!BE$4:BE$123, TRUE, 'Audit Form Data'!A$4:A$123, "&gt;=11/1", 'Audit Form Data'!A$4:A$123, "&lt;=11/30", 'Audit Form Data'!B$4:B$123, 'Dropdown Lists'!A$11) + COUNTIFS('Audit Form Data'!BN$4:BN$123, TRUE, 'Audit Form Data'!A$4:A$123, "&gt;=11/1", 'Audit Form Data'!A$4:A$123, "&lt;=11/30", 'Audit Form Data'!B$4:B$123, 'Dropdown Lists'!A$11)</f>
        <v>0</v>
      </c>
      <c r="AJ238" s="67" t="str">
        <f>IFERROR(AH238/(AH238+AI238),"")</f>
        <v/>
      </c>
      <c r="AK238" s="64">
        <f>COUNTIFS('Audit Form Data'!BD$4:BD$123, TRUE, 'Audit Form Data'!A$4:A$123, "&gt;=12/1", 'Audit Form Data'!A$4:A$123, "&lt;=12/31", 'Audit Form Data'!B$4:B$123, 'Dropdown Lists'!A$11) + COUNTIFS('Audit Form Data'!BM$4:BM$123, TRUE, 'Audit Form Data'!A$4:A$123, "&gt;=12/1", 'Audit Form Data'!A$4:A$123, "&lt;=12/31", 'Audit Form Data'!B$4:B$123, 'Dropdown Lists'!A$11)</f>
        <v>0</v>
      </c>
      <c r="AL238" s="54">
        <f>COUNTIFS('Audit Form Data'!BE$4:BE$123, TRUE, 'Audit Form Data'!A$4:A$123, "&gt;=12/1", 'Audit Form Data'!A$4:A$123, "&lt;=12/31", 'Audit Form Data'!B$4:B$123, 'Dropdown Lists'!A$11) + COUNTIFS('Audit Form Data'!BN$4:BN$123, TRUE, 'Audit Form Data'!A$4:A$123, "&gt;=12/1", 'Audit Form Data'!A$4:A$123, "&lt;=12/31", 'Audit Form Data'!B$4:B$123, 'Dropdown Lists'!A$11)</f>
        <v>0</v>
      </c>
      <c r="AM238" s="67" t="str">
        <f>IFERROR(AK238/(AK238+AL238),"")</f>
        <v/>
      </c>
      <c r="AO238" s="159"/>
      <c r="AP238" s="46" t="s">
        <v>3</v>
      </c>
      <c r="AQ238" s="54">
        <f>COUNTIFS('Audit Form Data'!BE$4:BE$123, TRUE, 'Audit Form Data'!A$4:A$123, "&gt;=1/1", 'Audit Form Data'!A$4:A$123, "&lt;=1/31", 'Audit Form Data'!B$4:B$123, 'Dropdown Lists'!A$11) + COUNTIFS('Audit Form Data'!BN$4:BN$123, TRUE, 'Audit Form Data'!A$4:A$123, "&gt;=1/1", 'Audit Form Data'!A$4:A$123, "&lt;=1/31", 'Audit Form Data'!B$4:B$123, 'Dropdown Lists'!A$11)</f>
        <v>0</v>
      </c>
      <c r="AR238" s="54">
        <f>COUNTIFS('Audit Form Data'!BE$4:BE$123, TRUE, 'Audit Form Data'!A$4:A$123, "&gt;=2/1", 'Audit Form Data'!A$4:A$123, "&lt;3/1", 'Audit Form Data'!B$4:B$123, 'Dropdown Lists'!A$11) + COUNTIFS('Audit Form Data'!BN$4:BN$123, TRUE, 'Audit Form Data'!A$4:A$123, "&gt;=2/1", 'Audit Form Data'!A$4:A$123, "&lt;3/1", 'Audit Form Data'!B$4:B$123, 'Dropdown Lists'!A$11)</f>
        <v>0</v>
      </c>
      <c r="AS238" s="54">
        <f>COUNTIFS('Audit Form Data'!BE$4:BE$123, TRUE, 'Audit Form Data'!A$4:A$123, "&gt;=3/1", 'Audit Form Data'!A$4:A$123, "&lt;=3/31", 'Audit Form Data'!B$4:B$123, 'Dropdown Lists'!A$11) + COUNTIFS('Audit Form Data'!BN$4:BN$123, TRUE, 'Audit Form Data'!A$4:A$123, "&gt;=3/1", 'Audit Form Data'!A$4:A$123, "&lt;=3/31", 'Audit Form Data'!B$4:B$123, 'Dropdown Lists'!A$11)</f>
        <v>0</v>
      </c>
      <c r="AT238" s="54">
        <f>COUNTIFS('Audit Form Data'!BE$4:BE$123, TRUE, 'Audit Form Data'!A$4:A$123, "&gt;=4/1", 'Audit Form Data'!A$4:A$123, "&lt;=4/30", 'Audit Form Data'!B$4:B$123, 'Dropdown Lists'!A$11) + COUNTIFS('Audit Form Data'!BN$4:BN$123, TRUE, 'Audit Form Data'!A$4:A$123, "&gt;=4/1", 'Audit Form Data'!A$4:A$123, "&lt;=4/30", 'Audit Form Data'!B$4:B$123, 'Dropdown Lists'!A$11)</f>
        <v>0</v>
      </c>
      <c r="AU238" s="54">
        <f>COUNTIFS('Audit Form Data'!BE$4:BE$123, TRUE, 'Audit Form Data'!A$4:A$123, "&gt;=5/1", 'Audit Form Data'!A$4:A$123, "&lt;=5/31", 'Audit Form Data'!B$4:B$123, 'Dropdown Lists'!A$11) + COUNTIFS('Audit Form Data'!BN$4:BN$123, TRUE, 'Audit Form Data'!A$4:A$123, "&gt;=5/1", 'Audit Form Data'!A$4:A$123, "&lt;=5/31", 'Audit Form Data'!B$4:B$123, 'Dropdown Lists'!A$11)</f>
        <v>0</v>
      </c>
      <c r="AV238" s="54">
        <f>COUNTIFS('Audit Form Data'!BE$4:BE$123, TRUE, 'Audit Form Data'!A$4:A$123, "&gt;=6/1", 'Audit Form Data'!A$4:A$123, "&lt;=6/30", 'Audit Form Data'!B$4:B$123, 'Dropdown Lists'!A$11) + COUNTIFS('Audit Form Data'!BN$4:BN$123, TRUE, 'Audit Form Data'!A$4:A$123, "&gt;=6/1", 'Audit Form Data'!A$4:A$123, "&lt;=6/30", 'Audit Form Data'!B$4:B$123, 'Dropdown Lists'!A$11)</f>
        <v>0</v>
      </c>
      <c r="AW238" s="54">
        <f>COUNTIFS('Audit Form Data'!BE$4:BE$123, TRUE, 'Audit Form Data'!A$4:A$123, "&gt;=7/1", 'Audit Form Data'!A$4:A$123, "&lt;=7/31", 'Audit Form Data'!B$4:B$123, 'Dropdown Lists'!A$11) + COUNTIFS('Audit Form Data'!BN$4:BN$123, TRUE, 'Audit Form Data'!A$4:A$123, "&gt;=7/1", 'Audit Form Data'!A$4:A$123, "&lt;=7/31", 'Audit Form Data'!B$4:B$123, 'Dropdown Lists'!A$11)</f>
        <v>0</v>
      </c>
      <c r="AX238" s="54">
        <f>COUNTIFS('Audit Form Data'!BE$4:BE$123, TRUE, 'Audit Form Data'!A$4:A$123, "&gt;=8/1", 'Audit Form Data'!A$4:A$123, "&lt;=8/31", 'Audit Form Data'!B$4:B$123, 'Dropdown Lists'!A$11) + COUNTIFS('Audit Form Data'!BN$4:BN$123, TRUE, 'Audit Form Data'!A$4:A$123, "&gt;=8/1", 'Audit Form Data'!A$4:A$123, "&lt;=8/31", 'Audit Form Data'!B$4:B$123, 'Dropdown Lists'!A$11)</f>
        <v>0</v>
      </c>
      <c r="AY238" s="54">
        <f>COUNTIFS('Audit Form Data'!BE$4:BE$123, TRUE, 'Audit Form Data'!A$4:A$123, "&gt;=9/1", 'Audit Form Data'!A$4:A$123, "&lt;=9/30", 'Audit Form Data'!B$4:B$123, 'Dropdown Lists'!A$11) + COUNTIFS('Audit Form Data'!BN$4:BN$123, TRUE, 'Audit Form Data'!A$4:A$123, "&gt;=9/1", 'Audit Form Data'!A$4:A$123, "&lt;=9/30", 'Audit Form Data'!B$4:B$123, 'Dropdown Lists'!A$11)</f>
        <v>0</v>
      </c>
      <c r="AZ238" s="54">
        <f>COUNTIFS('Audit Form Data'!BE$4:BE$123, TRUE, 'Audit Form Data'!A$4:A$123, "&gt;=10/1", 'Audit Form Data'!A$4:A$123, "&lt;=10/31", 'Audit Form Data'!B$4:B$123, 'Dropdown Lists'!A$11) + COUNTIFS('Audit Form Data'!BN$4:BN$123, TRUE, 'Audit Form Data'!A$4:A$123, "&gt;=10/1", 'Audit Form Data'!A$4:A$123, "&lt;=10/31", 'Audit Form Data'!B$4:B$123, 'Dropdown Lists'!A$11)</f>
        <v>0</v>
      </c>
      <c r="BA238" s="54">
        <f>COUNTIFS('Audit Form Data'!BE$4:BE$123, TRUE, 'Audit Form Data'!A$4:A$123, "&gt;=11/1", 'Audit Form Data'!A$4:A$123, "&lt;=11/30", 'Audit Form Data'!B$4:B$123, 'Dropdown Lists'!A$11) + COUNTIFS('Audit Form Data'!BN$4:BN$123, TRUE, 'Audit Form Data'!A$4:A$123, "&gt;=11/1", 'Audit Form Data'!A$4:A$123, "&lt;=11/30", 'Audit Form Data'!B$4:B$123, 'Dropdown Lists'!A$11)</f>
        <v>0</v>
      </c>
      <c r="BB238" s="54">
        <f>COUNTIFS('Audit Form Data'!BE$4:BE$123, TRUE, 'Audit Form Data'!A$4:A$123, "&gt;=12/1", 'Audit Form Data'!A$4:A$123, "&lt;=12/31", 'Audit Form Data'!B$4:B$123, 'Dropdown Lists'!A$11) + COUNTIFS('Audit Form Data'!BN$4:BN$123, TRUE, 'Audit Form Data'!A$4:A$123, "&gt;=12/1", 'Audit Form Data'!A$4:A$123, "&lt;=12/31", 'Audit Form Data'!B$4:B$123, 'Dropdown Lists'!A$11)</f>
        <v>0</v>
      </c>
    </row>
    <row r="239" spans="2:54" x14ac:dyDescent="0.3">
      <c r="B239" s="159"/>
      <c r="C239" s="85" t="s">
        <v>118</v>
      </c>
      <c r="D239" s="86">
        <f>SUM(D236:D238)</f>
        <v>0</v>
      </c>
      <c r="E239" s="86">
        <f>SUM(E236:E238)</f>
        <v>0</v>
      </c>
      <c r="F239" s="96" t="e">
        <f>IFERROR(D239/(D239+E239), NA())</f>
        <v>#N/A</v>
      </c>
      <c r="G239" s="86">
        <f>SUM(G236:G238)</f>
        <v>0</v>
      </c>
      <c r="H239" s="86">
        <f>SUM(H236:H238)</f>
        <v>0</v>
      </c>
      <c r="I239" s="96" t="e">
        <f>IFERROR(G239/(G239+H239), NA())</f>
        <v>#N/A</v>
      </c>
      <c r="J239" s="86">
        <f>SUM(J236:J238)</f>
        <v>0</v>
      </c>
      <c r="K239" s="86">
        <f>SUM(K236:K238)</f>
        <v>0</v>
      </c>
      <c r="L239" s="96" t="e">
        <f>IFERROR(J239/(J239+K239), NA())</f>
        <v>#N/A</v>
      </c>
      <c r="M239" s="86">
        <f>SUM(M236:M238)</f>
        <v>0</v>
      </c>
      <c r="N239" s="86">
        <f>SUM(N236:N238)</f>
        <v>0</v>
      </c>
      <c r="O239" s="96" t="e">
        <f>IFERROR(M239/(M239+N239), NA())</f>
        <v>#N/A</v>
      </c>
      <c r="P239" s="86">
        <f>SUM(P236:P238)</f>
        <v>0</v>
      </c>
      <c r="Q239" s="86">
        <f>SUM(Q236:Q238)</f>
        <v>0</v>
      </c>
      <c r="R239" s="96" t="e">
        <f>IFERROR(P239/(P239+Q239), NA())</f>
        <v>#N/A</v>
      </c>
      <c r="S239" s="86">
        <f>SUM(S236:S238)</f>
        <v>0</v>
      </c>
      <c r="T239" s="86">
        <f>SUM(T236:T238)</f>
        <v>0</v>
      </c>
      <c r="U239" s="96" t="e">
        <f>IFERROR(S239/(S239+T239), NA())</f>
        <v>#N/A</v>
      </c>
      <c r="V239" s="86">
        <f>SUM(V236:V238)</f>
        <v>0</v>
      </c>
      <c r="W239" s="86">
        <f>SUM(W236:W238)</f>
        <v>0</v>
      </c>
      <c r="X239" s="96" t="e">
        <f>IFERROR(V239/(V239+W239), NA())</f>
        <v>#N/A</v>
      </c>
      <c r="Y239" s="86">
        <f>SUM(Y236:Y238)</f>
        <v>0</v>
      </c>
      <c r="Z239" s="86">
        <f>SUM(Z236:Z238)</f>
        <v>0</v>
      </c>
      <c r="AA239" s="96" t="e">
        <f>IFERROR(Y239/(Y239+Z239), NA())</f>
        <v>#N/A</v>
      </c>
      <c r="AB239" s="86">
        <f>SUM(AB236:AB238)</f>
        <v>0</v>
      </c>
      <c r="AC239" s="86">
        <f>SUM(AC236:AC238)</f>
        <v>0</v>
      </c>
      <c r="AD239" s="96" t="e">
        <f>IFERROR(AB239/(AB239+AC239), NA())</f>
        <v>#N/A</v>
      </c>
      <c r="AE239" s="86">
        <f>SUM(AE236:AE238)</f>
        <v>0</v>
      </c>
      <c r="AF239" s="86">
        <f>SUM(AF236:AF238)</f>
        <v>0</v>
      </c>
      <c r="AG239" s="96" t="e">
        <f>IFERROR(AE239/(AE239+AF239), NA())</f>
        <v>#N/A</v>
      </c>
      <c r="AH239" s="86">
        <f>SUM(AH236:AH238)</f>
        <v>0</v>
      </c>
      <c r="AI239" s="86">
        <f>SUM(AI236:AI238)</f>
        <v>0</v>
      </c>
      <c r="AJ239" s="96" t="e">
        <f>IFERROR(AH239/(AH239+AI239), NA())</f>
        <v>#N/A</v>
      </c>
      <c r="AK239" s="86">
        <f>SUM(AK236:AK238)</f>
        <v>0</v>
      </c>
      <c r="AL239" s="86">
        <f>SUM(AL236:AL238)</f>
        <v>0</v>
      </c>
      <c r="AM239" s="96" t="e">
        <f>IFERROR(AK239/(AK239+AL239), NA())</f>
        <v>#N/A</v>
      </c>
      <c r="AO239" s="154" t="s">
        <v>4</v>
      </c>
      <c r="AP239" s="47" t="s">
        <v>5</v>
      </c>
      <c r="AQ239" s="72">
        <f>COUNTIFS('Audit Form Data'!L$4:L$123, TRUE, 'Audit Form Data'!A$4:A$123, "&gt;=1/1", 'Audit Form Data'!A$4:A$123, "&lt;=1/31", 'Audit Form Data'!B$4:B$123, 'Dropdown Lists'!A$11)</f>
        <v>0</v>
      </c>
      <c r="AR239" s="72">
        <f>COUNTIFS('Audit Form Data'!L$4:L$123, TRUE, 'Audit Form Data'!A$4:A$123, "&gt;=2/1", 'Audit Form Data'!A$4:A$123, "&lt;3/1", 'Audit Form Data'!B$4:B$123, 'Dropdown Lists'!A$11)</f>
        <v>0</v>
      </c>
      <c r="AS239" s="72">
        <f>COUNTIFS('Audit Form Data'!L$4:L$123, TRUE, 'Audit Form Data'!A$4:A$123, "&gt;=3/1", 'Audit Form Data'!A$4:A$123, "&lt;=3/31", 'Audit Form Data'!B$4:B$123, 'Dropdown Lists'!A$11)</f>
        <v>0</v>
      </c>
      <c r="AT239" s="72">
        <f>COUNTIFS('Audit Form Data'!L$4:L$123, TRUE, 'Audit Form Data'!A$4:A$123, "&gt;=4/1", 'Audit Form Data'!A$4:A$123, "&lt;=4/30", 'Audit Form Data'!B$4:B$123, 'Dropdown Lists'!A$11)</f>
        <v>0</v>
      </c>
      <c r="AU239" s="72">
        <f>COUNTIFS('Audit Form Data'!L$4:L$123, TRUE, 'Audit Form Data'!A$4:A$123, "&gt;=5/1", 'Audit Form Data'!A$4:A$123, "&lt;=5/31", 'Audit Form Data'!B$4:B$123, 'Dropdown Lists'!A$11)</f>
        <v>0</v>
      </c>
      <c r="AV239" s="72">
        <f>COUNTIFS('Audit Form Data'!L$4:L$123, TRUE, 'Audit Form Data'!A$4:A$123, "&gt;=6/1", 'Audit Form Data'!A$4:A$123, "&lt;=6/30", 'Audit Form Data'!B$4:B$123, 'Dropdown Lists'!A$11)</f>
        <v>0</v>
      </c>
      <c r="AW239" s="72">
        <f>COUNTIFS('Audit Form Data'!L$4:L$123, TRUE, 'Audit Form Data'!A$4:A$123, "&gt;=7/1", 'Audit Form Data'!A$4:A$123, "&lt;=7/31", 'Audit Form Data'!B$4:B$123, 'Dropdown Lists'!A$11)</f>
        <v>0</v>
      </c>
      <c r="AX239" s="72">
        <f>COUNTIFS('Audit Form Data'!L$4:L$123, TRUE, 'Audit Form Data'!A$4:A$123, "&gt;=8/1", 'Audit Form Data'!A$4:A$123, "&lt;=8/31", 'Audit Form Data'!B$4:B$123, 'Dropdown Lists'!A$11)</f>
        <v>0</v>
      </c>
      <c r="AY239" s="72">
        <f>COUNTIFS('Audit Form Data'!L$4:L$123, TRUE, 'Audit Form Data'!A$4:A$123, "&gt;=9/1", 'Audit Form Data'!A$4:A$123, "&lt;=9/30", 'Audit Form Data'!B$4:B$123, 'Dropdown Lists'!A$11)</f>
        <v>0</v>
      </c>
      <c r="AZ239" s="72">
        <f>COUNTIFS('Audit Form Data'!L$4:L$123, TRUE, 'Audit Form Data'!A$4:A$123, "&gt;=10/1", 'Audit Form Data'!A$4:A$123, "&lt;=10/31", 'Audit Form Data'!B$4:B$123, 'Dropdown Lists'!A$11)</f>
        <v>0</v>
      </c>
      <c r="BA239" s="72">
        <f>COUNTIFS('Audit Form Data'!L$4:L$123, TRUE, 'Audit Form Data'!A$4:A$123, "&gt;=11/1", 'Audit Form Data'!A$4:A$123, "&lt;=11/30", 'Audit Form Data'!B$4:B$123, 'Dropdown Lists'!A$11)</f>
        <v>0</v>
      </c>
      <c r="BB239" s="72">
        <f>COUNTIFS('Audit Form Data'!L$4:L$123, TRUE, 'Audit Form Data'!A$4:A$123, "&gt;=12/1", 'Audit Form Data'!A$4:A$123, "&lt;=12/31", 'Audit Form Data'!B$4:B$123, 'Dropdown Lists'!A$11)</f>
        <v>0</v>
      </c>
    </row>
    <row r="240" spans="2:54" ht="24.6" x14ac:dyDescent="0.3">
      <c r="B240" s="154" t="s">
        <v>4</v>
      </c>
      <c r="C240" s="57" t="s">
        <v>5</v>
      </c>
      <c r="D240" s="71">
        <f>COUNTIFS('Audit Form Data'!K$4:K$123, TRUE, 'Audit Form Data'!A$4:A$123, "&gt;=1/1", 'Audit Form Data'!A$4:A$123, "&lt;=1/31", 'Audit Form Data'!B$4:B$123, 'Dropdown Lists'!A$11)</f>
        <v>0</v>
      </c>
      <c r="E240" s="72">
        <f>COUNTIFS('Audit Form Data'!L$4:L$123, TRUE, 'Audit Form Data'!A$4:A$123, "&gt;=1/1", 'Audit Form Data'!A$4:A$123, "&lt;=1/31", 'Audit Form Data'!B$4:B$123, 'Dropdown Lists'!A$11)</f>
        <v>0</v>
      </c>
      <c r="F240" s="97" t="str">
        <f>IFERROR(D240/(D240+E240),"")</f>
        <v/>
      </c>
      <c r="G240" s="71">
        <f>COUNTIFS('Audit Form Data'!K$4:K$123, TRUE, 'Audit Form Data'!A$4:A$123, "&gt;=2/1", 'Audit Form Data'!A$4:A$123, "&lt;3/1", 'Audit Form Data'!B$4:B$123, 'Dropdown Lists'!A$11)</f>
        <v>0</v>
      </c>
      <c r="H240" s="72">
        <f>COUNTIFS('Audit Form Data'!L$4:L$123, TRUE, 'Audit Form Data'!A$4:A$123, "&gt;=2/1", 'Audit Form Data'!A$4:A$123, "&lt;3/1", 'Audit Form Data'!B$4:B$123, 'Dropdown Lists'!A$11)</f>
        <v>0</v>
      </c>
      <c r="I240" s="97" t="str">
        <f>IFERROR(G240/(G240+H240),"")</f>
        <v/>
      </c>
      <c r="J240" s="71">
        <f>COUNTIFS('Audit Form Data'!K$4:K$123, TRUE, 'Audit Form Data'!A$4:A$123, "&gt;=3/1", 'Audit Form Data'!A$4:A$123, "&lt;=3/31", 'Audit Form Data'!B$4:B$123, 'Dropdown Lists'!A$11)</f>
        <v>0</v>
      </c>
      <c r="K240" s="72">
        <f>COUNTIFS('Audit Form Data'!L$4:L$123, TRUE, 'Audit Form Data'!A$4:A$123, "&gt;=3/1", 'Audit Form Data'!A$4:A$123, "&lt;=3/31", 'Audit Form Data'!B$4:B$123, 'Dropdown Lists'!A$11)</f>
        <v>0</v>
      </c>
      <c r="L240" s="97" t="str">
        <f>IFERROR(J240/(J240+K240),"")</f>
        <v/>
      </c>
      <c r="M240" s="71">
        <f>COUNTIFS('Audit Form Data'!K$4:K$123, TRUE, 'Audit Form Data'!A$4:A$123, "&gt;=4/1", 'Audit Form Data'!A$4:A$123, "&lt;=4/30", 'Audit Form Data'!B$4:B$123, 'Dropdown Lists'!A$11)</f>
        <v>0</v>
      </c>
      <c r="N240" s="72">
        <f>COUNTIFS('Audit Form Data'!L$4:L$123, TRUE, 'Audit Form Data'!A$4:A$123, "&gt;=4/1", 'Audit Form Data'!A$4:A$123, "&lt;=4/30", 'Audit Form Data'!B$4:B$123, 'Dropdown Lists'!A$11)</f>
        <v>0</v>
      </c>
      <c r="O240" s="97" t="str">
        <f>IFERROR(M240/(M240+N240),"")</f>
        <v/>
      </c>
      <c r="P240" s="71">
        <f>COUNTIFS('Audit Form Data'!K$4:K$123, TRUE, 'Audit Form Data'!A$4:A$123, "&gt;=5/1", 'Audit Form Data'!A$4:A$123, "&lt;=5/31", 'Audit Form Data'!B$4:B$123, 'Dropdown Lists'!A$11)</f>
        <v>0</v>
      </c>
      <c r="Q240" s="72">
        <f>COUNTIFS('Audit Form Data'!L$4:L$123, TRUE, 'Audit Form Data'!A$4:A$123, "&gt;=5/1", 'Audit Form Data'!A$4:A$123, "&lt;=5/31", 'Audit Form Data'!B$4:B$123, 'Dropdown Lists'!A$11)</f>
        <v>0</v>
      </c>
      <c r="R240" s="97" t="str">
        <f>IFERROR(P240/(P240+Q240),"")</f>
        <v/>
      </c>
      <c r="S240" s="71">
        <f>COUNTIFS('Audit Form Data'!K$4:K$123, TRUE, 'Audit Form Data'!A$4:A$123, "&gt;=6/1", 'Audit Form Data'!A$4:A$123, "&lt;=6/30", 'Audit Form Data'!B$4:B$123, 'Dropdown Lists'!A$11)</f>
        <v>0</v>
      </c>
      <c r="T240" s="72">
        <f>COUNTIFS('Audit Form Data'!L$4:L$123, TRUE, 'Audit Form Data'!A$4:A$123, "&gt;=6/1", 'Audit Form Data'!A$4:A$123, "&lt;=6/30", 'Audit Form Data'!B$4:B$123, 'Dropdown Lists'!A$11)</f>
        <v>0</v>
      </c>
      <c r="U240" s="97" t="str">
        <f>IFERROR(S240/(S240+T240),"")</f>
        <v/>
      </c>
      <c r="V240" s="71">
        <f>COUNTIFS('Audit Form Data'!K$4:K$123, TRUE, 'Audit Form Data'!A$4:A$123, "&gt;=7/1", 'Audit Form Data'!A$4:A$123, "&lt;=7/31", 'Audit Form Data'!B$4:B$123, 'Dropdown Lists'!A$11)</f>
        <v>0</v>
      </c>
      <c r="W240" s="72">
        <f>COUNTIFS('Audit Form Data'!L$4:L$123, TRUE, 'Audit Form Data'!A$4:A$123, "&gt;=7/1", 'Audit Form Data'!A$4:A$123, "&lt;=7/31", 'Audit Form Data'!B$4:B$123, 'Dropdown Lists'!A$11)</f>
        <v>0</v>
      </c>
      <c r="X240" s="97" t="str">
        <f>IFERROR(V240/(V240+W240),"")</f>
        <v/>
      </c>
      <c r="Y240" s="71">
        <f>COUNTIFS('Audit Form Data'!K$4:K$123, TRUE, 'Audit Form Data'!A$4:A$123, "&gt;=8/1", 'Audit Form Data'!A$4:A$123, "&lt;=8/31", 'Audit Form Data'!B$4:B$123, 'Dropdown Lists'!A$11)</f>
        <v>0</v>
      </c>
      <c r="Z240" s="72">
        <f>COUNTIFS('Audit Form Data'!L$4:L$123, TRUE, 'Audit Form Data'!A$4:A$123, "&gt;=8/1", 'Audit Form Data'!A$4:A$123, "&lt;=8/31", 'Audit Form Data'!B$4:B$123, 'Dropdown Lists'!A$11)</f>
        <v>0</v>
      </c>
      <c r="AA240" s="97" t="str">
        <f>IFERROR(Y240/(Y240+Z240),"")</f>
        <v/>
      </c>
      <c r="AB240" s="71">
        <f>COUNTIFS('Audit Form Data'!K$4:K$123, TRUE, 'Audit Form Data'!A$4:A$123, "&gt;=9/1", 'Audit Form Data'!A$4:A$123, "&lt;=9/30", 'Audit Form Data'!B$4:B$123, 'Dropdown Lists'!A$11)</f>
        <v>0</v>
      </c>
      <c r="AC240" s="72">
        <f>COUNTIFS('Audit Form Data'!L$4:L$123, TRUE, 'Audit Form Data'!A$4:A$123, "&gt;=9/1", 'Audit Form Data'!A$4:A$123, "&lt;=9/30", 'Audit Form Data'!B$4:B$123, 'Dropdown Lists'!A$11)</f>
        <v>0</v>
      </c>
      <c r="AD240" s="97" t="str">
        <f>IFERROR(AB240/(AB240+AC240),"")</f>
        <v/>
      </c>
      <c r="AE240" s="71">
        <f>COUNTIFS('Audit Form Data'!K$4:K$123, TRUE, 'Audit Form Data'!A$4:A$123, "&gt;=10/1", 'Audit Form Data'!A$4:A$123, "&lt;=10/31", 'Audit Form Data'!B$4:B$123, 'Dropdown Lists'!A$11)</f>
        <v>0</v>
      </c>
      <c r="AF240" s="72">
        <f>COUNTIFS('Audit Form Data'!L$4:L$123, TRUE, 'Audit Form Data'!A$4:A$123, "&gt;=10/1", 'Audit Form Data'!A$4:A$123, "&lt;=10/31", 'Audit Form Data'!B$4:B$123, 'Dropdown Lists'!A$11)</f>
        <v>0</v>
      </c>
      <c r="AG240" s="97" t="str">
        <f>IFERROR(AE240/(AE240+AF240),"")</f>
        <v/>
      </c>
      <c r="AH240" s="71">
        <f>COUNTIFS('Audit Form Data'!K$4:K$123, TRUE, 'Audit Form Data'!A$4:A$123, "&gt;=11/1", 'Audit Form Data'!A$4:A$123, "&lt;=11/30", 'Audit Form Data'!B$4:B$123, 'Dropdown Lists'!A$11)</f>
        <v>0</v>
      </c>
      <c r="AI240" s="72">
        <f>COUNTIFS('Audit Form Data'!L$4:L$123, TRUE, 'Audit Form Data'!A$4:A$123, "&gt;=11/1", 'Audit Form Data'!A$4:A$123, "&lt;=11/30", 'Audit Form Data'!B$4:B$123, 'Dropdown Lists'!A$11)</f>
        <v>0</v>
      </c>
      <c r="AJ240" s="97" t="str">
        <f>IFERROR(AH240/(AH240+AI240),"")</f>
        <v/>
      </c>
      <c r="AK240" s="71">
        <f>COUNTIFS('Audit Form Data'!K$4:K$123, TRUE, 'Audit Form Data'!A$4:A$123, "&gt;=12/1", 'Audit Form Data'!A$4:A$123, "&lt;=12/31", 'Audit Form Data'!B$4:B$123, 'Dropdown Lists'!A$11)</f>
        <v>0</v>
      </c>
      <c r="AL240" s="72">
        <f>COUNTIFS('Audit Form Data'!L$4:L$123, TRUE, 'Audit Form Data'!A$4:A$123, "&gt;=12/1", 'Audit Form Data'!A$4:A$123, "&lt;=12/31", 'Audit Form Data'!B$4:B$123, 'Dropdown Lists'!A$11)</f>
        <v>0</v>
      </c>
      <c r="AM240" s="97" t="str">
        <f>IFERROR(AK240/(AK240+AL240),"")</f>
        <v/>
      </c>
      <c r="AO240" s="155"/>
      <c r="AP240" s="47" t="s">
        <v>6</v>
      </c>
      <c r="AQ240" s="72">
        <f>COUNTIFS('Audit Form Data'!U$4:U$123, TRUE, 'Audit Form Data'!A$4:A$123, "&gt;=1/1", 'Audit Form Data'!A$4:A$123, "&lt;=1/31", 'Audit Form Data'!B$4:B$123, 'Dropdown Lists'!A$11)</f>
        <v>0</v>
      </c>
      <c r="AR240" s="72">
        <f>COUNTIFS('Audit Form Data'!U$4:U$123, TRUE, 'Audit Form Data'!A$4:A$123, "&gt;=2/1", 'Audit Form Data'!A$4:A$123, "&lt;3/1", 'Audit Form Data'!B$4:B$123, 'Dropdown Lists'!A$11)</f>
        <v>0</v>
      </c>
      <c r="AS240" s="72">
        <f>COUNTIFS('Audit Form Data'!U$4:U$123, TRUE, 'Audit Form Data'!A$4:A$123, "&gt;=3/1", 'Audit Form Data'!A$4:A$123, "&lt;=3/31", 'Audit Form Data'!B$4:B$123, 'Dropdown Lists'!A$11)</f>
        <v>0</v>
      </c>
      <c r="AT240" s="72">
        <f>COUNTIFS('Audit Form Data'!U$4:U$123, TRUE, 'Audit Form Data'!A$4:A$123, "&gt;=4/1", 'Audit Form Data'!A$4:A$123, "&lt;=4/30", 'Audit Form Data'!B$4:B$123, 'Dropdown Lists'!A$11)</f>
        <v>0</v>
      </c>
      <c r="AU240" s="72">
        <f>COUNTIFS('Audit Form Data'!U$4:U$123, TRUE, 'Audit Form Data'!A$4:A$123, "&gt;=5/1", 'Audit Form Data'!A$4:A$123, "&lt;=5/31", 'Audit Form Data'!B$4:B$123, 'Dropdown Lists'!A$11)</f>
        <v>0</v>
      </c>
      <c r="AV240" s="72">
        <f>COUNTIFS('Audit Form Data'!U$4:U$123, TRUE, 'Audit Form Data'!A$4:A$123, "&gt;=6/1", 'Audit Form Data'!A$4:A$123, "&lt;=6/30", 'Audit Form Data'!B$4:B$123, 'Dropdown Lists'!A$11)</f>
        <v>0</v>
      </c>
      <c r="AW240" s="72">
        <f>COUNTIFS('Audit Form Data'!U$4:U$123, TRUE, 'Audit Form Data'!A$4:A$123, "&gt;=7/1", 'Audit Form Data'!A$4:A$123, "&lt;=7/31", 'Audit Form Data'!B$4:B$123, 'Dropdown Lists'!A$11)</f>
        <v>0</v>
      </c>
      <c r="AX240" s="72">
        <f>COUNTIFS('Audit Form Data'!U$4:U$123, TRUE, 'Audit Form Data'!A$4:A$123, "&gt;=8/1", 'Audit Form Data'!A$4:A$123, "&lt;=8/31", 'Audit Form Data'!B$4:B$123, 'Dropdown Lists'!A$11)</f>
        <v>0</v>
      </c>
      <c r="AY240" s="72">
        <f>COUNTIFS('Audit Form Data'!U$4:U$123, TRUE, 'Audit Form Data'!A$4:A$123, "&gt;=9/1", 'Audit Form Data'!A$4:A$123, "&lt;=9/30", 'Audit Form Data'!B$4:B$123, 'Dropdown Lists'!A$11)</f>
        <v>0</v>
      </c>
      <c r="AZ240" s="72">
        <f>COUNTIFS('Audit Form Data'!U$4:U$123, TRUE, 'Audit Form Data'!A$4:A$123, "&gt;=10/1", 'Audit Form Data'!A$4:A$123, "&lt;=10/31", 'Audit Form Data'!B$4:B$123, 'Dropdown Lists'!A$11)</f>
        <v>0</v>
      </c>
      <c r="BA240" s="72">
        <f>COUNTIFS('Audit Form Data'!U$4:U$123, TRUE, 'Audit Form Data'!A$4:A$123, "&gt;=11/1", 'Audit Form Data'!A$4:A$123, "&lt;=11/30", 'Audit Form Data'!B$4:B$123, 'Dropdown Lists'!A$11)</f>
        <v>0</v>
      </c>
      <c r="BB240" s="72">
        <f>COUNTIFS('Audit Form Data'!U$4:U$123, TRUE, 'Audit Form Data'!A$4:A$123, "&gt;=12/1", 'Audit Form Data'!A$4:A$123, "&lt;=12/31", 'Audit Form Data'!B$4:B$123, 'Dropdown Lists'!A$11)</f>
        <v>0</v>
      </c>
    </row>
    <row r="241" spans="2:54" ht="24.6" x14ac:dyDescent="0.3">
      <c r="B241" s="155"/>
      <c r="C241" s="57" t="s">
        <v>6</v>
      </c>
      <c r="D241" s="71">
        <f>COUNTIFS('Audit Form Data'!T$4:T$123, TRUE, 'Audit Form Data'!A$4:A$123, "&gt;=1/1", 'Audit Form Data'!A$4:A$123, "&lt;=1/31", 'Audit Form Data'!B$4:B$123, 'Dropdown Lists'!A$11)</f>
        <v>0</v>
      </c>
      <c r="E241" s="72">
        <f>COUNTIFS('Audit Form Data'!U$4:U$123, TRUE, 'Audit Form Data'!A$4:A$123, "&gt;=1/1", 'Audit Form Data'!A$4:A$123, "&lt;=1/31", 'Audit Form Data'!B$4:B$123, 'Dropdown Lists'!A$11)</f>
        <v>0</v>
      </c>
      <c r="F241" s="97" t="str">
        <f>IFERROR(D241/(D241+E241),"")</f>
        <v/>
      </c>
      <c r="G241" s="71">
        <f>COUNTIFS('Audit Form Data'!T$4:T$123, TRUE, 'Audit Form Data'!A$4:A$123, "&gt;=2/1", 'Audit Form Data'!A$4:A$123, "&lt;3/1", 'Audit Form Data'!B$4:B$123, 'Dropdown Lists'!A$11)</f>
        <v>0</v>
      </c>
      <c r="H241" s="72">
        <f>COUNTIFS('Audit Form Data'!U$4:U$123, TRUE, 'Audit Form Data'!A$4:A$123, "&gt;=2/1", 'Audit Form Data'!A$4:A$123, "&lt;3/1", 'Audit Form Data'!B$4:B$123, 'Dropdown Lists'!A$11)</f>
        <v>0</v>
      </c>
      <c r="I241" s="97" t="str">
        <f>IFERROR(G241/(G241+H241),"")</f>
        <v/>
      </c>
      <c r="J241" s="71">
        <f>COUNTIFS('Audit Form Data'!T$4:T$123, TRUE, 'Audit Form Data'!A$4:A$123, "&gt;=3/1", 'Audit Form Data'!A$4:A$123, "&lt;=3/31", 'Audit Form Data'!B$4:B$123, 'Dropdown Lists'!A$11)</f>
        <v>0</v>
      </c>
      <c r="K241" s="72">
        <f>COUNTIFS('Audit Form Data'!U$4:U$123, TRUE, 'Audit Form Data'!A$4:A$123, "&gt;=3/1", 'Audit Form Data'!A$4:A$123, "&lt;=3/31", 'Audit Form Data'!B$4:B$123, 'Dropdown Lists'!A$11)</f>
        <v>0</v>
      </c>
      <c r="L241" s="97" t="str">
        <f>IFERROR(J241/(J241+K241),"")</f>
        <v/>
      </c>
      <c r="M241" s="71">
        <f>COUNTIFS('Audit Form Data'!T$4:T$123, TRUE, 'Audit Form Data'!A$4:A$123, "&gt;=4/1", 'Audit Form Data'!A$4:A$123, "&lt;=4/30", 'Audit Form Data'!B$4:B$123, 'Dropdown Lists'!A$11)</f>
        <v>0</v>
      </c>
      <c r="N241" s="72">
        <f>COUNTIFS('Audit Form Data'!U$4:U$123, TRUE, 'Audit Form Data'!A$4:A$123, "&gt;=4/1", 'Audit Form Data'!A$4:A$123, "&lt;=4/30", 'Audit Form Data'!B$4:B$123, 'Dropdown Lists'!A$11)</f>
        <v>0</v>
      </c>
      <c r="O241" s="97" t="str">
        <f>IFERROR(M241/(M241+N241),"")</f>
        <v/>
      </c>
      <c r="P241" s="71">
        <f>COUNTIFS('Audit Form Data'!T$4:T$123, TRUE, 'Audit Form Data'!A$4:A$123, "&gt;=5/1", 'Audit Form Data'!A$4:A$123, "&lt;=5/31", 'Audit Form Data'!B$4:B$123, 'Dropdown Lists'!A$11)</f>
        <v>0</v>
      </c>
      <c r="Q241" s="72">
        <f>COUNTIFS('Audit Form Data'!U$4:U$123, TRUE, 'Audit Form Data'!A$4:A$123, "&gt;=5/1", 'Audit Form Data'!A$4:A$123, "&lt;=5/31", 'Audit Form Data'!B$4:B$123, 'Dropdown Lists'!A$11)</f>
        <v>0</v>
      </c>
      <c r="R241" s="97" t="str">
        <f>IFERROR(P241/(P241+Q241),"")</f>
        <v/>
      </c>
      <c r="S241" s="71">
        <f>COUNTIFS('Audit Form Data'!T$4:T$123, TRUE, 'Audit Form Data'!A$4:A$123, "&gt;=6/1", 'Audit Form Data'!A$4:A$123, "&lt;=6/30", 'Audit Form Data'!B$4:B$123, 'Dropdown Lists'!A$11)</f>
        <v>0</v>
      </c>
      <c r="T241" s="72">
        <f>COUNTIFS('Audit Form Data'!U$4:U$123, TRUE, 'Audit Form Data'!A$4:A$123, "&gt;=6/1", 'Audit Form Data'!A$4:A$123, "&lt;=6/30", 'Audit Form Data'!B$4:B$123, 'Dropdown Lists'!A$11)</f>
        <v>0</v>
      </c>
      <c r="U241" s="97" t="str">
        <f>IFERROR(S241/(S241+T241),"")</f>
        <v/>
      </c>
      <c r="V241" s="71">
        <f>COUNTIFS('Audit Form Data'!T$4:T$123, TRUE, 'Audit Form Data'!A$4:A$123, "&gt;=7/1", 'Audit Form Data'!A$4:A$123, "&lt;=7/31", 'Audit Form Data'!B$4:B$123, 'Dropdown Lists'!A$11)</f>
        <v>0</v>
      </c>
      <c r="W241" s="72">
        <f>COUNTIFS('Audit Form Data'!U$4:U$123, TRUE, 'Audit Form Data'!A$4:A$123, "&gt;=7/1", 'Audit Form Data'!A$4:A$123, "&lt;=7/31", 'Audit Form Data'!B$4:B$123, 'Dropdown Lists'!A$11)</f>
        <v>0</v>
      </c>
      <c r="X241" s="97" t="str">
        <f>IFERROR(V241/(V241+W241),"")</f>
        <v/>
      </c>
      <c r="Y241" s="71">
        <f>COUNTIFS('Audit Form Data'!T$4:T$123, TRUE, 'Audit Form Data'!A$4:A$123, "&gt;=8/1", 'Audit Form Data'!A$4:A$123, "&lt;=8/31", 'Audit Form Data'!B$4:B$123, 'Dropdown Lists'!A$11)</f>
        <v>0</v>
      </c>
      <c r="Z241" s="72">
        <f>COUNTIFS('Audit Form Data'!U$4:U$123, TRUE, 'Audit Form Data'!A$4:A$123, "&gt;=8/1", 'Audit Form Data'!A$4:A$123, "&lt;=8/31", 'Audit Form Data'!B$4:B$123, 'Dropdown Lists'!A$11)</f>
        <v>0</v>
      </c>
      <c r="AA241" s="97" t="str">
        <f>IFERROR(Y241/(Y241+Z241),"")</f>
        <v/>
      </c>
      <c r="AB241" s="71">
        <f>COUNTIFS('Audit Form Data'!T$4:T$123, TRUE, 'Audit Form Data'!A$4:A$123, "&gt;=9/1", 'Audit Form Data'!A$4:A$123, "&lt;=9/30", 'Audit Form Data'!B$4:B$123, 'Dropdown Lists'!A$11)</f>
        <v>0</v>
      </c>
      <c r="AC241" s="72">
        <f>COUNTIFS('Audit Form Data'!U$4:U$123, TRUE, 'Audit Form Data'!A$4:A$123, "&gt;=9/1", 'Audit Form Data'!A$4:A$123, "&lt;=9/30", 'Audit Form Data'!B$4:B$123, 'Dropdown Lists'!A$11)</f>
        <v>0</v>
      </c>
      <c r="AD241" s="97" t="str">
        <f>IFERROR(AB241/(AB241+AC241),"")</f>
        <v/>
      </c>
      <c r="AE241" s="71">
        <f>COUNTIFS('Audit Form Data'!T$4:T$123, TRUE, 'Audit Form Data'!A$4:A$123, "&gt;=10/1", 'Audit Form Data'!A$4:A$123, "&lt;=10/31", 'Audit Form Data'!B$4:B$123, 'Dropdown Lists'!A$11)</f>
        <v>0</v>
      </c>
      <c r="AF241" s="72">
        <f>COUNTIFS('Audit Form Data'!U$4:U$123, TRUE, 'Audit Form Data'!A$4:A$123, "&gt;=10/1", 'Audit Form Data'!A$4:A$123, "&lt;=10/31", 'Audit Form Data'!B$4:B$123, 'Dropdown Lists'!A$11)</f>
        <v>0</v>
      </c>
      <c r="AG241" s="97" t="str">
        <f>IFERROR(AE241/(AE241+AF241),"")</f>
        <v/>
      </c>
      <c r="AH241" s="71">
        <f>COUNTIFS('Audit Form Data'!T$4:T$123, TRUE, 'Audit Form Data'!A$4:A$123, "&gt;=11/1", 'Audit Form Data'!A$4:A$123, "&lt;=11/30", 'Audit Form Data'!B$4:B$123, 'Dropdown Lists'!A$11)</f>
        <v>0</v>
      </c>
      <c r="AI241" s="72">
        <f>COUNTIFS('Audit Form Data'!U$4:U$123, TRUE, 'Audit Form Data'!A$4:A$123, "&gt;=11/1", 'Audit Form Data'!A$4:A$123, "&lt;=11/30", 'Audit Form Data'!B$4:B$123, 'Dropdown Lists'!A$11)</f>
        <v>0</v>
      </c>
      <c r="AJ241" s="97" t="str">
        <f>IFERROR(AH241/(AH241+AI241),"")</f>
        <v/>
      </c>
      <c r="AK241" s="71">
        <f>COUNTIFS('Audit Form Data'!T$4:T$123, TRUE, 'Audit Form Data'!A$4:A$123, "&gt;=12/1", 'Audit Form Data'!A$4:A$123, "&lt;=12/31", 'Audit Form Data'!B$4:B$123, 'Dropdown Lists'!A$11)</f>
        <v>0</v>
      </c>
      <c r="AL241" s="72">
        <f>COUNTIFS('Audit Form Data'!U$4:U$123, TRUE, 'Audit Form Data'!A$4:A$123, "&gt;=12/1", 'Audit Form Data'!A$4:A$123, "&lt;=12/31", 'Audit Form Data'!B$4:B$123, 'Dropdown Lists'!A$11)</f>
        <v>0</v>
      </c>
      <c r="AM241" s="97" t="str">
        <f>IFERROR(AK241/(AK241+AL241),"")</f>
        <v/>
      </c>
      <c r="AO241" s="156"/>
      <c r="AP241" s="47" t="s">
        <v>7</v>
      </c>
      <c r="AQ241" s="72">
        <f>COUNTIFS('Audit Form Data'!X$4:X$123, TRUE, 'Audit Form Data'!A$4:A$123, "&gt;=1/1", 'Audit Form Data'!A$4:A$123, "&lt;=1/31", 'Audit Form Data'!B$4:B$123, 'Dropdown Lists'!A$11)</f>
        <v>0</v>
      </c>
      <c r="AR241" s="72">
        <f>COUNTIFS('Audit Form Data'!X$4:X$123, TRUE, 'Audit Form Data'!A$4:A$123, "&gt;=2/1", 'Audit Form Data'!A$4:A$123, "&lt;3/1", 'Audit Form Data'!B$4:B$123, 'Dropdown Lists'!A$11)</f>
        <v>0</v>
      </c>
      <c r="AS241" s="72">
        <f>COUNTIFS('Audit Form Data'!X$4:X$123, TRUE, 'Audit Form Data'!A$4:A$123, "&gt;=3/1", 'Audit Form Data'!A$4:A$123, "&lt;=3/31", 'Audit Form Data'!B$4:B$123, 'Dropdown Lists'!A$11)</f>
        <v>0</v>
      </c>
      <c r="AT241" s="72">
        <f>COUNTIFS('Audit Form Data'!X$4:X$123, TRUE, 'Audit Form Data'!A$4:A$123, "&gt;=4/1", 'Audit Form Data'!A$4:A$123, "&lt;=4/30", 'Audit Form Data'!B$4:B$123, 'Dropdown Lists'!A$11)</f>
        <v>0</v>
      </c>
      <c r="AU241" s="72">
        <f>COUNTIFS('Audit Form Data'!X$4:X$123, TRUE, 'Audit Form Data'!A$4:A$123, "&gt;=5/1", 'Audit Form Data'!A$4:A$123, "&lt;=5/31", 'Audit Form Data'!B$4:B$123, 'Dropdown Lists'!A$11)</f>
        <v>0</v>
      </c>
      <c r="AV241" s="72">
        <f>COUNTIFS('Audit Form Data'!X$4:X$123, TRUE, 'Audit Form Data'!A$4:A$123, "&gt;=6/1", 'Audit Form Data'!A$4:A$123, "&lt;=6/30", 'Audit Form Data'!B$4:B$123, 'Dropdown Lists'!A$11)</f>
        <v>0</v>
      </c>
      <c r="AW241" s="72">
        <f>COUNTIFS('Audit Form Data'!X$4:X$123, TRUE, 'Audit Form Data'!A$4:A$123, "&gt;=7/1", 'Audit Form Data'!A$4:A$123, "&lt;=7/31", 'Audit Form Data'!B$4:B$123, 'Dropdown Lists'!A$11)</f>
        <v>0</v>
      </c>
      <c r="AX241" s="72">
        <f>COUNTIFS('Audit Form Data'!X$4:X$123, TRUE, 'Audit Form Data'!A$4:A$123, "&gt;=8/1", 'Audit Form Data'!A$4:A$123, "&lt;=8/31", 'Audit Form Data'!B$4:B$123, 'Dropdown Lists'!A$11)</f>
        <v>0</v>
      </c>
      <c r="AY241" s="72">
        <f>COUNTIFS('Audit Form Data'!X$4:X$123, TRUE, 'Audit Form Data'!A$4:A$123, "&gt;=9/1", 'Audit Form Data'!A$4:A$123, "&lt;=9/30", 'Audit Form Data'!B$4:B$123, 'Dropdown Lists'!A$11)</f>
        <v>0</v>
      </c>
      <c r="AZ241" s="72">
        <f>COUNTIFS('Audit Form Data'!X$4:X$123, TRUE, 'Audit Form Data'!A$4:A$123, "&gt;=10/1", 'Audit Form Data'!A$4:A$123, "&lt;=10/31", 'Audit Form Data'!B$4:B$123, 'Dropdown Lists'!A$11)</f>
        <v>0</v>
      </c>
      <c r="BA241" s="72">
        <f>COUNTIFS('Audit Form Data'!X$4:X$123, TRUE, 'Audit Form Data'!A$4:A$123, "&gt;=11/1", 'Audit Form Data'!A$4:A$123, "&lt;=11/30", 'Audit Form Data'!B$4:B$123, 'Dropdown Lists'!A$11)</f>
        <v>0</v>
      </c>
      <c r="BB241" s="72">
        <f>COUNTIFS('Audit Form Data'!X$4:X$123, TRUE, 'Audit Form Data'!A$4:A$123, "&gt;=12/1", 'Audit Form Data'!A$4:A$123, "&lt;=12/31", 'Audit Form Data'!B$4:B$123, 'Dropdown Lists'!A$11)</f>
        <v>0</v>
      </c>
    </row>
    <row r="242" spans="2:54" ht="24.6" x14ac:dyDescent="0.3">
      <c r="B242" s="155"/>
      <c r="C242" s="57" t="s">
        <v>7</v>
      </c>
      <c r="D242" s="71">
        <f>COUNTIFS('Audit Form Data'!W$4:W$123, TRUE, 'Audit Form Data'!A$4:A$123, "&gt;=1/1", 'Audit Form Data'!A$4:A$123, "&lt;=1/31", 'Audit Form Data'!B$4:B$123, 'Dropdown Lists'!A$11)</f>
        <v>0</v>
      </c>
      <c r="E242" s="72">
        <f>COUNTIFS('Audit Form Data'!X$4:X$123, TRUE, 'Audit Form Data'!A$4:A$123, "&gt;=1/1", 'Audit Form Data'!A$4:A$123, "&lt;=1/31", 'Audit Form Data'!B$4:B$123, 'Dropdown Lists'!A$11)</f>
        <v>0</v>
      </c>
      <c r="F242" s="97" t="str">
        <f>IFERROR(D242/(D242+E242),"")</f>
        <v/>
      </c>
      <c r="G242" s="71">
        <f>COUNTIFS('Audit Form Data'!W$4:W$123, TRUE, 'Audit Form Data'!A$4:A$123, "&gt;=2/1", 'Audit Form Data'!A$4:A$123, "&lt;3/1", 'Audit Form Data'!B$4:B$123, 'Dropdown Lists'!A$11)</f>
        <v>0</v>
      </c>
      <c r="H242" s="72">
        <f>COUNTIFS('Audit Form Data'!X$4:X$123, TRUE, 'Audit Form Data'!A$4:A$123, "&gt;=2/1", 'Audit Form Data'!A$4:A$123, "&lt;3/1", 'Audit Form Data'!B$4:B$123, 'Dropdown Lists'!A$11)</f>
        <v>0</v>
      </c>
      <c r="I242" s="97" t="str">
        <f>IFERROR(G242/(G242+H242),"")</f>
        <v/>
      </c>
      <c r="J242" s="71">
        <f>COUNTIFS('Audit Form Data'!W$4:W$123, TRUE, 'Audit Form Data'!A$4:A$123, "&gt;=3/1", 'Audit Form Data'!A$4:A$123, "&lt;=3/31", 'Audit Form Data'!B$4:B$123, 'Dropdown Lists'!A$11)</f>
        <v>0</v>
      </c>
      <c r="K242" s="72">
        <f>COUNTIFS('Audit Form Data'!X$4:X$123, TRUE, 'Audit Form Data'!A$4:A$123, "&gt;=3/1", 'Audit Form Data'!A$4:A$123, "&lt;=3/31", 'Audit Form Data'!B$4:B$123, 'Dropdown Lists'!A$11)</f>
        <v>0</v>
      </c>
      <c r="L242" s="97" t="str">
        <f>IFERROR(J242/(J242+K242),"")</f>
        <v/>
      </c>
      <c r="M242" s="71">
        <f>COUNTIFS('Audit Form Data'!W$4:W$123, TRUE, 'Audit Form Data'!A$4:A$123, "&gt;=4/1", 'Audit Form Data'!A$4:A$123, "&lt;=4/30", 'Audit Form Data'!B$4:B$123, 'Dropdown Lists'!A$11)</f>
        <v>0</v>
      </c>
      <c r="N242" s="72">
        <f>COUNTIFS('Audit Form Data'!X$4:X$123, TRUE, 'Audit Form Data'!A$4:A$123, "&gt;=4/1", 'Audit Form Data'!A$4:A$123, "&lt;=4/30", 'Audit Form Data'!B$4:B$123, 'Dropdown Lists'!A$11)</f>
        <v>0</v>
      </c>
      <c r="O242" s="97" t="str">
        <f>IFERROR(M242/(M242+N242),"")</f>
        <v/>
      </c>
      <c r="P242" s="71">
        <f>COUNTIFS('Audit Form Data'!W$4:W$123, TRUE, 'Audit Form Data'!A$4:A$123, "&gt;=5/1", 'Audit Form Data'!A$4:A$123, "&lt;=5/31", 'Audit Form Data'!B$4:B$123, 'Dropdown Lists'!A$11)</f>
        <v>0</v>
      </c>
      <c r="Q242" s="72">
        <f>COUNTIFS('Audit Form Data'!X$4:X$123, TRUE, 'Audit Form Data'!A$4:A$123, "&gt;=5/1", 'Audit Form Data'!A$4:A$123, "&lt;=5/31")</f>
        <v>0</v>
      </c>
      <c r="R242" s="97" t="str">
        <f>IFERROR(P242/(P242+Q242),"")</f>
        <v/>
      </c>
      <c r="S242" s="71">
        <f>COUNTIFS('Audit Form Data'!W$4:W$123, TRUE, 'Audit Form Data'!A$4:A$123, "&gt;=6/1", 'Audit Form Data'!A$4:A$123, "&lt;=6/30", 'Audit Form Data'!B$4:B$123, 'Dropdown Lists'!A$11)</f>
        <v>0</v>
      </c>
      <c r="T242" s="72">
        <f>COUNTIFS('Audit Form Data'!X$4:X$123, TRUE, 'Audit Form Data'!A$4:A$123, "&gt;=6/1", 'Audit Form Data'!A$4:A$123, "&lt;=6/30", 'Audit Form Data'!B$4:B$123, 'Dropdown Lists'!A$11)</f>
        <v>0</v>
      </c>
      <c r="U242" s="97" t="str">
        <f>IFERROR(S242/(S242+T242),"")</f>
        <v/>
      </c>
      <c r="V242" s="71">
        <f>COUNTIFS('Audit Form Data'!W$4:W$123, TRUE, 'Audit Form Data'!A$4:A$123, "&gt;=7/1", 'Audit Form Data'!A$4:A$123, "&lt;=7/31", 'Audit Form Data'!B$4:B$123, 'Dropdown Lists'!A$11)</f>
        <v>0</v>
      </c>
      <c r="W242" s="72">
        <f>COUNTIFS('Audit Form Data'!X$4:X$123, TRUE, 'Audit Form Data'!A$4:A$123, "&gt;=7/1", 'Audit Form Data'!A$4:A$123, "&lt;=7/31", 'Audit Form Data'!B$4:B$123, 'Dropdown Lists'!A$11)</f>
        <v>0</v>
      </c>
      <c r="X242" s="97" t="str">
        <f>IFERROR(V242/(V242+W242),"")</f>
        <v/>
      </c>
      <c r="Y242" s="71">
        <f>COUNTIFS('Audit Form Data'!W$4:W$123, TRUE, 'Audit Form Data'!A$4:A$123, "&gt;=8/1", 'Audit Form Data'!A$4:A$123, "&lt;=8/31", 'Audit Form Data'!B$4:B$123, 'Dropdown Lists'!A$11)</f>
        <v>0</v>
      </c>
      <c r="Z242" s="72">
        <f>COUNTIFS('Audit Form Data'!X$4:X$123, TRUE, 'Audit Form Data'!A$4:A$123, "&gt;=8/1", 'Audit Form Data'!A$4:A$123, "&lt;=8/31", 'Audit Form Data'!B$4:B$123, 'Dropdown Lists'!A$11)</f>
        <v>0</v>
      </c>
      <c r="AA242" s="97" t="str">
        <f>IFERROR(Y242/(Y242+Z242),"")</f>
        <v/>
      </c>
      <c r="AB242" s="71">
        <f>COUNTIFS('Audit Form Data'!W$4:W$123, TRUE, 'Audit Form Data'!A$4:A$123, "&gt;=9/1", 'Audit Form Data'!A$4:A$123, "&lt;=9/30", 'Audit Form Data'!B$4:B$123, 'Dropdown Lists'!A$11)</f>
        <v>0</v>
      </c>
      <c r="AC242" s="72">
        <f>COUNTIFS('Audit Form Data'!X$4:X$123, TRUE, 'Audit Form Data'!A$4:A$123, "&gt;=9/1", 'Audit Form Data'!A$4:A$123, "&lt;=9/30", 'Audit Form Data'!B$4:B$123, 'Dropdown Lists'!A$11)</f>
        <v>0</v>
      </c>
      <c r="AD242" s="97" t="str">
        <f>IFERROR(AB242/(AB242+AC242),"")</f>
        <v/>
      </c>
      <c r="AE242" s="71">
        <f>COUNTIFS('Audit Form Data'!W$4:W$123, TRUE, 'Audit Form Data'!A$4:A$123, "&gt;=10/1", 'Audit Form Data'!A$4:A$123, "&lt;=10/31", 'Audit Form Data'!B$4:B$123, 'Dropdown Lists'!A$11)</f>
        <v>0</v>
      </c>
      <c r="AF242" s="72">
        <f>COUNTIFS('Audit Form Data'!X$4:X$123, TRUE, 'Audit Form Data'!A$4:A$123, "&gt;=10/1", 'Audit Form Data'!A$4:A$123, "&lt;=10/31", 'Audit Form Data'!B$4:B$123, 'Dropdown Lists'!A$11)</f>
        <v>0</v>
      </c>
      <c r="AG242" s="97" t="str">
        <f>IFERROR(AE242/(AE242+AF242),"")</f>
        <v/>
      </c>
      <c r="AH242" s="71">
        <f>COUNTIFS('Audit Form Data'!W$4:W$123, TRUE, 'Audit Form Data'!A$4:A$123, "&gt;=11/1", 'Audit Form Data'!A$4:A$123, "&lt;=11/30", 'Audit Form Data'!B$4:B$123, 'Dropdown Lists'!A$11)</f>
        <v>0</v>
      </c>
      <c r="AI242" s="72">
        <f>COUNTIFS('Audit Form Data'!X$4:X$123, TRUE, 'Audit Form Data'!A$4:A$123, "&gt;=11/1", 'Audit Form Data'!A$4:A$123, "&lt;=11/30", 'Audit Form Data'!B$4:B$123, 'Dropdown Lists'!A$11)</f>
        <v>0</v>
      </c>
      <c r="AJ242" s="97" t="str">
        <f>IFERROR(AH242/(AH242+AI242),"")</f>
        <v/>
      </c>
      <c r="AK242" s="71">
        <f>COUNTIFS('Audit Form Data'!W$4:W$123, TRUE, 'Audit Form Data'!A$4:A$123, "&gt;=12/1", 'Audit Form Data'!A$4:A$123, "&lt;=12/31", 'Audit Form Data'!B$4:B$123, 'Dropdown Lists'!A$11)</f>
        <v>0</v>
      </c>
      <c r="AL242" s="72">
        <f>COUNTIFS('Audit Form Data'!X$4:X$123, TRUE, 'Audit Form Data'!A$4:A$123, "&gt;=12/1", 'Audit Form Data'!A$4:A$123, "&lt;=12/31", 'Audit Form Data'!B$4:B$123, 'Dropdown Lists'!A$11)</f>
        <v>0</v>
      </c>
      <c r="AM242" s="97" t="str">
        <f>IFERROR(AK242/(AK242+AL242),"")</f>
        <v/>
      </c>
      <c r="AO242" s="117" t="s">
        <v>8</v>
      </c>
      <c r="AP242" s="48" t="s">
        <v>9</v>
      </c>
      <c r="AQ242" s="74">
        <f>COUNTIFS('Audit Form Data'!I$4:I$123, TRUE, 'Audit Form Data'!A$4:A$123, "&gt;=1/1", 'Audit Form Data'!A$4:A$123, "&lt;=1/31", 'Audit Form Data'!B$4:B$123, 'Dropdown Lists'!A$11)</f>
        <v>0</v>
      </c>
      <c r="AR242" s="74">
        <f>COUNTIFS('Audit Form Data'!I$4:I$123, TRUE, 'Audit Form Data'!A$4:A$123, "&gt;=2/1", 'Audit Form Data'!A$4:A$123, "&lt;3/1", 'Audit Form Data'!B$4:B$123, 'Dropdown Lists'!A$11)</f>
        <v>0</v>
      </c>
      <c r="AS242" s="74">
        <f>COUNTIFS('Audit Form Data'!I$4:I$123, TRUE, 'Audit Form Data'!A$4:A$123, "&gt;=3/1", 'Audit Form Data'!A$4:A$123, "&lt;=3/31", 'Audit Form Data'!B$4:B$123, 'Dropdown Lists'!A$11)</f>
        <v>0</v>
      </c>
      <c r="AT242" s="74">
        <f>COUNTIFS('Audit Form Data'!I$4:I$123, TRUE, 'Audit Form Data'!A$4:A$123, "&gt;=4/1", 'Audit Form Data'!A$4:A$123, "&lt;=4/30", 'Audit Form Data'!B$4:B$123, 'Dropdown Lists'!A$11)</f>
        <v>0</v>
      </c>
      <c r="AU242" s="74">
        <f>COUNTIFS('Audit Form Data'!I$4:I$123, TRUE, 'Audit Form Data'!A$4:A$123, "&gt;=5/1", 'Audit Form Data'!A$4:A$123, "&lt;=5/31", 'Audit Form Data'!B$4:B$123, 'Dropdown Lists'!A$11)</f>
        <v>0</v>
      </c>
      <c r="AV242" s="74">
        <f>COUNTIFS('Audit Form Data'!I$4:I$123, TRUE, 'Audit Form Data'!A$4:A$123, "&gt;=6/1", 'Audit Form Data'!A$4:A$123, "&lt;=6/30", 'Audit Form Data'!B$4:B$123, 'Dropdown Lists'!A$11)</f>
        <v>0</v>
      </c>
      <c r="AW242" s="74">
        <f>COUNTIFS('Audit Form Data'!I$4:I$123, TRUE, 'Audit Form Data'!A$4:A$123, "&gt;=7/1", 'Audit Form Data'!A$4:A$123, "&lt;=7/31", 'Audit Form Data'!B$4:B$123, 'Dropdown Lists'!A$11)</f>
        <v>0</v>
      </c>
      <c r="AX242" s="74">
        <f>COUNTIFS('Audit Form Data'!I$4:I$123, TRUE, 'Audit Form Data'!A$4:A$123, "&gt;=8/1", 'Audit Form Data'!A$4:A$123, "&lt;=8/31", 'Audit Form Data'!B$4:B$123, 'Dropdown Lists'!A$11)</f>
        <v>0</v>
      </c>
      <c r="AY242" s="74">
        <f>COUNTIFS('Audit Form Data'!I$4:I$123, TRUE, 'Audit Form Data'!A$4:A$123, "&gt;=9/1", 'Audit Form Data'!A$4:A$123, "&lt;=9/30", 'Audit Form Data'!B$4:B$123, 'Dropdown Lists'!A$11)</f>
        <v>0</v>
      </c>
      <c r="AZ242" s="74">
        <f>COUNTIFS('Audit Form Data'!I$4:I$123, TRUE, 'Audit Form Data'!A$4:A$123, "&gt;=10/1", 'Audit Form Data'!A$4:A$123, "&lt;=10/31", 'Audit Form Data'!B$4:B$123, 'Dropdown Lists'!A$11)</f>
        <v>0</v>
      </c>
      <c r="BA242" s="74">
        <f>COUNTIFS('Audit Form Data'!I$4:I$123, TRUE, 'Audit Form Data'!A$4:A$123, "&gt;=11/1", 'Audit Form Data'!A$4:A$123, "&lt;=11/30", 'Audit Form Data'!B$4:B$123, 'Dropdown Lists'!A$11)</f>
        <v>0</v>
      </c>
      <c r="BB242" s="74">
        <f>COUNTIFS('Audit Form Data'!I$4:I$123, TRUE, 'Audit Form Data'!A$4:A$123, "&gt;=12/1", 'Audit Form Data'!A$4:A$123, "&lt;=12/31", 'Audit Form Data'!B$4:B$123, 'Dropdown Lists'!A$11)</f>
        <v>0</v>
      </c>
    </row>
    <row r="243" spans="2:54" x14ac:dyDescent="0.3">
      <c r="B243" s="156"/>
      <c r="C243" s="87" t="s">
        <v>118</v>
      </c>
      <c r="D243" s="88">
        <f>SUM(D240:D242)</f>
        <v>0</v>
      </c>
      <c r="E243" s="88">
        <f>SUM(E240:E242)</f>
        <v>0</v>
      </c>
      <c r="F243" s="98" t="e">
        <f>IFERROR(D243/(D243+E243), NA())</f>
        <v>#N/A</v>
      </c>
      <c r="G243" s="88">
        <f>SUM(G240:G242)</f>
        <v>0</v>
      </c>
      <c r="H243" s="88">
        <f>SUM(H240:H242)</f>
        <v>0</v>
      </c>
      <c r="I243" s="98" t="e">
        <f>IFERROR(G243/(G243+H243), NA())</f>
        <v>#N/A</v>
      </c>
      <c r="J243" s="88">
        <f>SUM(J240:J242)</f>
        <v>0</v>
      </c>
      <c r="K243" s="88">
        <f>SUM(K240:K242)</f>
        <v>0</v>
      </c>
      <c r="L243" s="98" t="e">
        <f>IFERROR(J243/(J243+K243), NA())</f>
        <v>#N/A</v>
      </c>
      <c r="M243" s="88">
        <f>SUM(M240:M242)</f>
        <v>0</v>
      </c>
      <c r="N243" s="88">
        <f>SUM(N240:N242)</f>
        <v>0</v>
      </c>
      <c r="O243" s="98" t="e">
        <f>IFERROR(M243/(M243+N243), NA())</f>
        <v>#N/A</v>
      </c>
      <c r="P243" s="88">
        <f>SUM(P240:P242)</f>
        <v>0</v>
      </c>
      <c r="Q243" s="88">
        <f>SUM(Q240:Q242)</f>
        <v>0</v>
      </c>
      <c r="R243" s="98" t="e">
        <f>IFERROR(P243/(P243+Q243), NA())</f>
        <v>#N/A</v>
      </c>
      <c r="S243" s="88">
        <f>SUM(S240:S242)</f>
        <v>0</v>
      </c>
      <c r="T243" s="88">
        <f>SUM(T240:T242)</f>
        <v>0</v>
      </c>
      <c r="U243" s="98" t="e">
        <f>IFERROR(S243/(S243+T243), NA())</f>
        <v>#N/A</v>
      </c>
      <c r="V243" s="88">
        <f>SUM(V240:V242)</f>
        <v>0</v>
      </c>
      <c r="W243" s="88">
        <f>SUM(W240:W242)</f>
        <v>0</v>
      </c>
      <c r="X243" s="98" t="e">
        <f>IFERROR(V243/(V243+W243), NA())</f>
        <v>#N/A</v>
      </c>
      <c r="Y243" s="88">
        <f>SUM(Y240:Y242)</f>
        <v>0</v>
      </c>
      <c r="Z243" s="88">
        <f>SUM(Z240:Z242)</f>
        <v>0</v>
      </c>
      <c r="AA243" s="98" t="e">
        <f>IFERROR(Y243/(Y243+Z243), NA())</f>
        <v>#N/A</v>
      </c>
      <c r="AB243" s="88">
        <f>SUM(AB240:AB242)</f>
        <v>0</v>
      </c>
      <c r="AC243" s="88">
        <f>SUM(AC240:AC242)</f>
        <v>0</v>
      </c>
      <c r="AD243" s="98" t="e">
        <f>IFERROR(AB243/(AB243+AC243), NA())</f>
        <v>#N/A</v>
      </c>
      <c r="AE243" s="88">
        <f>SUM(AE240:AE242)</f>
        <v>0</v>
      </c>
      <c r="AF243" s="88">
        <f>SUM(AF240:AF242)</f>
        <v>0</v>
      </c>
      <c r="AG243" s="98" t="e">
        <f>IFERROR(AE243/(AE243+AF243), NA())</f>
        <v>#N/A</v>
      </c>
      <c r="AH243" s="88">
        <f>SUM(AH240:AH242)</f>
        <v>0</v>
      </c>
      <c r="AI243" s="88">
        <f>SUM(AI240:AI242)</f>
        <v>0</v>
      </c>
      <c r="AJ243" s="98" t="e">
        <f>IFERROR(AH243/(AH243+AI243), NA())</f>
        <v>#N/A</v>
      </c>
      <c r="AK243" s="88">
        <f>SUM(AK240:AK242)</f>
        <v>0</v>
      </c>
      <c r="AL243" s="88">
        <f>SUM(AL240:AL242)</f>
        <v>0</v>
      </c>
      <c r="AM243" s="98" t="e">
        <f>IFERROR(AK243/(AK243+AL243), NA())</f>
        <v>#N/A</v>
      </c>
      <c r="AO243" s="146" t="s">
        <v>10</v>
      </c>
      <c r="AP243" s="50" t="s">
        <v>11</v>
      </c>
      <c r="AQ243" s="76">
        <f>COUNTIFS('Audit Form Data'!AG$4:AG$123, TRUE, 'Audit Form Data'!A$4:A$123, "&gt;=1/1", 'Audit Form Data'!A$4:A$123, "&lt;=1/31", 'Audit Form Data'!B$4:B$123, 'Dropdown Lists'!A$11)</f>
        <v>0</v>
      </c>
      <c r="AR243" s="76">
        <f>COUNTIFS('Audit Form Data'!AG$4:AG$123, TRUE, 'Audit Form Data'!A$4:A$123, "&gt;=2/1", 'Audit Form Data'!A$4:A$123, "&lt;3/1", 'Audit Form Data'!B$4:B$123, 'Dropdown Lists'!A$11)</f>
        <v>0</v>
      </c>
      <c r="AS243" s="76">
        <f>COUNTIFS('Audit Form Data'!AG$4:AG$123, TRUE, 'Audit Form Data'!A$4:A$123, "&gt;=3/1", 'Audit Form Data'!A$4:A$123, "&lt;=3/31", 'Audit Form Data'!B$4:B$123, 'Dropdown Lists'!A$11)</f>
        <v>0</v>
      </c>
      <c r="AT243" s="76">
        <f>COUNTIFS('Audit Form Data'!AG$4:AG$123, TRUE, 'Audit Form Data'!A$4:A$123, "&gt;=4/1", 'Audit Form Data'!A$4:A$123, "&lt;=4/30", 'Audit Form Data'!B$4:B$123, 'Dropdown Lists'!A$11)</f>
        <v>0</v>
      </c>
      <c r="AU243" s="76">
        <f>COUNTIFS('Audit Form Data'!AG$4:AG$123, TRUE, 'Audit Form Data'!A$4:A$123, "&gt;=5/1", 'Audit Form Data'!A$4:A$123, "&lt;=5/31", 'Audit Form Data'!B$4:B$123, 'Dropdown Lists'!A$11)</f>
        <v>0</v>
      </c>
      <c r="AV243" s="76">
        <f>COUNTIFS('Audit Form Data'!AG$4:AG$123, TRUE, 'Audit Form Data'!A$4:A$123, "&gt;=6/1", 'Audit Form Data'!A$4:A$123, "&lt;=6/30", 'Audit Form Data'!B$4:B$123, 'Dropdown Lists'!A$11)</f>
        <v>0</v>
      </c>
      <c r="AW243" s="76">
        <f>COUNTIFS('Audit Form Data'!AG$4:AG$123, TRUE, 'Audit Form Data'!A$4:A$123, "&gt;=7/1", 'Audit Form Data'!A$4:A$123, "&lt;=7/31", 'Audit Form Data'!B$4:B$123, 'Dropdown Lists'!A$11)</f>
        <v>0</v>
      </c>
      <c r="AX243" s="76">
        <f>COUNTIFS('Audit Form Data'!AG$4:AG$123, TRUE, 'Audit Form Data'!A$4:A$123, "&gt;=8/1", 'Audit Form Data'!A$4:A$123, "&lt;=8/31", 'Audit Form Data'!B$4:B$123, 'Dropdown Lists'!A$11)</f>
        <v>0</v>
      </c>
      <c r="AY243" s="76">
        <f>COUNTIFS('Audit Form Data'!AG$4:AG$123, TRUE, 'Audit Form Data'!A$4:A$123, "&gt;=9/1", 'Audit Form Data'!A$4:A$123, "&lt;=9/30", 'Audit Form Data'!B$4:B$123, 'Dropdown Lists'!A$11)</f>
        <v>0</v>
      </c>
      <c r="AZ243" s="76">
        <f>COUNTIFS('Audit Form Data'!AG$4:AG$123, TRUE, 'Audit Form Data'!A$4:A$123, "&gt;=10/1", 'Audit Form Data'!A$4:A$123, "&lt;=10/31", 'Audit Form Data'!B$4:B$123, 'Dropdown Lists'!A$11)</f>
        <v>0</v>
      </c>
      <c r="BA243" s="76">
        <f>COUNTIFS('Audit Form Data'!AG$4:AG$123, TRUE, 'Audit Form Data'!A$4:A$123, "&gt;=11/1", 'Audit Form Data'!A$4:A$123, "&lt;=11/30", 'Audit Form Data'!B$4:B$123, 'Dropdown Lists'!A$11)</f>
        <v>0</v>
      </c>
      <c r="BB243" s="76">
        <f>COUNTIFS('Audit Form Data'!AG$4:AG$123, TRUE, 'Audit Form Data'!A$4:A$123, "&gt;=12/1", 'Audit Form Data'!A$4:A$123, "&lt;=12/31", 'Audit Form Data'!B$4:B$123, 'Dropdown Lists'!A$11)</f>
        <v>0</v>
      </c>
    </row>
    <row r="244" spans="2:54" ht="36.6" x14ac:dyDescent="0.3">
      <c r="B244" s="161" t="s">
        <v>8</v>
      </c>
      <c r="C244" s="58" t="s">
        <v>9</v>
      </c>
      <c r="D244" s="73">
        <f>COUNTIFS('Audit Form Data'!H$4:H$123, TRUE, 'Audit Form Data'!A$4:A$123, "&gt;=1/1", 'Audit Form Data'!A$4:A$123, "&lt;=1/31", 'Audit Form Data'!B$4:B$123, 'Dropdown Lists'!A$11)</f>
        <v>0</v>
      </c>
      <c r="E244" s="74">
        <f>COUNTIFS('Audit Form Data'!I$4:I$123, TRUE, 'Audit Form Data'!A$4:A$123, "&gt;=1/1", 'Audit Form Data'!A$4:A$123, "&lt;=1/31", 'Audit Form Data'!B$4:B$123, 'Dropdown Lists'!A$11)</f>
        <v>0</v>
      </c>
      <c r="F244" s="99" t="str">
        <f>IFERROR(D244/(D244+E244),"")</f>
        <v/>
      </c>
      <c r="G244" s="73">
        <f>COUNTIFS('Audit Form Data'!H$4:H$123, TRUE, 'Audit Form Data'!A$4:A$123, "&gt;=2/1", 'Audit Form Data'!A$4:A$123, "&lt;3/1", 'Audit Form Data'!B$4:B$123, 'Dropdown Lists'!A$11)</f>
        <v>0</v>
      </c>
      <c r="H244" s="74">
        <f>COUNTIFS('Audit Form Data'!I$4:I$123, TRUE, 'Audit Form Data'!A$4:A$123, "&gt;=2/1", 'Audit Form Data'!A$4:A$123, "&lt;3/1", 'Audit Form Data'!B$4:B$123, 'Dropdown Lists'!A$11)</f>
        <v>0</v>
      </c>
      <c r="I244" s="99" t="str">
        <f>IFERROR(G244/(G244+H244),"")</f>
        <v/>
      </c>
      <c r="J244" s="73">
        <f>COUNTIFS('Audit Form Data'!H$4:H$123, TRUE, 'Audit Form Data'!A$4:A$123, "&gt;=3/1", 'Audit Form Data'!A$4:A$123, "&lt;=3/31", 'Audit Form Data'!B$4:B$123, 'Dropdown Lists'!A$11)</f>
        <v>0</v>
      </c>
      <c r="K244" s="74">
        <f>COUNTIFS('Audit Form Data'!I$4:I$123, TRUE, 'Audit Form Data'!A$4:A$123, "&gt;=3/1", 'Audit Form Data'!A$4:A$123, "&lt;=3/31", 'Audit Form Data'!B$4:B$123, 'Dropdown Lists'!A$11)</f>
        <v>0</v>
      </c>
      <c r="L244" s="99" t="str">
        <f>IFERROR(J244/(J244+K244),"")</f>
        <v/>
      </c>
      <c r="M244" s="73">
        <f>COUNTIFS('Audit Form Data'!H$4:H$123, TRUE, 'Audit Form Data'!A$4:A$123, "&gt;=4/1", 'Audit Form Data'!A$4:A$123, "&lt;=4/30", 'Audit Form Data'!B$4:B$123, 'Dropdown Lists'!A$11)</f>
        <v>0</v>
      </c>
      <c r="N244" s="74">
        <f>COUNTIFS('Audit Form Data'!I$4:I$123, TRUE, 'Audit Form Data'!A$4:A$123, "&gt;=4/1", 'Audit Form Data'!A$4:A$123, "&lt;=4/30", 'Audit Form Data'!B$4:B$123, 'Dropdown Lists'!A$11)</f>
        <v>0</v>
      </c>
      <c r="O244" s="99" t="str">
        <f>IFERROR(M244/(M244+N244),"")</f>
        <v/>
      </c>
      <c r="P244" s="73">
        <f>COUNTIFS('Audit Form Data'!H$4:H$123, TRUE, 'Audit Form Data'!A$4:A$123, "&gt;=5/1", 'Audit Form Data'!A$4:A$123, "&lt;=5/31", 'Audit Form Data'!B$4:B$123, 'Dropdown Lists'!A$11)</f>
        <v>0</v>
      </c>
      <c r="Q244" s="74">
        <f>COUNTIFS('Audit Form Data'!I$4:I$123, TRUE, 'Audit Form Data'!A$4:A$123, "&gt;=5/1", 'Audit Form Data'!A$4:A$123, "&lt;=5/31", 'Audit Form Data'!B$4:B$123, 'Dropdown Lists'!A$11)</f>
        <v>0</v>
      </c>
      <c r="R244" s="99" t="str">
        <f>IFERROR(P244/(P244+Q244)," ")</f>
        <v xml:space="preserve"> </v>
      </c>
      <c r="S244" s="73">
        <f>COUNTIFS('Audit Form Data'!H$4:H$123, TRUE, 'Audit Form Data'!A$4:A$123, "&gt;=6/1", 'Audit Form Data'!A$4:A$123, "&lt;=6/30", 'Audit Form Data'!B$4:B$123, 'Dropdown Lists'!A$11)</f>
        <v>0</v>
      </c>
      <c r="T244" s="74">
        <f>COUNTIFS('Audit Form Data'!I$4:I$123, TRUE, 'Audit Form Data'!A$4:A$123, "&gt;=6/1", 'Audit Form Data'!A$4:A$123, "&lt;=6/30", 'Audit Form Data'!B$4:B$123, 'Dropdown Lists'!A$11)</f>
        <v>0</v>
      </c>
      <c r="U244" s="99" t="str">
        <f>IFERROR(S244/(S244+T244),"")</f>
        <v/>
      </c>
      <c r="V244" s="73">
        <f>COUNTIFS('Audit Form Data'!H$4:H$123, TRUE, 'Audit Form Data'!A$4:A$123, "&gt;=7/1", 'Audit Form Data'!A$4:A$123, "&lt;=7/31", 'Audit Form Data'!B$4:B$123, 'Dropdown Lists'!A$11)</f>
        <v>0</v>
      </c>
      <c r="W244" s="74">
        <f>COUNTIFS('Audit Form Data'!I$4:I$123, TRUE, 'Audit Form Data'!A$4:A$123, "&gt;=7/1", 'Audit Form Data'!A$4:A$123, "&lt;=7/31", 'Audit Form Data'!B$4:B$123, 'Dropdown Lists'!A$11)</f>
        <v>0</v>
      </c>
      <c r="X244" s="99" t="str">
        <f>IFERROR(V244/(V244+W244),"")</f>
        <v/>
      </c>
      <c r="Y244" s="73">
        <f>COUNTIFS('Audit Form Data'!H$4:H$123, TRUE, 'Audit Form Data'!A$4:A$123, "&gt;=8/1", 'Audit Form Data'!A$4:A$123, "&lt;=8/31", 'Audit Form Data'!B$4:B$123, 'Dropdown Lists'!A$11)</f>
        <v>0</v>
      </c>
      <c r="Z244" s="74">
        <f>COUNTIFS('Audit Form Data'!I$4:I$123, TRUE, 'Audit Form Data'!A$4:A$123, "&gt;=8/1", 'Audit Form Data'!A$4:A$123, "&lt;=8/31", 'Audit Form Data'!B$4:B$123, 'Dropdown Lists'!A$11)</f>
        <v>0</v>
      </c>
      <c r="AA244" s="99" t="str">
        <f>IFERROR(Y244/(Y244+Z244),"")</f>
        <v/>
      </c>
      <c r="AB244" s="73">
        <f>COUNTIFS('Audit Form Data'!H$4:H$123, TRUE, 'Audit Form Data'!A$4:A$123, "&gt;=9/1", 'Audit Form Data'!A$4:A$123, "&lt;=9/30", 'Audit Form Data'!B$4:B$123, 'Dropdown Lists'!A$11)</f>
        <v>0</v>
      </c>
      <c r="AC244" s="74">
        <f>COUNTIFS('Audit Form Data'!I$4:I$123, TRUE, 'Audit Form Data'!A$4:A$123, "&gt;=9/1", 'Audit Form Data'!A$4:A$123, "&lt;=9/30", 'Audit Form Data'!B$4:B$123, 'Dropdown Lists'!A$11)</f>
        <v>0</v>
      </c>
      <c r="AD244" s="99" t="str">
        <f>IFERROR(AB244/(AB244+AC244),"")</f>
        <v/>
      </c>
      <c r="AE244" s="73">
        <f>COUNTIFS('Audit Form Data'!H$4:H$123, TRUE, 'Audit Form Data'!A$4:A$123, "&gt;=10/1", 'Audit Form Data'!A$4:A$123, "&lt;=10/31", 'Audit Form Data'!B$4:B$123, 'Dropdown Lists'!A$11)</f>
        <v>0</v>
      </c>
      <c r="AF244" s="74">
        <f>COUNTIFS('Audit Form Data'!I$4:I$123, TRUE, 'Audit Form Data'!A$4:A$123, "&gt;=10/1", 'Audit Form Data'!A$4:A$123, "&lt;=10/31", 'Audit Form Data'!B$4:B$123, 'Dropdown Lists'!A$11)</f>
        <v>0</v>
      </c>
      <c r="AG244" s="99" t="str">
        <f>IFERROR(AE244/(AE244+AF244),"")</f>
        <v/>
      </c>
      <c r="AH244" s="73">
        <f>COUNTIFS('Audit Form Data'!H$4:H$123, TRUE, 'Audit Form Data'!A$4:A$123, "&gt;=11/1", 'Audit Form Data'!A$4:A$123, "&lt;=11/30", 'Audit Form Data'!B$4:B$123, 'Dropdown Lists'!A$11)</f>
        <v>0</v>
      </c>
      <c r="AI244" s="74">
        <f>COUNTIFS('Audit Form Data'!I$4:I$123, TRUE, 'Audit Form Data'!A$4:A$123, "&gt;=11/1", 'Audit Form Data'!A$4:A$123, "&lt;=11/30", 'Audit Form Data'!B$4:B$123, 'Dropdown Lists'!A$11)</f>
        <v>0</v>
      </c>
      <c r="AJ244" s="99" t="str">
        <f>IFERROR(AH244/(AH244+AI244),"")</f>
        <v/>
      </c>
      <c r="AK244" s="73">
        <f>COUNTIFS('Audit Form Data'!H$4:H$123, TRUE, 'Audit Form Data'!A$4:A$123, "&gt;=12/1", 'Audit Form Data'!A$4:A$123, "&lt;=12/31", 'Audit Form Data'!B$4:B$123, 'Dropdown Lists'!A$11)</f>
        <v>0</v>
      </c>
      <c r="AL244" s="74">
        <f>COUNTIFS('Audit Form Data'!I$4:I$123, TRUE, 'Audit Form Data'!A$4:A$123, "&gt;=12/1", 'Audit Form Data'!A$4:A$123, "&lt;=12/31", 'Audit Form Data'!B$4:B$123, 'Dropdown Lists'!A$11)</f>
        <v>0</v>
      </c>
      <c r="AM244" s="99" t="str">
        <f>IFERROR(AK244/(AK244+AL244),"")</f>
        <v/>
      </c>
      <c r="AO244" s="147"/>
      <c r="AP244" s="49" t="s">
        <v>12</v>
      </c>
      <c r="AQ244" s="76">
        <f>COUNTIFS('Audit Form Data'!AJ$4:AJ$123, TRUE, 'Audit Form Data'!A$4:A$123, "&gt;=1/1", 'Audit Form Data'!A$4:A$123, "&lt;=1/31", 'Audit Form Data'!B$4:B$123, 'Dropdown Lists'!A$11)</f>
        <v>0</v>
      </c>
      <c r="AR244" s="76">
        <f>COUNTIFS('Audit Form Data'!AJ$4:AJ$123, TRUE, 'Audit Form Data'!A$4:A$123, "&gt;=2/1", 'Audit Form Data'!A$4:A$123, "&lt;3/1", 'Audit Form Data'!B$4:B$123, 'Dropdown Lists'!A$11)</f>
        <v>0</v>
      </c>
      <c r="AS244" s="76">
        <f>COUNTIFS('Audit Form Data'!AJ$4:AJ$123, TRUE, 'Audit Form Data'!A$4:A$123, "&gt;=3/1", 'Audit Form Data'!A$4:A$123, "&lt;=3/31", 'Audit Form Data'!B$4:B$123, 'Dropdown Lists'!A$11)</f>
        <v>0</v>
      </c>
      <c r="AT244" s="76">
        <f>COUNTIFS('Audit Form Data'!AJ$4:AJ$123, TRUE, 'Audit Form Data'!A$4:A$123, "&gt;=4/1", 'Audit Form Data'!A$4:A$123, "&lt;=4/30", 'Audit Form Data'!B$4:B$123, 'Dropdown Lists'!A$11)</f>
        <v>0</v>
      </c>
      <c r="AU244" s="76">
        <f>COUNTIFS('Audit Form Data'!AJ$4:AJ$123, TRUE, 'Audit Form Data'!A$4:A$123, "&gt;=5/1", 'Audit Form Data'!A$4:A$123, "&lt;=5/31", 'Audit Form Data'!B$4:B$123, 'Dropdown Lists'!A$11)</f>
        <v>0</v>
      </c>
      <c r="AV244" s="76">
        <f>COUNTIFS('Audit Form Data'!AJ$4:AJ$123, TRUE, 'Audit Form Data'!A$4:A$123, "&gt;=6/1", 'Audit Form Data'!A$4:A$123, "&lt;=6/30", 'Audit Form Data'!B$4:B$123, 'Dropdown Lists'!A$11)</f>
        <v>0</v>
      </c>
      <c r="AW244" s="76">
        <f>COUNTIFS('Audit Form Data'!AJ$4:AJ$123, TRUE, 'Audit Form Data'!A$4:A$123, "&gt;=7/1", 'Audit Form Data'!A$4:A$123, "&lt;=7/31", 'Audit Form Data'!B$4:B$123, 'Dropdown Lists'!A$11)</f>
        <v>0</v>
      </c>
      <c r="AX244" s="76">
        <f>COUNTIFS('Audit Form Data'!AJ$4:AJ$123, TRUE, 'Audit Form Data'!A$4:A$123, "&gt;=8/1", 'Audit Form Data'!A$4:A$123, "&lt;=8/31", 'Audit Form Data'!B$4:B$123, 'Dropdown Lists'!A$11)</f>
        <v>0</v>
      </c>
      <c r="AY244" s="76">
        <f>COUNTIFS('Audit Form Data'!AJ$4:AJ$123, TRUE, 'Audit Form Data'!A$4:A$123, "&gt;=9/1", 'Audit Form Data'!A$4:A$123, "&lt;=9/30", 'Audit Form Data'!B$4:B$123, 'Dropdown Lists'!A$11)</f>
        <v>0</v>
      </c>
      <c r="AZ244" s="76">
        <f>COUNTIFS('Audit Form Data'!AJ$4:AJ$123, TRUE, 'Audit Form Data'!A$4:A$123, "&gt;=10/1", 'Audit Form Data'!A$4:A$123, "&lt;=10/31", 'Audit Form Data'!B$4:B$123, 'Dropdown Lists'!A$11)</f>
        <v>0</v>
      </c>
      <c r="BA244" s="76">
        <f>COUNTIFS('Audit Form Data'!AJ$4:AJ$123, TRUE, 'Audit Form Data'!A$4:A$123, "&gt;=11/1", 'Audit Form Data'!A$4:A$123, "&lt;=11/30", 'Audit Form Data'!B$4:B$123, 'Dropdown Lists'!A$11)</f>
        <v>0</v>
      </c>
      <c r="BB244" s="76">
        <f>COUNTIFS('Audit Form Data'!AJ$4:AJ$123, TRUE, 'Audit Form Data'!A$4:A$123, "&gt;=12/1", 'Audit Form Data'!A$4:A$123, "&lt;=12/31", 'Audit Form Data'!B$4:B$123, 'Dropdown Lists'!A$11)</f>
        <v>0</v>
      </c>
    </row>
    <row r="245" spans="2:54" ht="24.6" x14ac:dyDescent="0.3">
      <c r="B245" s="162"/>
      <c r="C245" s="89" t="s">
        <v>118</v>
      </c>
      <c r="D245" s="90">
        <f>D244</f>
        <v>0</v>
      </c>
      <c r="E245" s="90">
        <f>E244</f>
        <v>0</v>
      </c>
      <c r="F245" s="100" t="e">
        <f>IFERROR(D245/(D245+E245), NA())</f>
        <v>#N/A</v>
      </c>
      <c r="G245" s="90">
        <f>G244</f>
        <v>0</v>
      </c>
      <c r="H245" s="90">
        <f>H244</f>
        <v>0</v>
      </c>
      <c r="I245" s="100" t="e">
        <f>IFERROR(G245/(G245+H245), NA())</f>
        <v>#N/A</v>
      </c>
      <c r="J245" s="90">
        <f>J244</f>
        <v>0</v>
      </c>
      <c r="K245" s="90">
        <f>K244</f>
        <v>0</v>
      </c>
      <c r="L245" s="100" t="e">
        <f>IFERROR(J245/(J245+K245), NA())</f>
        <v>#N/A</v>
      </c>
      <c r="M245" s="90">
        <f>M244</f>
        <v>0</v>
      </c>
      <c r="N245" s="90">
        <f>N244</f>
        <v>0</v>
      </c>
      <c r="O245" s="100" t="e">
        <f>IFERROR(M245/(M245+N245), NA())</f>
        <v>#N/A</v>
      </c>
      <c r="P245" s="90">
        <f>P244</f>
        <v>0</v>
      </c>
      <c r="Q245" s="90">
        <f>Q244</f>
        <v>0</v>
      </c>
      <c r="R245" s="100" t="e">
        <f>IFERROR(P245/(P245+Q245), NA())</f>
        <v>#N/A</v>
      </c>
      <c r="S245" s="90">
        <f>S244</f>
        <v>0</v>
      </c>
      <c r="T245" s="90">
        <f>T244</f>
        <v>0</v>
      </c>
      <c r="U245" s="100" t="e">
        <f>IFERROR(S245/(S245+T245), NA())</f>
        <v>#N/A</v>
      </c>
      <c r="V245" s="90">
        <f>V244</f>
        <v>0</v>
      </c>
      <c r="W245" s="90">
        <f>W244</f>
        <v>0</v>
      </c>
      <c r="X245" s="100" t="e">
        <f>IFERROR(V245/(V245+W245), NA())</f>
        <v>#N/A</v>
      </c>
      <c r="Y245" s="90">
        <f>Y244</f>
        <v>0</v>
      </c>
      <c r="Z245" s="90">
        <f>Z244</f>
        <v>0</v>
      </c>
      <c r="AA245" s="100" t="e">
        <f>IFERROR(Y245/(Y245+Z245), NA())</f>
        <v>#N/A</v>
      </c>
      <c r="AB245" s="90">
        <f>AB244</f>
        <v>0</v>
      </c>
      <c r="AC245" s="90">
        <f>AC244</f>
        <v>0</v>
      </c>
      <c r="AD245" s="100" t="e">
        <f>IFERROR(AB245/(AB245+AC245), NA())</f>
        <v>#N/A</v>
      </c>
      <c r="AE245" s="90">
        <f>AE244</f>
        <v>0</v>
      </c>
      <c r="AF245" s="90">
        <f>AF244</f>
        <v>0</v>
      </c>
      <c r="AG245" s="100" t="e">
        <f>IFERROR(AE245/(AE245+AF245), NA())</f>
        <v>#N/A</v>
      </c>
      <c r="AH245" s="90">
        <f>AH244</f>
        <v>0</v>
      </c>
      <c r="AI245" s="90">
        <f>AI244</f>
        <v>0</v>
      </c>
      <c r="AJ245" s="100" t="e">
        <f>IFERROR(AH245/(AH245+AI245), NA())</f>
        <v>#N/A</v>
      </c>
      <c r="AK245" s="90">
        <f>AK244</f>
        <v>0</v>
      </c>
      <c r="AL245" s="90">
        <f>AL244</f>
        <v>0</v>
      </c>
      <c r="AM245" s="100" t="e">
        <f>IFERROR(AK245/(AK245+AL245), NA())</f>
        <v>#N/A</v>
      </c>
      <c r="AO245" s="147"/>
      <c r="AP245" s="50" t="s">
        <v>13</v>
      </c>
      <c r="AQ245" s="76">
        <f>COUNTIFS('Audit Form Data'!AM$4:AM$123, TRUE, 'Audit Form Data'!A$4:A$123, "&gt;=1/1", 'Audit Form Data'!A$4:A$123, "&lt;=1/31", 'Audit Form Data'!B$4:B$123, 'Dropdown Lists'!A$11)</f>
        <v>0</v>
      </c>
      <c r="AR245" s="76">
        <f>COUNTIFS('Audit Form Data'!AM$4:AM$123, TRUE, 'Audit Form Data'!A$4:A$123, "&gt;=2/1", 'Audit Form Data'!A$4:A$123, "&lt;3/1", 'Audit Form Data'!B$4:B$123, 'Dropdown Lists'!A$11)</f>
        <v>0</v>
      </c>
      <c r="AS245" s="76">
        <f>COUNTIFS('Audit Form Data'!AM$4:AM$123, TRUE, 'Audit Form Data'!A$4:A$123, "&gt;=3/1", 'Audit Form Data'!A$4:A$123, "&lt;=3/31", 'Audit Form Data'!B$4:B$123, 'Dropdown Lists'!A$11)</f>
        <v>0</v>
      </c>
      <c r="AT245" s="76">
        <f>COUNTIFS('Audit Form Data'!AM$4:AM$123, TRUE, 'Audit Form Data'!A$4:A$123, "&gt;=4/1", 'Audit Form Data'!A$4:A$123, "&lt;=4/30", 'Audit Form Data'!B$4:B$123, 'Dropdown Lists'!A$11)</f>
        <v>0</v>
      </c>
      <c r="AU245" s="76">
        <f>COUNTIFS('Audit Form Data'!AM$4:AM$123, TRUE, 'Audit Form Data'!A$4:A$123, "&gt;=5/1", 'Audit Form Data'!A$4:A$123, "&lt;=5/31", 'Audit Form Data'!B$4:B$123, 'Dropdown Lists'!A$11)</f>
        <v>0</v>
      </c>
      <c r="AV245" s="76">
        <f>COUNTIFS('Audit Form Data'!AM$4:AM$123, TRUE, 'Audit Form Data'!A$4:A$123, "&gt;=6/1", 'Audit Form Data'!A$4:A$123, "&lt;=6/30", 'Audit Form Data'!B$4:B$123, 'Dropdown Lists'!A$11)</f>
        <v>0</v>
      </c>
      <c r="AW245" s="76">
        <f>COUNTIFS('Audit Form Data'!AM$4:AM$123, TRUE, 'Audit Form Data'!A$4:A$123, "&gt;=7/1", 'Audit Form Data'!A$4:A$123, "&lt;=7/31", 'Audit Form Data'!B$4:B$123, 'Dropdown Lists'!A$11)</f>
        <v>0</v>
      </c>
      <c r="AX245" s="76">
        <f>COUNTIFS('Audit Form Data'!AM$4:AM$123, TRUE, 'Audit Form Data'!A$4:A$123, "&gt;=8/1", 'Audit Form Data'!A$4:A$123, "&lt;=8/31", 'Audit Form Data'!B$4:B$123, 'Dropdown Lists'!A$11)</f>
        <v>0</v>
      </c>
      <c r="AY245" s="76">
        <f>COUNTIFS('Audit Form Data'!AM$4:AM$123, TRUE, 'Audit Form Data'!A$4:A$123, "&gt;=9/1", 'Audit Form Data'!A$4:A$123, "&lt;=9/30", 'Audit Form Data'!B$4:B$123, 'Dropdown Lists'!A$11)</f>
        <v>0</v>
      </c>
      <c r="AZ245" s="76">
        <f>COUNTIFS('Audit Form Data'!AM$4:AM$123, TRUE, 'Audit Form Data'!A$4:A$123, "&gt;=10/1", 'Audit Form Data'!A$4:A$123, "&lt;=10/31", 'Audit Form Data'!B$4:B$123, 'Dropdown Lists'!A$11)</f>
        <v>0</v>
      </c>
      <c r="BA245" s="76">
        <f>COUNTIFS('Audit Form Data'!AM$4:AM$123, TRUE, 'Audit Form Data'!A$4:A$123, "&gt;=11/1", 'Audit Form Data'!A$4:A$123, "&lt;=11/30", 'Audit Form Data'!B$4:B$123, 'Dropdown Lists'!A$11)</f>
        <v>0</v>
      </c>
      <c r="BB245" s="76">
        <f>COUNTIFS('Audit Form Data'!AM$4:AM$123, TRUE, 'Audit Form Data'!A$4:A$123, "&gt;=12/1", 'Audit Form Data'!A$4:A$123, "&lt;=12/31", 'Audit Form Data'!B$4:B$123, 'Dropdown Lists'!A$11)</f>
        <v>0</v>
      </c>
    </row>
    <row r="246" spans="2:54" ht="24.6" x14ac:dyDescent="0.3">
      <c r="B246" s="146" t="s">
        <v>10</v>
      </c>
      <c r="C246" s="59" t="s">
        <v>11</v>
      </c>
      <c r="D246" s="75">
        <f>COUNTIFS('Audit Form Data'!AF$4:AF$123, TRUE, 'Audit Form Data'!A$4:A$123, "&gt;=1/1", 'Audit Form Data'!A$4:A$123, "&lt;=1/31", 'Audit Form Data'!B$4:B$123, 'Dropdown Lists'!A$11)</f>
        <v>0</v>
      </c>
      <c r="E246" s="76">
        <f>COUNTIFS('Audit Form Data'!AG$4:AG$123, TRUE, 'Audit Form Data'!A$4:A$123, "&gt;=1/1", 'Audit Form Data'!A$4:A$123, "&lt;=1/31", 'Audit Form Data'!B$4:B$123, 'Dropdown Lists'!A$11)</f>
        <v>0</v>
      </c>
      <c r="F246" s="101" t="str">
        <f>IFERROR(D246/(D246+E246),"")</f>
        <v/>
      </c>
      <c r="G246" s="75">
        <f>COUNTIFS('Audit Form Data'!AF$4:AF$123, TRUE, 'Audit Form Data'!A$4:A$123, "&gt;=2/1", 'Audit Form Data'!A$4:A$123, "&lt;3/1", 'Audit Form Data'!B$4:B$123, 'Dropdown Lists'!A$11)</f>
        <v>0</v>
      </c>
      <c r="H246" s="76">
        <f>COUNTIFS('Audit Form Data'!AG$4:AG$123, TRUE, 'Audit Form Data'!A$4:A$123, "&gt;=2/1", 'Audit Form Data'!A$4:A$123, "&lt;3/1", 'Audit Form Data'!B$4:B$123, 'Dropdown Lists'!A$11)</f>
        <v>0</v>
      </c>
      <c r="I246" s="101" t="str">
        <f>IFERROR(G246/(G246+H246),"")</f>
        <v/>
      </c>
      <c r="J246" s="75">
        <f>COUNTIFS('Audit Form Data'!AF$4:AF$123, TRUE, 'Audit Form Data'!A$4:A$123, "&gt;=3/1", 'Audit Form Data'!A$4:A$123, "&lt;=3/31", 'Audit Form Data'!B$4:B$123, 'Dropdown Lists'!A$11)</f>
        <v>0</v>
      </c>
      <c r="K246" s="76">
        <f>COUNTIFS('Audit Form Data'!AG$4:AG$123, TRUE, 'Audit Form Data'!A$4:A$123, "&gt;=3/1", 'Audit Form Data'!A$4:A$123, "&lt;=3/31", 'Audit Form Data'!B$4:B$123, 'Dropdown Lists'!A$11)</f>
        <v>0</v>
      </c>
      <c r="L246" s="101" t="str">
        <f>IFERROR(J246/(J246+K246),"")</f>
        <v/>
      </c>
      <c r="M246" s="75">
        <f>COUNTIFS('Audit Form Data'!AF$4:AF$123, TRUE, 'Audit Form Data'!A$4:A$123, "&gt;=4/1", 'Audit Form Data'!A$4:A$123, "&lt;=4/30", 'Audit Form Data'!B$4:B$123, 'Dropdown Lists'!A$11)</f>
        <v>0</v>
      </c>
      <c r="N246" s="76">
        <f>COUNTIFS('Audit Form Data'!AG$4:AG$123, TRUE, 'Audit Form Data'!A$4:A$123, "&gt;=4/1", 'Audit Form Data'!A$4:A$123, "&lt;=4/30", 'Audit Form Data'!B$4:B$123, 'Dropdown Lists'!A$11)</f>
        <v>0</v>
      </c>
      <c r="O246" s="101" t="str">
        <f>IFERROR(M246/(M246+N246),"")</f>
        <v/>
      </c>
      <c r="P246" s="75">
        <f>COUNTIFS('Audit Form Data'!AF$4:AF$123, TRUE, 'Audit Form Data'!A$4:A$123, "&gt;=5/1", 'Audit Form Data'!A$4:A$123, "&lt;=5/31", 'Audit Form Data'!B$4:B$123, 'Dropdown Lists'!A$11)</f>
        <v>0</v>
      </c>
      <c r="Q246" s="76">
        <f>COUNTIFS('Audit Form Data'!AG$4:AG$123, TRUE, 'Audit Form Data'!A$4:A$123, "&gt;=5/1", 'Audit Form Data'!A$4:A$123, "&lt;=5/31", 'Audit Form Data'!B$4:B$123, 'Dropdown Lists'!A$11)</f>
        <v>0</v>
      </c>
      <c r="R246" s="101" t="str">
        <f>IFERROR(P246/(P246+Q246),"")</f>
        <v/>
      </c>
      <c r="S246" s="75">
        <f>COUNTIFS('Audit Form Data'!AF$4:AF$123, TRUE, 'Audit Form Data'!A$4:A$123, "&gt;=6/1", 'Audit Form Data'!A$4:A$123, "&lt;=6/30", 'Audit Form Data'!B$4:B$123, 'Dropdown Lists'!A$11)</f>
        <v>0</v>
      </c>
      <c r="T246" s="76">
        <f>COUNTIFS('Audit Form Data'!AG$4:AG$123, TRUE, 'Audit Form Data'!A$4:A$123, "&gt;=6/1", 'Audit Form Data'!A$4:A$123, "&lt;=6/30", 'Audit Form Data'!B$4:B$123, 'Dropdown Lists'!A$11)</f>
        <v>0</v>
      </c>
      <c r="U246" s="101" t="str">
        <f>IFERROR(S246/(S246+T246),"")</f>
        <v/>
      </c>
      <c r="V246" s="75">
        <f>COUNTIFS('Audit Form Data'!AF$4:AF$123, TRUE, 'Audit Form Data'!A$4:A$123, "&gt;=7/1", 'Audit Form Data'!A$4:A$123, "&lt;=7/31", 'Audit Form Data'!B$4:B$123, 'Dropdown Lists'!A$11)</f>
        <v>0</v>
      </c>
      <c r="W246" s="76">
        <f>COUNTIFS('Audit Form Data'!AG$4:AG$123, TRUE, 'Audit Form Data'!A$4:A$123, "&gt;=7/1", 'Audit Form Data'!A$4:A$123, "&lt;=7/31", 'Audit Form Data'!B$4:B$123, 'Dropdown Lists'!A$11)</f>
        <v>0</v>
      </c>
      <c r="X246" s="101" t="str">
        <f>IFERROR(V246/(V246+W246),"")</f>
        <v/>
      </c>
      <c r="Y246" s="75">
        <f>COUNTIFS('Audit Form Data'!AF$4:AF$123, TRUE, 'Audit Form Data'!A$4:A$123, "&gt;=8/1", 'Audit Form Data'!A$4:A$123, "&lt;=8/31", 'Audit Form Data'!B$4:B$123, 'Dropdown Lists'!A$11)</f>
        <v>0</v>
      </c>
      <c r="Z246" s="76">
        <f>COUNTIFS('Audit Form Data'!AG$4:AG$123, TRUE, 'Audit Form Data'!A$4:A$123, "&gt;=8/1", 'Audit Form Data'!A$4:A$123, "&lt;=8/31", 'Audit Form Data'!B$4:B$123, 'Dropdown Lists'!A$11)</f>
        <v>0</v>
      </c>
      <c r="AA246" s="101" t="str">
        <f>IFERROR(Y246/(Y246+Z246),"")</f>
        <v/>
      </c>
      <c r="AB246" s="75">
        <f>COUNTIFS('Audit Form Data'!AF$4:AF$123, TRUE, 'Audit Form Data'!A$4:A$123, "&gt;=9/1", 'Audit Form Data'!A$4:A$123, "&lt;=9/30", 'Audit Form Data'!B$4:B$123, 'Dropdown Lists'!A$11)</f>
        <v>0</v>
      </c>
      <c r="AC246" s="76">
        <f>COUNTIFS('Audit Form Data'!AG$4:AG$123, TRUE, 'Audit Form Data'!A$4:A$123, "&gt;=9/1", 'Audit Form Data'!A$4:A$123, "&lt;=9/30", 'Audit Form Data'!B$4:B$123, 'Dropdown Lists'!A$11)</f>
        <v>0</v>
      </c>
      <c r="AD246" s="101" t="str">
        <f>IFERROR(AB246/(AB246+AC246),"")</f>
        <v/>
      </c>
      <c r="AE246" s="75">
        <f>COUNTIFS('Audit Form Data'!AF$4:AF$123, TRUE, 'Audit Form Data'!A$4:A$123, "&gt;=10/1", 'Audit Form Data'!A$4:A$123, "&lt;=10/31", 'Audit Form Data'!B$4:B$123, 'Dropdown Lists'!A$11)</f>
        <v>0</v>
      </c>
      <c r="AF246" s="76">
        <f>COUNTIFS('Audit Form Data'!AG$4:AG$123, TRUE, 'Audit Form Data'!A$4:A$123, "&gt;=10/1", 'Audit Form Data'!A$4:A$123, "&lt;=10/31", 'Audit Form Data'!B$4:B$123, 'Dropdown Lists'!A$11)</f>
        <v>0</v>
      </c>
      <c r="AG246" s="101" t="str">
        <f>IFERROR(AE246/(AE246+AF246),"")</f>
        <v/>
      </c>
      <c r="AH246" s="75">
        <f>COUNTIFS('Audit Form Data'!AF$4:AF$123, TRUE, 'Audit Form Data'!A$4:A$123, "&gt;=11/1", 'Audit Form Data'!A$4:A$123, "&lt;=11/30", 'Audit Form Data'!B$4:B$123, 'Dropdown Lists'!A$11)</f>
        <v>0</v>
      </c>
      <c r="AI246" s="76">
        <f>COUNTIFS('Audit Form Data'!AG$4:AG$123, TRUE, 'Audit Form Data'!A$4:A$123, "&gt;=11/1", 'Audit Form Data'!A$4:A$123, "&lt;=11/30", 'Audit Form Data'!B$4:B$123, 'Dropdown Lists'!A$11)</f>
        <v>0</v>
      </c>
      <c r="AJ246" s="101" t="str">
        <f>IFERROR(AH246/(AH246+AI246),"")</f>
        <v/>
      </c>
      <c r="AK246" s="75">
        <f>COUNTIFS('Audit Form Data'!AF$4:AF$123, TRUE, 'Audit Form Data'!A$4:A$123, "&gt;=12/1", 'Audit Form Data'!A$4:A$123, "&lt;=12/31", 'Audit Form Data'!B$4:B$123, 'Dropdown Lists'!A$11)</f>
        <v>0</v>
      </c>
      <c r="AL246" s="76">
        <f>COUNTIFS('Audit Form Data'!AG$4:AG$123, TRUE, 'Audit Form Data'!A$4:A$123, "&gt;=12/1", 'Audit Form Data'!A$4:A$123, "&lt;=12/31", 'Audit Form Data'!B$4:B$123, 'Dropdown Lists'!A$11)</f>
        <v>0</v>
      </c>
      <c r="AM246" s="101" t="str">
        <f>IFERROR(AK246/(AK246+AL246),"")</f>
        <v/>
      </c>
      <c r="AO246" s="147"/>
      <c r="AP246" s="50" t="s">
        <v>14</v>
      </c>
      <c r="AQ246" s="76">
        <f>COUNTIFS('Audit Form Data'!AP$4:AP$123, TRUE, 'Audit Form Data'!A$4:A$123, "&gt;=1/1", 'Audit Form Data'!A$4:A$123, "&lt;=1/31", 'Audit Form Data'!B$4:B$123, 'Dropdown Lists'!A$11)</f>
        <v>0</v>
      </c>
      <c r="AR246" s="76">
        <f>COUNTIFS('Audit Form Data'!AP$4:AP$123, TRUE, 'Audit Form Data'!A$4:A$123, "&gt;=2/1", 'Audit Form Data'!A$4:A$123, "&lt;3/1", 'Audit Form Data'!B$4:B$123, 'Dropdown Lists'!A$11)</f>
        <v>0</v>
      </c>
      <c r="AS246" s="76">
        <f>COUNTIFS('Audit Form Data'!AP$4:AP$123, TRUE, 'Audit Form Data'!A$4:A$123, "&gt;=3/1", 'Audit Form Data'!A$4:A$123, "&lt;=3/31", 'Audit Form Data'!B$4:B$123, 'Dropdown Lists'!A$11)</f>
        <v>0</v>
      </c>
      <c r="AT246" s="76">
        <f>COUNTIFS('Audit Form Data'!AP$4:AP$123, TRUE, 'Audit Form Data'!A$4:A$123, "&gt;=4/1", 'Audit Form Data'!A$4:A$123, "&lt;=4/30", 'Audit Form Data'!B$4:B$123, 'Dropdown Lists'!A$11)</f>
        <v>0</v>
      </c>
      <c r="AU246" s="76">
        <f>COUNTIFS('Audit Form Data'!AP$4:AP$123, TRUE, 'Audit Form Data'!A$4:A$123, "&gt;=5/1", 'Audit Form Data'!A$4:A$123, "&lt;=5/31", 'Audit Form Data'!B$4:B$123, 'Dropdown Lists'!A$11)</f>
        <v>0</v>
      </c>
      <c r="AV246" s="76">
        <f>COUNTIFS('Audit Form Data'!AP$4:AP$123, TRUE, 'Audit Form Data'!A$4:A$123, "&gt;=6/1", 'Audit Form Data'!A$4:A$123, "&lt;=6/30", 'Audit Form Data'!B$4:B$123, 'Dropdown Lists'!A$11)</f>
        <v>0</v>
      </c>
      <c r="AW246" s="76">
        <f>COUNTIFS('Audit Form Data'!AP$4:AP$123, TRUE, 'Audit Form Data'!A$4:A$123, "&gt;=7/1", 'Audit Form Data'!A$4:A$123, "&lt;=7/31", 'Audit Form Data'!B$4:B$123, 'Dropdown Lists'!A$11)</f>
        <v>0</v>
      </c>
      <c r="AX246" s="76">
        <f>COUNTIFS('Audit Form Data'!AP$4:AP$123, TRUE, 'Audit Form Data'!A$4:A$123, "&gt;=8/1", 'Audit Form Data'!A$4:A$123, "&lt;=8/31", 'Audit Form Data'!B$4:B$123, 'Dropdown Lists'!A$11)</f>
        <v>0</v>
      </c>
      <c r="AY246" s="76">
        <f>COUNTIFS('Audit Form Data'!AP$4:AP$123, TRUE, 'Audit Form Data'!A$4:A$123, "&gt;=9/1", 'Audit Form Data'!A$4:A$123, "&lt;=9/30", 'Audit Form Data'!B$4:B$123, 'Dropdown Lists'!A$11)</f>
        <v>0</v>
      </c>
      <c r="AZ246" s="76">
        <f>COUNTIFS('Audit Form Data'!AP$4:AP$123, TRUE, 'Audit Form Data'!A$4:A$123, "&gt;=10/1", 'Audit Form Data'!A$4:A$123, "&lt;=10/31", 'Audit Form Data'!B$4:B$123, 'Dropdown Lists'!A$11)</f>
        <v>0</v>
      </c>
      <c r="BA246" s="76">
        <f>COUNTIFS('Audit Form Data'!AP$4:AP$123, TRUE, 'Audit Form Data'!A$4:A$123, "&gt;=11/1", 'Audit Form Data'!A$4:A$123, "&lt;=11/30", 'Audit Form Data'!B$4:B$123, 'Dropdown Lists'!A$11)</f>
        <v>0</v>
      </c>
      <c r="BB246" s="76">
        <f>COUNTIFS('Audit Form Data'!AP$4:AP$123, TRUE, 'Audit Form Data'!A$4:A$123, "&gt;=12/1", 'Audit Form Data'!A$4:A$123, "&lt;=12/31", 'Audit Form Data'!B$4:B$123, 'Dropdown Lists'!A$11)</f>
        <v>0</v>
      </c>
    </row>
    <row r="247" spans="2:54" ht="24.6" x14ac:dyDescent="0.3">
      <c r="B247" s="147"/>
      <c r="C247" s="60" t="s">
        <v>12</v>
      </c>
      <c r="D247" s="75">
        <f>COUNTIFS('Audit Form Data'!AI$4:AI$123, TRUE, 'Audit Form Data'!A$4:A$123, "&gt;=1/1", 'Audit Form Data'!A$4:A$123, "&lt;=1/31", 'Audit Form Data'!B$4:B$123, 'Dropdown Lists'!A$11)</f>
        <v>0</v>
      </c>
      <c r="E247" s="76">
        <f>COUNTIFS('Audit Form Data'!AJ$4:AJ$123, TRUE, 'Audit Form Data'!A$4:A$123, "&gt;=1/1", 'Audit Form Data'!A$4:A$123, "&lt;=1/31", 'Audit Form Data'!B$4:B$123, 'Dropdown Lists'!A$11)</f>
        <v>0</v>
      </c>
      <c r="F247" s="101" t="str">
        <f t="shared" ref="F247:F252" si="278">IFERROR(D247/(D247+E247),"")</f>
        <v/>
      </c>
      <c r="G247" s="75">
        <f>COUNTIFS('Audit Form Data'!AI$4:AI$123, TRUE, 'Audit Form Data'!A$4:A$123, "&gt;=2/1", 'Audit Form Data'!A$4:A$123, "&lt;3/1", 'Audit Form Data'!B$4:B$123, 'Dropdown Lists'!A$11)</f>
        <v>0</v>
      </c>
      <c r="H247" s="76">
        <f>COUNTIFS('Audit Form Data'!AJ$4:AJ$123, TRUE, 'Audit Form Data'!A$4:A$123, "&gt;=2/1", 'Audit Form Data'!A$4:A$123, "&lt;3/1", 'Audit Form Data'!B$4:B$123, 'Dropdown Lists'!A$11)</f>
        <v>0</v>
      </c>
      <c r="I247" s="101" t="str">
        <f t="shared" ref="I247:I252" si="279">IFERROR(G247/(G247+H247),"")</f>
        <v/>
      </c>
      <c r="J247" s="75">
        <f>COUNTIFS('Audit Form Data'!AI$4:AI$123, TRUE, 'Audit Form Data'!A$4:A$123, "&gt;=3/1", 'Audit Form Data'!A$4:A$123, "&lt;=3/31", 'Audit Form Data'!B$4:B$123, 'Dropdown Lists'!A$11)</f>
        <v>0</v>
      </c>
      <c r="K247" s="76">
        <f>COUNTIFS('Audit Form Data'!AJ$4:AJ$123, TRUE, 'Audit Form Data'!A$4:A$123, "&gt;=3/1", 'Audit Form Data'!A$4:A$123, "&lt;=3/31", 'Audit Form Data'!B$4:B$123, 'Dropdown Lists'!A$11)</f>
        <v>0</v>
      </c>
      <c r="L247" s="101" t="str">
        <f t="shared" ref="L247:L252" si="280">IFERROR(J247/(J247+K247),"")</f>
        <v/>
      </c>
      <c r="M247" s="75">
        <f>COUNTIFS('Audit Form Data'!AI$4:AI$123, TRUE, 'Audit Form Data'!A$4:A$123, "&gt;=4/1", 'Audit Form Data'!A$4:A$123, "&lt;=4/30", 'Audit Form Data'!B$4:B$123, 'Dropdown Lists'!A$11)</f>
        <v>0</v>
      </c>
      <c r="N247" s="76">
        <f>COUNTIFS('Audit Form Data'!AJ$4:AJ$123, TRUE, 'Audit Form Data'!A$4:A$123, "&gt;=4/1", 'Audit Form Data'!A$4:A$123, "&lt;=4/30", 'Audit Form Data'!B$4:B$123, 'Dropdown Lists'!A$11)</f>
        <v>0</v>
      </c>
      <c r="O247" s="101" t="str">
        <f t="shared" ref="O247:O252" si="281">IFERROR(M247/(M247+N247),"")</f>
        <v/>
      </c>
      <c r="P247" s="75">
        <f>COUNTIFS('Audit Form Data'!AI$4:AI$123, TRUE, 'Audit Form Data'!A$4:A$123, "&gt;=5/1", 'Audit Form Data'!A$4:A$123, "&lt;=5/31", 'Audit Form Data'!B$4:B$123, 'Dropdown Lists'!A$11)</f>
        <v>0</v>
      </c>
      <c r="Q247" s="76">
        <f>COUNTIFS('Audit Form Data'!AJ$4:AJ$123, TRUE, 'Audit Form Data'!A$4:A$123, "&gt;=5/1", 'Audit Form Data'!A$4:A$123, "&lt;=5/31", 'Audit Form Data'!B$4:B$123, 'Dropdown Lists'!A$11)</f>
        <v>0</v>
      </c>
      <c r="R247" s="101" t="str">
        <f t="shared" ref="R247:R252" si="282">IFERROR(P247/(P247+Q247),"")</f>
        <v/>
      </c>
      <c r="S247" s="75">
        <f>COUNTIFS('Audit Form Data'!AI$4:AI$123, TRUE, 'Audit Form Data'!A$4:A$123, "&gt;=6/1", 'Audit Form Data'!A$4:A$123, "&lt;=6/30", 'Audit Form Data'!B$4:B$123, 'Dropdown Lists'!A$11)</f>
        <v>0</v>
      </c>
      <c r="T247" s="76">
        <f>COUNTIFS('Audit Form Data'!AJ$4:AJ$123, TRUE, 'Audit Form Data'!A$4:A$123, "&gt;=6/1", 'Audit Form Data'!A$4:A$123, "&lt;=6/30", 'Audit Form Data'!B$4:B$123, 'Dropdown Lists'!A$11)</f>
        <v>0</v>
      </c>
      <c r="U247" s="101" t="str">
        <f t="shared" ref="U247:U252" si="283">IFERROR(S247/(S247+T247),"")</f>
        <v/>
      </c>
      <c r="V247" s="75">
        <f>COUNTIFS('Audit Form Data'!AI$4:AI$123, TRUE, 'Audit Form Data'!A$4:A$123, "&gt;=7/1", 'Audit Form Data'!A$4:A$123, "&lt;=7/31", 'Audit Form Data'!B$4:B$123, 'Dropdown Lists'!A$11)</f>
        <v>0</v>
      </c>
      <c r="W247" s="76">
        <f>COUNTIFS('Audit Form Data'!AJ$4:AJ$123, TRUE, 'Audit Form Data'!A$4:A$123, "&gt;=7/1", 'Audit Form Data'!A$4:A$123, "&lt;=7/31", 'Audit Form Data'!B$4:B$123, 'Dropdown Lists'!A$11)</f>
        <v>0</v>
      </c>
      <c r="X247" s="101" t="str">
        <f t="shared" ref="X247:X252" si="284">IFERROR(V247/(V247+W247),"")</f>
        <v/>
      </c>
      <c r="Y247" s="75">
        <f>COUNTIFS('Audit Form Data'!AI$4:AI$123, TRUE, 'Audit Form Data'!A$4:A$123, "&gt;=8/1", 'Audit Form Data'!A$4:A$123, "&lt;=8/31", 'Audit Form Data'!B$4:B$123, 'Dropdown Lists'!A$11)</f>
        <v>0</v>
      </c>
      <c r="Z247" s="76">
        <f>COUNTIFS('Audit Form Data'!AJ$4:AJ$123, TRUE, 'Audit Form Data'!A$4:A$123, "&gt;=8/1", 'Audit Form Data'!A$4:A$123, "&lt;=8/31", 'Audit Form Data'!B$4:B$123, 'Dropdown Lists'!A$11)</f>
        <v>0</v>
      </c>
      <c r="AA247" s="101" t="str">
        <f t="shared" ref="AA247:AA252" si="285">IFERROR(Y247/(Y247+Z247),"")</f>
        <v/>
      </c>
      <c r="AB247" s="75">
        <f>COUNTIFS('Audit Form Data'!AI$4:AI$123, TRUE, 'Audit Form Data'!A$4:A$123, "&gt;=9/1", 'Audit Form Data'!A$4:A$123, "&lt;=9/30", 'Audit Form Data'!B$4:B$123, 'Dropdown Lists'!A$11)</f>
        <v>0</v>
      </c>
      <c r="AC247" s="76">
        <f>COUNTIFS('Audit Form Data'!AJ$4:AJ$123, TRUE, 'Audit Form Data'!A$4:A$123, "&gt;=9/1", 'Audit Form Data'!A$4:A$123, "&lt;=9/30", 'Audit Form Data'!B$4:B$123, 'Dropdown Lists'!A$11)</f>
        <v>0</v>
      </c>
      <c r="AD247" s="101" t="str">
        <f t="shared" ref="AD247:AD252" si="286">IFERROR(AB247/(AB247+AC247),"")</f>
        <v/>
      </c>
      <c r="AE247" s="75">
        <f>COUNTIFS('Audit Form Data'!AI$4:AI$123, TRUE, 'Audit Form Data'!A$4:A$123, "&gt;=10/1", 'Audit Form Data'!A$4:A$123, "&lt;=10/31", 'Audit Form Data'!B$4:B$123, 'Dropdown Lists'!A$11)</f>
        <v>0</v>
      </c>
      <c r="AF247" s="76">
        <f>COUNTIFS('Audit Form Data'!AJ$4:AJ$123, TRUE, 'Audit Form Data'!A$4:A$123, "&gt;=10/1", 'Audit Form Data'!A$4:A$123, "&lt;=10/31", 'Audit Form Data'!B$4:B$123, 'Dropdown Lists'!A$11)</f>
        <v>0</v>
      </c>
      <c r="AG247" s="101" t="str">
        <f t="shared" ref="AG247:AG252" si="287">IFERROR(AE247/(AE247+AF247),"")</f>
        <v/>
      </c>
      <c r="AH247" s="75">
        <f>COUNTIFS('Audit Form Data'!AI$4:AI$123, TRUE, 'Audit Form Data'!A$4:A$123, "&gt;=11/1", 'Audit Form Data'!A$4:A$123, "&lt;=11/30", 'Audit Form Data'!B$4:B$123, 'Dropdown Lists'!A$11)</f>
        <v>0</v>
      </c>
      <c r="AI247" s="76">
        <f>COUNTIFS('Audit Form Data'!AJ$4:AJ$123, TRUE, 'Audit Form Data'!A$4:A$123, "&gt;=11/1", 'Audit Form Data'!A$4:A$123, "&lt;=11/30", 'Audit Form Data'!B$4:B$123, 'Dropdown Lists'!A$11)</f>
        <v>0</v>
      </c>
      <c r="AJ247" s="101" t="str">
        <f t="shared" ref="AJ247:AJ252" si="288">IFERROR(AH247/(AH247+AI247),"")</f>
        <v/>
      </c>
      <c r="AK247" s="75">
        <f>COUNTIFS('Audit Form Data'!AI$4:AI$123, TRUE, 'Audit Form Data'!A$4:A$123, "&gt;=12/1", 'Audit Form Data'!A$4:A$123, "&lt;=12/31", 'Audit Form Data'!B$4:B$123, 'Dropdown Lists'!A$11)</f>
        <v>0</v>
      </c>
      <c r="AL247" s="76">
        <f>COUNTIFS('Audit Form Data'!AJ$4:AJ$123, TRUE, 'Audit Form Data'!A$4:A$123, "&gt;=12/1", 'Audit Form Data'!A$4:A$123, "&lt;=12/31", 'Audit Form Data'!B$4:B$123, 'Dropdown Lists'!A$11)</f>
        <v>0</v>
      </c>
      <c r="AM247" s="101" t="str">
        <f t="shared" ref="AM247:AM252" si="289">IFERROR(AK247/(AK247+AL247),"")</f>
        <v/>
      </c>
      <c r="AO247" s="147"/>
      <c r="AP247" s="50" t="s">
        <v>15</v>
      </c>
      <c r="AQ247" s="76">
        <f>COUNTIFS('Audit Form Data'!AS$4:AS$123, TRUE, 'Audit Form Data'!A$4:A$123, "&gt;=1/1", 'Audit Form Data'!A$4:A$123, "&lt;=1/31", 'Audit Form Data'!B$4:B$123, 'Dropdown Lists'!A$11)</f>
        <v>0</v>
      </c>
      <c r="AR247" s="76">
        <f>COUNTIFS('Audit Form Data'!AS$4:AS$123, TRUE, 'Audit Form Data'!A$4:A$123, "&gt;=2/1", 'Audit Form Data'!A$4:A$123, "&lt;3/1", 'Audit Form Data'!B$4:B$123, 'Dropdown Lists'!A$11)</f>
        <v>0</v>
      </c>
      <c r="AS247" s="76">
        <f>COUNTIFS('Audit Form Data'!AS$4:AS$123, TRUE, 'Audit Form Data'!A$4:A$123, "&gt;=3/1", 'Audit Form Data'!A$4:A$123, "&lt;=3/31", 'Audit Form Data'!B$4:B$123, 'Dropdown Lists'!A$11)</f>
        <v>0</v>
      </c>
      <c r="AT247" s="76">
        <f>COUNTIFS('Audit Form Data'!AS$4:AS$123, TRUE, 'Audit Form Data'!A$4:A$123, "&gt;=4/1", 'Audit Form Data'!A$4:A$123, "&lt;=4/30", 'Audit Form Data'!B$4:B$123, 'Dropdown Lists'!A$11)</f>
        <v>0</v>
      </c>
      <c r="AU247" s="76">
        <f>COUNTIFS('Audit Form Data'!AS$4:AS$123, TRUE, 'Audit Form Data'!A$4:A$123, "&gt;=5/1", 'Audit Form Data'!A$4:A$123, "&lt;=5/31", 'Audit Form Data'!B$4:B$123, 'Dropdown Lists'!A$11)</f>
        <v>0</v>
      </c>
      <c r="AV247" s="76">
        <f>COUNTIFS('Audit Form Data'!AS$4:AS$123, TRUE, 'Audit Form Data'!A$4:A$123, "&gt;=6/1", 'Audit Form Data'!A$4:A$123, "&lt;=6/30", 'Audit Form Data'!B$4:B$123, 'Dropdown Lists'!A$11)</f>
        <v>0</v>
      </c>
      <c r="AW247" s="76">
        <f>COUNTIFS('Audit Form Data'!AS$4:AS$123, TRUE, 'Audit Form Data'!A$4:A$123, "&gt;=7/1", 'Audit Form Data'!A$4:A$123, "&lt;=7/31", 'Audit Form Data'!B$4:B$123, 'Dropdown Lists'!A$11)</f>
        <v>0</v>
      </c>
      <c r="AX247" s="76">
        <f>COUNTIFS('Audit Form Data'!AS$4:AS$123, TRUE, 'Audit Form Data'!A$4:A$123, "&gt;=8/1", 'Audit Form Data'!A$4:A$123, "&lt;=8/31", 'Audit Form Data'!B$4:B$123, 'Dropdown Lists'!A$11)</f>
        <v>0</v>
      </c>
      <c r="AY247" s="76">
        <f>COUNTIFS('Audit Form Data'!AS$4:AS$123, TRUE, 'Audit Form Data'!A$4:A$123, "&gt;=9/1", 'Audit Form Data'!A$4:A$123, "&lt;=9/30", 'Audit Form Data'!B$4:B$123, 'Dropdown Lists'!A$11)</f>
        <v>0</v>
      </c>
      <c r="AZ247" s="76">
        <f>COUNTIFS('Audit Form Data'!AS$4:AS$123, TRUE, 'Audit Form Data'!A$4:A$123, "&gt;=10/1", 'Audit Form Data'!A$4:A$123, "&lt;=10/31", 'Audit Form Data'!B$4:B$123, 'Dropdown Lists'!A$11)</f>
        <v>0</v>
      </c>
      <c r="BA247" s="76">
        <f>COUNTIFS('Audit Form Data'!AS$4:AS$123, TRUE, 'Audit Form Data'!A$4:A$123, "&gt;=11/1", 'Audit Form Data'!A$4:A$123, "&lt;=11/30", 'Audit Form Data'!B$4:B$123, 'Dropdown Lists'!A$11)</f>
        <v>0</v>
      </c>
      <c r="BB247" s="76">
        <f>COUNTIFS('Audit Form Data'!AS$4:AS$123, TRUE, 'Audit Form Data'!A$4:A$123, "&gt;=12/1", 'Audit Form Data'!A$4:A$123, "&lt;=12/31", 'Audit Form Data'!B$4:B$123, 'Dropdown Lists'!A$11)</f>
        <v>0</v>
      </c>
    </row>
    <row r="248" spans="2:54" ht="36.6" x14ac:dyDescent="0.3">
      <c r="B248" s="147"/>
      <c r="C248" s="59" t="s">
        <v>13</v>
      </c>
      <c r="D248" s="75">
        <f>COUNTIFS('Audit Form Data'!AL$4:AL$123, TRUE, 'Audit Form Data'!A$4:A$123, "&gt;=1/1", 'Audit Form Data'!A$4:A$123, "&lt;=1/31", 'Audit Form Data'!B$4:B$123, 'Dropdown Lists'!A$11)</f>
        <v>0</v>
      </c>
      <c r="E248" s="76">
        <f>COUNTIFS('Audit Form Data'!AM$4:AM$123, TRUE, 'Audit Form Data'!A$4:A$123, "&gt;=1/1", 'Audit Form Data'!A$4:A$123, "&lt;=1/31", 'Audit Form Data'!B$4:B$123, 'Dropdown Lists'!A$11)</f>
        <v>0</v>
      </c>
      <c r="F248" s="101" t="str">
        <f t="shared" si="278"/>
        <v/>
      </c>
      <c r="G248" s="75">
        <f>COUNTIFS('Audit Form Data'!AL$4:AL$123, TRUE, 'Audit Form Data'!A$4:A$123, "&gt;=2/1", 'Audit Form Data'!A$4:A$123, "&lt;3/1", 'Audit Form Data'!B$4:B$123, 'Dropdown Lists'!A$11)</f>
        <v>0</v>
      </c>
      <c r="H248" s="76">
        <f>COUNTIFS('Audit Form Data'!AM$4:AM$123, TRUE, 'Audit Form Data'!A$4:A$123, "&gt;=2/1", 'Audit Form Data'!A$4:A$123, "&lt;3/1", 'Audit Form Data'!B$4:B$123, 'Dropdown Lists'!A$11)</f>
        <v>0</v>
      </c>
      <c r="I248" s="101" t="str">
        <f t="shared" si="279"/>
        <v/>
      </c>
      <c r="J248" s="75">
        <f>COUNTIFS('Audit Form Data'!AL$4:AL$123, TRUE, 'Audit Form Data'!A$4:A$123, "&gt;=3/1", 'Audit Form Data'!A$4:A$123, "&lt;=3/31", 'Audit Form Data'!B$4:B$123, 'Dropdown Lists'!A$11)</f>
        <v>0</v>
      </c>
      <c r="K248" s="76">
        <f>COUNTIFS('Audit Form Data'!AM$4:AM$123, TRUE, 'Audit Form Data'!A$4:A$123, "&gt;=3/1", 'Audit Form Data'!A$4:A$123, "&lt;=3/31", 'Audit Form Data'!B$4:B$123, 'Dropdown Lists'!A$11)</f>
        <v>0</v>
      </c>
      <c r="L248" s="101" t="str">
        <f t="shared" si="280"/>
        <v/>
      </c>
      <c r="M248" s="75">
        <f>COUNTIFS('Audit Form Data'!AL$4:AL$123, TRUE, 'Audit Form Data'!A$4:A$123, "&gt;=4/1", 'Audit Form Data'!A$4:A$123, "&lt;=4/30", 'Audit Form Data'!B$4:B$123, 'Dropdown Lists'!A$11)</f>
        <v>0</v>
      </c>
      <c r="N248" s="76">
        <f>COUNTIFS('Audit Form Data'!AM$4:AM$123, TRUE, 'Audit Form Data'!A$4:A$123, "&gt;=4/1", 'Audit Form Data'!A$4:A$123, "&lt;=4/30", 'Audit Form Data'!B$4:B$123, 'Dropdown Lists'!A$11)</f>
        <v>0</v>
      </c>
      <c r="O248" s="101" t="str">
        <f t="shared" si="281"/>
        <v/>
      </c>
      <c r="P248" s="75">
        <f>COUNTIFS('Audit Form Data'!AL$4:AL$123, TRUE, 'Audit Form Data'!A$4:A$123, "&gt;=5/1", 'Audit Form Data'!A$4:A$123, "&lt;=5/31", 'Audit Form Data'!B$4:B$123, 'Dropdown Lists'!A$11)</f>
        <v>0</v>
      </c>
      <c r="Q248" s="76">
        <f>COUNTIFS('Audit Form Data'!AM$4:AM$123, TRUE, 'Audit Form Data'!A$4:A$123, "&gt;=5/1", 'Audit Form Data'!A$4:A$123, "&lt;=5/31", 'Audit Form Data'!B$4:B$123, 'Dropdown Lists'!A$11)</f>
        <v>0</v>
      </c>
      <c r="R248" s="101" t="str">
        <f t="shared" si="282"/>
        <v/>
      </c>
      <c r="S248" s="75">
        <f>COUNTIFS('Audit Form Data'!AL$4:AL$123, TRUE, 'Audit Form Data'!A$4:A$123, "&gt;=6/1", 'Audit Form Data'!A$4:A$123, "&lt;=6/30", 'Audit Form Data'!B$4:B$123, 'Dropdown Lists'!A$11)</f>
        <v>0</v>
      </c>
      <c r="T248" s="76">
        <f>COUNTIFS('Audit Form Data'!AM$4:AM$123, TRUE, 'Audit Form Data'!A$4:A$123, "&gt;=6/1", 'Audit Form Data'!A$4:A$123, "&lt;=6/30", 'Audit Form Data'!B$4:B$123, 'Dropdown Lists'!A$11)</f>
        <v>0</v>
      </c>
      <c r="U248" s="101" t="str">
        <f t="shared" si="283"/>
        <v/>
      </c>
      <c r="V248" s="75">
        <f>COUNTIFS('Audit Form Data'!AL$4:AL$123, TRUE, 'Audit Form Data'!A$4:A$123, "&gt;=7/1", 'Audit Form Data'!A$4:A$123, "&lt;=7/31", 'Audit Form Data'!B$4:B$123, 'Dropdown Lists'!A$11)</f>
        <v>0</v>
      </c>
      <c r="W248" s="76">
        <f>COUNTIFS('Audit Form Data'!AM$4:AM$123, TRUE, 'Audit Form Data'!A$4:A$123, "&gt;=7/1", 'Audit Form Data'!A$4:A$123, "&lt;=7/31", 'Audit Form Data'!B$4:B$123, 'Dropdown Lists'!A$11)</f>
        <v>0</v>
      </c>
      <c r="X248" s="101" t="str">
        <f t="shared" si="284"/>
        <v/>
      </c>
      <c r="Y248" s="75">
        <f>COUNTIFS('Audit Form Data'!AL$4:AL$123, TRUE, 'Audit Form Data'!A$4:A$123, "&gt;=8/1", 'Audit Form Data'!A$4:A$123, "&lt;=8/31", 'Audit Form Data'!B$4:B$123, 'Dropdown Lists'!A$11)</f>
        <v>0</v>
      </c>
      <c r="Z248" s="76">
        <f>COUNTIFS('Audit Form Data'!AM$4:AM$123, TRUE, 'Audit Form Data'!A$4:A$123, "&gt;=8/1", 'Audit Form Data'!A$4:A$123, "&lt;=8/31", 'Audit Form Data'!B$4:B$123, 'Dropdown Lists'!A$11)</f>
        <v>0</v>
      </c>
      <c r="AA248" s="101" t="str">
        <f t="shared" si="285"/>
        <v/>
      </c>
      <c r="AB248" s="75">
        <f>COUNTIFS('Audit Form Data'!AL$4:AL$123, TRUE, 'Audit Form Data'!A$4:A$123, "&gt;=9/1", 'Audit Form Data'!A$4:A$123, "&lt;=9/30", 'Audit Form Data'!B$4:B$123, 'Dropdown Lists'!A$11)</f>
        <v>0</v>
      </c>
      <c r="AC248" s="76">
        <f>COUNTIFS('Audit Form Data'!AM$4:AM$123, TRUE, 'Audit Form Data'!A$4:A$123, "&gt;=9/1", 'Audit Form Data'!A$4:A$123, "&lt;=9/30", 'Audit Form Data'!B$4:B$123, 'Dropdown Lists'!A$11)</f>
        <v>0</v>
      </c>
      <c r="AD248" s="101" t="str">
        <f t="shared" si="286"/>
        <v/>
      </c>
      <c r="AE248" s="75">
        <f>COUNTIFS('Audit Form Data'!AL$4:AL$123, TRUE, 'Audit Form Data'!A$4:A$123, "&gt;=10/1", 'Audit Form Data'!A$4:A$123, "&lt;=10/31", 'Audit Form Data'!B$4:B$123, 'Dropdown Lists'!A$11)</f>
        <v>0</v>
      </c>
      <c r="AF248" s="76">
        <f>COUNTIFS('Audit Form Data'!AM$4:AM$123, TRUE, 'Audit Form Data'!A$4:A$123, "&gt;=10/1", 'Audit Form Data'!A$4:A$123, "&lt;=10/31", 'Audit Form Data'!B$4:B$123, 'Dropdown Lists'!A$11)</f>
        <v>0</v>
      </c>
      <c r="AG248" s="101" t="str">
        <f t="shared" si="287"/>
        <v/>
      </c>
      <c r="AH248" s="75">
        <f>COUNTIFS('Audit Form Data'!AL$4:AL$123, TRUE, 'Audit Form Data'!A$4:A$123, "&gt;=11/1", 'Audit Form Data'!A$4:A$123, "&lt;=11/30", 'Audit Form Data'!B$4:B$123, 'Dropdown Lists'!A$11)</f>
        <v>0</v>
      </c>
      <c r="AI248" s="76">
        <f>COUNTIFS('Audit Form Data'!AM$4:AM$123, TRUE, 'Audit Form Data'!A$4:A$123, "&gt;=11/1", 'Audit Form Data'!A$4:A$123, "&lt;=11/30", 'Audit Form Data'!B$4:B$123, 'Dropdown Lists'!A$11)</f>
        <v>0</v>
      </c>
      <c r="AJ248" s="101" t="str">
        <f t="shared" si="288"/>
        <v/>
      </c>
      <c r="AK248" s="75">
        <f>COUNTIFS('Audit Form Data'!AL$4:AL$123, TRUE, 'Audit Form Data'!A$4:A$123, "&gt;=12/1", 'Audit Form Data'!A$4:A$123, "&lt;=12/31", 'Audit Form Data'!B$4:B$123, 'Dropdown Lists'!A$11)</f>
        <v>0</v>
      </c>
      <c r="AL248" s="76">
        <f>COUNTIFS('Audit Form Data'!AM$4:AM$123, TRUE, 'Audit Form Data'!A$4:A$123, "&gt;=12/1", 'Audit Form Data'!A$4:A$123, "&lt;=12/31", 'Audit Form Data'!B$4:B$123, 'Dropdown Lists'!A$11)</f>
        <v>0</v>
      </c>
      <c r="AM248" s="101" t="str">
        <f t="shared" si="289"/>
        <v/>
      </c>
      <c r="AO248" s="147"/>
      <c r="AP248" s="50" t="s">
        <v>16</v>
      </c>
      <c r="AQ248" s="76">
        <f>COUNTIFS('Audit Form Data'!AY$4:AY$123, TRUE, 'Audit Form Data'!A$4:A$123, "&gt;=1/1", 'Audit Form Data'!A$4:A$123, "&lt;=1/31", 'Audit Form Data'!B$4:B$123, 'Dropdown Lists'!A$11)</f>
        <v>0</v>
      </c>
      <c r="AR248" s="76">
        <f>COUNTIFS('Audit Form Data'!AY$4:AY$123, TRUE, 'Audit Form Data'!A$4:A$123, "&gt;=2/1", 'Audit Form Data'!A$4:A$123, "&lt;3/1", 'Audit Form Data'!B$4:B$123, 'Dropdown Lists'!A$11)</f>
        <v>0</v>
      </c>
      <c r="AS248" s="76">
        <f>COUNTIFS('Audit Form Data'!AY$4:AY$123, TRUE, 'Audit Form Data'!A$4:A$123, "&gt;=3/1", 'Audit Form Data'!A$4:A$123, "&lt;=3/31", 'Audit Form Data'!B$4:B$123, 'Dropdown Lists'!A$11)</f>
        <v>0</v>
      </c>
      <c r="AT248" s="76">
        <f>COUNTIFS('Audit Form Data'!AY$4:AY$123, TRUE, 'Audit Form Data'!A$4:A$123, "&gt;=4/1", 'Audit Form Data'!A$4:A$123, "&lt;=4/30", 'Audit Form Data'!B$4:B$123, 'Dropdown Lists'!A$11)</f>
        <v>0</v>
      </c>
      <c r="AU248" s="76">
        <f>COUNTIFS('Audit Form Data'!AY$4:AY$123, TRUE, 'Audit Form Data'!A$4:A$123, "&gt;=5/1", 'Audit Form Data'!A$4:A$123, "&lt;=5/31", 'Audit Form Data'!B$4:B$123, 'Dropdown Lists'!A$11)</f>
        <v>0</v>
      </c>
      <c r="AV248" s="76">
        <f>COUNTIFS('Audit Form Data'!AY$4:AY$123, TRUE, 'Audit Form Data'!A$4:A$123, "&gt;=6/1", 'Audit Form Data'!A$4:A$123, "&lt;=6/30", 'Audit Form Data'!B$4:B$123, 'Dropdown Lists'!A$11)</f>
        <v>0</v>
      </c>
      <c r="AW248" s="76">
        <f>COUNTIFS('Audit Form Data'!AY$4:AY$123, TRUE, 'Audit Form Data'!A$4:A$123, "&gt;=7/1", 'Audit Form Data'!A$4:A$123, "&lt;=7/31", 'Audit Form Data'!B$4:B$123, 'Dropdown Lists'!A$11)</f>
        <v>0</v>
      </c>
      <c r="AX248" s="76">
        <f>COUNTIFS('Audit Form Data'!AY$4:AY$123, TRUE, 'Audit Form Data'!A$4:A$123, "&gt;=8/1", 'Audit Form Data'!A$4:A$123, "&lt;=8/31", 'Audit Form Data'!B$4:B$123, 'Dropdown Lists'!A$11)</f>
        <v>0</v>
      </c>
      <c r="AY248" s="76">
        <f>COUNTIFS('Audit Form Data'!AY$4:AY$123, TRUE, 'Audit Form Data'!A$4:A$123, "&gt;=9/1", 'Audit Form Data'!A$4:A$123, "&lt;=9/30", 'Audit Form Data'!B$4:B$123, 'Dropdown Lists'!A$11)</f>
        <v>0</v>
      </c>
      <c r="AZ248" s="76">
        <f>COUNTIFS('Audit Form Data'!AY$4:AY$123, TRUE, 'Audit Form Data'!A$4:A$123, "&gt;=10/1", 'Audit Form Data'!A$4:A$123, "&lt;=10/31", 'Audit Form Data'!B$4:B$123, 'Dropdown Lists'!A$11)</f>
        <v>0</v>
      </c>
      <c r="BA248" s="76">
        <f>COUNTIFS('Audit Form Data'!AY$4:AY$123, TRUE, 'Audit Form Data'!A$4:A$123, "&gt;=11/1", 'Audit Form Data'!A$4:A$123, "&lt;=11/30", 'Audit Form Data'!B$4:B$123, 'Dropdown Lists'!A$11)</f>
        <v>0</v>
      </c>
      <c r="BB248" s="76">
        <f>COUNTIFS('Audit Form Data'!AY$4:AY$123, TRUE, 'Audit Form Data'!A$4:A$123, "&gt;=12/1", 'Audit Form Data'!A$4:A$123, "&lt;=12/31", 'Audit Form Data'!B$4:B$123, 'Dropdown Lists'!A$11)</f>
        <v>0</v>
      </c>
    </row>
    <row r="249" spans="2:54" ht="36.6" x14ac:dyDescent="0.3">
      <c r="B249" s="147"/>
      <c r="C249" s="59" t="s">
        <v>14</v>
      </c>
      <c r="D249" s="75">
        <f>COUNTIFS('Audit Form Data'!AO$4:AO$123, TRUE, 'Audit Form Data'!A$4:A$123, "&gt;=1/1", 'Audit Form Data'!A$4:A$123, "&lt;=1/31", 'Audit Form Data'!B$4:B$123, 'Dropdown Lists'!A$11)</f>
        <v>0</v>
      </c>
      <c r="E249" s="76">
        <f>COUNTIFS('Audit Form Data'!AP$4:AP$123, TRUE, 'Audit Form Data'!A$4:A$123, "&gt;=1/1", 'Audit Form Data'!A$4:A$123, "&lt;=1/31", 'Audit Form Data'!B$4:B$123, 'Dropdown Lists'!A$11)</f>
        <v>0</v>
      </c>
      <c r="F249" s="101" t="str">
        <f t="shared" si="278"/>
        <v/>
      </c>
      <c r="G249" s="75">
        <f>COUNTIFS('Audit Form Data'!AO$4:AO$123, TRUE, 'Audit Form Data'!A$4:A$123, "&gt;=2/1", 'Audit Form Data'!A$4:A$123, "&lt;3/1", 'Audit Form Data'!B$4:B$123, 'Dropdown Lists'!A$11)</f>
        <v>0</v>
      </c>
      <c r="H249" s="76">
        <f>COUNTIFS('Audit Form Data'!AP$4:AP$123, TRUE, 'Audit Form Data'!A$4:A$123, "&gt;=2/1", 'Audit Form Data'!A$4:A$123, "&lt;3/1", 'Audit Form Data'!B$4:B$123, 'Dropdown Lists'!A$11)</f>
        <v>0</v>
      </c>
      <c r="I249" s="101" t="str">
        <f t="shared" si="279"/>
        <v/>
      </c>
      <c r="J249" s="75">
        <f>COUNTIFS('Audit Form Data'!AO$4:AO$123, TRUE, 'Audit Form Data'!A$4:A$123, "&gt;=3/1", 'Audit Form Data'!A$4:A$123, "&lt;=3/31", 'Audit Form Data'!B$4:B$123, 'Dropdown Lists'!A$11)</f>
        <v>0</v>
      </c>
      <c r="K249" s="76">
        <f>COUNTIFS('Audit Form Data'!AP$4:AP$123, TRUE, 'Audit Form Data'!A$4:A$123, "&gt;=3/1", 'Audit Form Data'!A$4:A$123, "&lt;=3/31", 'Audit Form Data'!B$4:B$123, 'Dropdown Lists'!A$11)</f>
        <v>0</v>
      </c>
      <c r="L249" s="101" t="str">
        <f t="shared" si="280"/>
        <v/>
      </c>
      <c r="M249" s="75">
        <f>COUNTIFS('Audit Form Data'!AO$4:AO$123, TRUE, 'Audit Form Data'!A$4:A$123, "&gt;=4/1", 'Audit Form Data'!A$4:A$123, "&lt;=4/30", 'Audit Form Data'!B$4:B$123, 'Dropdown Lists'!A$11)</f>
        <v>0</v>
      </c>
      <c r="N249" s="76">
        <f>COUNTIFS('Audit Form Data'!AP$4:AP$123, TRUE, 'Audit Form Data'!A$4:A$123, "&gt;=4/1", 'Audit Form Data'!A$4:A$123, "&lt;=4/30", 'Audit Form Data'!B$4:B$123, 'Dropdown Lists'!A$11)</f>
        <v>0</v>
      </c>
      <c r="O249" s="101" t="str">
        <f t="shared" si="281"/>
        <v/>
      </c>
      <c r="P249" s="75">
        <f>COUNTIFS('Audit Form Data'!AO$4:AO$123, TRUE, 'Audit Form Data'!A$4:A$123, "&gt;=5/1", 'Audit Form Data'!A$4:A$123, "&lt;=5/31", 'Audit Form Data'!B$4:B$123, 'Dropdown Lists'!A$11)</f>
        <v>0</v>
      </c>
      <c r="Q249" s="76">
        <f>COUNTIFS('Audit Form Data'!AP$4:AP$123, TRUE, 'Audit Form Data'!A$4:A$123, "&gt;=5/1", 'Audit Form Data'!A$4:A$123, "&lt;=5/31", 'Audit Form Data'!B$4:B$123, 'Dropdown Lists'!A$11)</f>
        <v>0</v>
      </c>
      <c r="R249" s="101" t="str">
        <f t="shared" si="282"/>
        <v/>
      </c>
      <c r="S249" s="75">
        <f>COUNTIFS('Audit Form Data'!AO$4:AO$123, TRUE, 'Audit Form Data'!A$4:A$123, "&gt;=6/1", 'Audit Form Data'!A$4:A$123, "&lt;=6/30", 'Audit Form Data'!B$4:B$123, 'Dropdown Lists'!A$11)</f>
        <v>0</v>
      </c>
      <c r="T249" s="76">
        <f>COUNTIFS('Audit Form Data'!AP$4:AP$123, TRUE, 'Audit Form Data'!A$4:A$123, "&gt;=6/1", 'Audit Form Data'!A$4:A$123, "&lt;=6/30", 'Audit Form Data'!B$4:B$123, 'Dropdown Lists'!A$11)</f>
        <v>0</v>
      </c>
      <c r="U249" s="101" t="str">
        <f t="shared" si="283"/>
        <v/>
      </c>
      <c r="V249" s="75">
        <f>COUNTIFS('Audit Form Data'!AO$4:AO$123, TRUE, 'Audit Form Data'!A$4:A$123, "&gt;=7/1", 'Audit Form Data'!A$4:A$123, "&lt;=7/31", 'Audit Form Data'!B$4:B$123, 'Dropdown Lists'!A$11)</f>
        <v>0</v>
      </c>
      <c r="W249" s="76">
        <f>COUNTIFS('Audit Form Data'!AP$4:AP$123, TRUE, 'Audit Form Data'!A$4:A$123, "&gt;=7/1", 'Audit Form Data'!A$4:A$123, "&lt;=7/31", 'Audit Form Data'!B$4:B$123, 'Dropdown Lists'!A$11)</f>
        <v>0</v>
      </c>
      <c r="X249" s="101" t="str">
        <f t="shared" si="284"/>
        <v/>
      </c>
      <c r="Y249" s="75">
        <f>COUNTIFS('Audit Form Data'!AO$4:AO$123, TRUE, 'Audit Form Data'!A$4:A$123, "&gt;=8/1", 'Audit Form Data'!A$4:A$123, "&lt;=8/31", 'Audit Form Data'!B$4:B$123, 'Dropdown Lists'!A$11)</f>
        <v>0</v>
      </c>
      <c r="Z249" s="76">
        <f>COUNTIFS('Audit Form Data'!AP$4:AP$123, TRUE, 'Audit Form Data'!A$4:A$123, "&gt;=8/1", 'Audit Form Data'!A$4:A$123, "&lt;=8/31", 'Audit Form Data'!B$4:B$123, 'Dropdown Lists'!A$11)</f>
        <v>0</v>
      </c>
      <c r="AA249" s="101" t="str">
        <f t="shared" si="285"/>
        <v/>
      </c>
      <c r="AB249" s="75">
        <f>COUNTIFS('Audit Form Data'!AO$4:AO$123, TRUE, 'Audit Form Data'!A$4:A$123, "&gt;=9/1", 'Audit Form Data'!A$4:A$123, "&lt;=9/30", 'Audit Form Data'!B$4:B$123, 'Dropdown Lists'!A$11)</f>
        <v>0</v>
      </c>
      <c r="AC249" s="76">
        <f>COUNTIFS('Audit Form Data'!AP$4:AP$123, TRUE, 'Audit Form Data'!A$4:A$123, "&gt;=9/1", 'Audit Form Data'!A$4:A$123, "&lt;=9/30", 'Audit Form Data'!B$4:B$123, 'Dropdown Lists'!A$11)</f>
        <v>0</v>
      </c>
      <c r="AD249" s="101" t="str">
        <f t="shared" si="286"/>
        <v/>
      </c>
      <c r="AE249" s="75">
        <f>COUNTIFS('Audit Form Data'!AO$4:AO$123, TRUE, 'Audit Form Data'!A$4:A$123, "&gt;=10/1", 'Audit Form Data'!A$4:A$123, "&lt;=10/31", 'Audit Form Data'!B$4:B$123, 'Dropdown Lists'!A$11)</f>
        <v>0</v>
      </c>
      <c r="AF249" s="76">
        <f>COUNTIFS('Audit Form Data'!AP$4:AP$123, TRUE, 'Audit Form Data'!A$4:A$123, "&gt;=10/1", 'Audit Form Data'!A$4:A$123, "&lt;=10/31", 'Audit Form Data'!B$4:B$123, 'Dropdown Lists'!A$11)</f>
        <v>0</v>
      </c>
      <c r="AG249" s="101" t="str">
        <f t="shared" si="287"/>
        <v/>
      </c>
      <c r="AH249" s="75">
        <f>COUNTIFS('Audit Form Data'!AO$4:AO$123, TRUE, 'Audit Form Data'!A$4:A$123, "&gt;=11/1", 'Audit Form Data'!A$4:A$123, "&lt;=11/30", 'Audit Form Data'!B$4:B$123, 'Dropdown Lists'!A$11)</f>
        <v>0</v>
      </c>
      <c r="AI249" s="76">
        <f>COUNTIFS('Audit Form Data'!AP$4:AP$123, TRUE, 'Audit Form Data'!A$4:A$123, "&gt;=11/1", 'Audit Form Data'!A$4:A$123, "&lt;=11/30", 'Audit Form Data'!B$4:B$123, 'Dropdown Lists'!A$11)</f>
        <v>0</v>
      </c>
      <c r="AJ249" s="101" t="str">
        <f t="shared" si="288"/>
        <v/>
      </c>
      <c r="AK249" s="75">
        <f>COUNTIFS('Audit Form Data'!AO$4:AO$123, TRUE, 'Audit Form Data'!A$4:A$123, "&gt;=12/1", 'Audit Form Data'!A$4:A$123, "&lt;=12/31", 'Audit Form Data'!B$4:B$123, 'Dropdown Lists'!A$11)</f>
        <v>0</v>
      </c>
      <c r="AL249" s="76">
        <f>COUNTIFS('Audit Form Data'!AP$4:AP$123, TRUE, 'Audit Form Data'!A$4:A$123, "&gt;=12/1", 'Audit Form Data'!A$4:A$123, "&lt;=12/31", 'Audit Form Data'!B$4:B$123, 'Dropdown Lists'!A$11)</f>
        <v>0</v>
      </c>
      <c r="AM249" s="101" t="str">
        <f t="shared" si="289"/>
        <v/>
      </c>
      <c r="AO249" s="148"/>
      <c r="AP249" s="50" t="s">
        <v>17</v>
      </c>
      <c r="AQ249" s="76">
        <f>COUNTIFS('Audit Form Data'!BK$4:BK$123, TRUE, 'Audit Form Data'!A$4:A$123, "&gt;=1/1", 'Audit Form Data'!A$4:A$123, "&lt;=1/31", 'Audit Form Data'!B$4:B$123, 'Dropdown Lists'!A$11)</f>
        <v>0</v>
      </c>
      <c r="AR249" s="76">
        <f>COUNTIFS('Audit Form Data'!BK$4:BK$123, TRUE, 'Audit Form Data'!A$4:A$123, "&gt;=2/1", 'Audit Form Data'!A$4:A$123, "&lt;3/1", 'Audit Form Data'!B$4:B$123, 'Dropdown Lists'!A$11)</f>
        <v>0</v>
      </c>
      <c r="AS249" s="76">
        <f>COUNTIFS('Audit Form Data'!BK$4:BK$123, TRUE, 'Audit Form Data'!A$4:A$123, "&gt;=3/1", 'Audit Form Data'!A$4:A$123, "&lt;=3/31", 'Audit Form Data'!B$4:B$123, 'Dropdown Lists'!A$11)</f>
        <v>0</v>
      </c>
      <c r="AT249" s="76">
        <f>COUNTIFS('Audit Form Data'!BK$4:BK$123, TRUE, 'Audit Form Data'!A$4:A$123, "&gt;=4/1", 'Audit Form Data'!A$4:A$123, "&lt;=4/30", 'Audit Form Data'!B$4:B$123, 'Dropdown Lists'!A$11)</f>
        <v>0</v>
      </c>
      <c r="AU249" s="76">
        <f>COUNTIFS('Audit Form Data'!BK$4:BK$123, TRUE, 'Audit Form Data'!A$4:A$123, "&gt;=5/1", 'Audit Form Data'!A$4:A$123, "&lt;=5/31", 'Audit Form Data'!B$4:B$123, 'Dropdown Lists'!A$11)</f>
        <v>0</v>
      </c>
      <c r="AV249" s="76">
        <f>COUNTIFS('Audit Form Data'!BK$4:BK$123, TRUE, 'Audit Form Data'!A$4:A$123, "&gt;=6/1", 'Audit Form Data'!A$4:A$123, "&lt;=6/30", 'Audit Form Data'!B$4:B$123, 'Dropdown Lists'!A$11)</f>
        <v>0</v>
      </c>
      <c r="AW249" s="76">
        <f>COUNTIFS('Audit Form Data'!BK$4:BK$123, TRUE, 'Audit Form Data'!A$4:A$123, "&gt;=7/1", 'Audit Form Data'!A$4:A$123, "&lt;=7/31", 'Audit Form Data'!B$4:B$123, 'Dropdown Lists'!A$11)</f>
        <v>0</v>
      </c>
      <c r="AX249" s="76">
        <f>COUNTIFS('Audit Form Data'!BK$4:BK$123, TRUE, 'Audit Form Data'!A$4:A$123, "&gt;=8/1", 'Audit Form Data'!A$4:A$123, "&lt;=8/31", 'Audit Form Data'!B$4:B$123, 'Dropdown Lists'!A$11)</f>
        <v>0</v>
      </c>
      <c r="AY249" s="76">
        <f>COUNTIFS('Audit Form Data'!BK$4:BK$123, TRUE, 'Audit Form Data'!A$4:A$123, "&gt;=9/1", 'Audit Form Data'!A$4:A$123, "&lt;=9/30", 'Audit Form Data'!B$4:B$123, 'Dropdown Lists'!A$11)</f>
        <v>0</v>
      </c>
      <c r="AZ249" s="76">
        <f>COUNTIFS('Audit Form Data'!BK$4:BK$123, TRUE, 'Audit Form Data'!A$4:A$123, "&gt;=10/1", 'Audit Form Data'!A$4:A$123, "&lt;=10/31", 'Audit Form Data'!B$4:B$123, 'Dropdown Lists'!A$11)</f>
        <v>0</v>
      </c>
      <c r="BA249" s="76">
        <f>COUNTIFS('Audit Form Data'!BK$4:BK$123, TRUE, 'Audit Form Data'!A$4:A$123, "&gt;=11/1", 'Audit Form Data'!A$4:A$123, "&lt;=11/30", 'Audit Form Data'!B$4:B$123, 'Dropdown Lists'!A$11)</f>
        <v>0</v>
      </c>
      <c r="BB249" s="76">
        <f>COUNTIFS('Audit Form Data'!BK$4:BK$123, TRUE, 'Audit Form Data'!A$4:A$123, "&gt;=12/1", 'Audit Form Data'!A$4:A$123, "&lt;=12/31", 'Audit Form Data'!B$4:B$123, 'Dropdown Lists'!A$11)</f>
        <v>0</v>
      </c>
    </row>
    <row r="250" spans="2:54" ht="36.6" x14ac:dyDescent="0.3">
      <c r="B250" s="147"/>
      <c r="C250" s="59" t="s">
        <v>15</v>
      </c>
      <c r="D250" s="75">
        <f>COUNTIFS('Audit Form Data'!AR$4:AR$123, TRUE, 'Audit Form Data'!A$4:A$123, "&gt;=1/1", 'Audit Form Data'!A$4:A$123, "&lt;=1/31", 'Audit Form Data'!B$4:B$123, 'Dropdown Lists'!A$11)</f>
        <v>0</v>
      </c>
      <c r="E250" s="76">
        <f>COUNTIFS('Audit Form Data'!AS$4:AS$123, TRUE, 'Audit Form Data'!A$4:A$123, "&gt;=1/1", 'Audit Form Data'!A$4:A$123, "&lt;=1/31", 'Audit Form Data'!B$4:B$123, 'Dropdown Lists'!A$11)</f>
        <v>0</v>
      </c>
      <c r="F250" s="101" t="str">
        <f t="shared" si="278"/>
        <v/>
      </c>
      <c r="G250" s="75">
        <f>COUNTIFS('Audit Form Data'!AR$4:AR$123, TRUE, 'Audit Form Data'!A$4:A$123, "&gt;=2/1", 'Audit Form Data'!A$4:A$123, "&lt;3/1", 'Audit Form Data'!B$4:B$123, 'Dropdown Lists'!A$11)</f>
        <v>0</v>
      </c>
      <c r="H250" s="76">
        <f>COUNTIFS('Audit Form Data'!AS$4:AS$123, TRUE, 'Audit Form Data'!A$4:A$123, "&gt;=2/1", 'Audit Form Data'!A$4:A$123, "&lt;3/1", 'Audit Form Data'!B$4:B$123, 'Dropdown Lists'!A$11)</f>
        <v>0</v>
      </c>
      <c r="I250" s="101" t="str">
        <f t="shared" si="279"/>
        <v/>
      </c>
      <c r="J250" s="75">
        <f>COUNTIFS('Audit Form Data'!AR$4:AR$123, TRUE, 'Audit Form Data'!A$4:A$123, "&gt;=3/1", 'Audit Form Data'!A$4:A$123, "&lt;=3/31", 'Audit Form Data'!B$4:B$123, 'Dropdown Lists'!A$11)</f>
        <v>0</v>
      </c>
      <c r="K250" s="76">
        <f>COUNTIFS('Audit Form Data'!AS$4:AS$123, TRUE, 'Audit Form Data'!A$4:A$123, "&gt;=3/1", 'Audit Form Data'!A$4:A$123, "&lt;=3/31", 'Audit Form Data'!B$4:B$123, 'Dropdown Lists'!A$11)</f>
        <v>0</v>
      </c>
      <c r="L250" s="101" t="str">
        <f t="shared" si="280"/>
        <v/>
      </c>
      <c r="M250" s="75">
        <f>COUNTIFS('Audit Form Data'!AR$4:AR$123, TRUE, 'Audit Form Data'!A$4:A$123, "&gt;=4/1", 'Audit Form Data'!A$4:A$123, "&lt;=4/30", 'Audit Form Data'!B$4:B$123, 'Dropdown Lists'!A$11)</f>
        <v>0</v>
      </c>
      <c r="N250" s="76">
        <f>COUNTIFS('Audit Form Data'!AS$4:AS$123, TRUE, 'Audit Form Data'!A$4:A$123, "&gt;=4/1", 'Audit Form Data'!A$4:A$123, "&lt;=4/30", 'Audit Form Data'!B$4:B$123, 'Dropdown Lists'!A$11)</f>
        <v>0</v>
      </c>
      <c r="O250" s="101" t="str">
        <f t="shared" si="281"/>
        <v/>
      </c>
      <c r="P250" s="75">
        <f>COUNTIFS('Audit Form Data'!AR$4:AR$123, TRUE, 'Audit Form Data'!A$4:A$123, "&gt;=5/1", 'Audit Form Data'!A$4:A$123, "&lt;=5/31", 'Audit Form Data'!B$4:B$123, 'Dropdown Lists'!A$11)</f>
        <v>0</v>
      </c>
      <c r="Q250" s="76">
        <f>COUNTIFS('Audit Form Data'!AS$4:AS$123, TRUE, 'Audit Form Data'!A$4:A$123, "&gt;=5/1", 'Audit Form Data'!A$4:A$123, "&lt;=5/31", 'Audit Form Data'!B$4:B$123, 'Dropdown Lists'!A$11)</f>
        <v>0</v>
      </c>
      <c r="R250" s="101" t="str">
        <f t="shared" si="282"/>
        <v/>
      </c>
      <c r="S250" s="75">
        <f>COUNTIFS('Audit Form Data'!AR$4:AR$123, TRUE, 'Audit Form Data'!A$4:A$123, "&gt;=6/1", 'Audit Form Data'!A$4:A$123, "&lt;=6/30", 'Audit Form Data'!B$4:B$123, 'Dropdown Lists'!A$11)</f>
        <v>0</v>
      </c>
      <c r="T250" s="76">
        <f>COUNTIFS('Audit Form Data'!AS$4:AS$123, TRUE, 'Audit Form Data'!A$4:A$123, "&gt;=6/1", 'Audit Form Data'!A$4:A$123, "&lt;=6/30", 'Audit Form Data'!B$4:B$123, 'Dropdown Lists'!A$11)</f>
        <v>0</v>
      </c>
      <c r="U250" s="101" t="str">
        <f t="shared" si="283"/>
        <v/>
      </c>
      <c r="V250" s="75">
        <f>COUNTIFS('Audit Form Data'!AR$4:AR$123, TRUE, 'Audit Form Data'!A$4:A$123, "&gt;=7/1", 'Audit Form Data'!A$4:A$123, "&lt;=7/31", 'Audit Form Data'!B$4:B$123, 'Dropdown Lists'!A$11)</f>
        <v>0</v>
      </c>
      <c r="W250" s="76">
        <f>COUNTIFS('Audit Form Data'!AS$4:AS$123, TRUE, 'Audit Form Data'!A$4:A$123, "&gt;=7/1", 'Audit Form Data'!A$4:A$123, "&lt;=7/31", 'Audit Form Data'!B$4:B$123, 'Dropdown Lists'!A$11)</f>
        <v>0</v>
      </c>
      <c r="X250" s="101" t="str">
        <f t="shared" si="284"/>
        <v/>
      </c>
      <c r="Y250" s="75">
        <f>COUNTIFS('Audit Form Data'!AR$4:AR$123, TRUE, 'Audit Form Data'!A$4:A$123, "&gt;=8/1", 'Audit Form Data'!A$4:A$123, "&lt;=8/31", 'Audit Form Data'!B$4:B$123, 'Dropdown Lists'!A$11)</f>
        <v>0</v>
      </c>
      <c r="Z250" s="76">
        <f>COUNTIFS('Audit Form Data'!AS$4:AS$123, TRUE, 'Audit Form Data'!A$4:A$123, "&gt;=8/1", 'Audit Form Data'!A$4:A$123, "&lt;=8/31", 'Audit Form Data'!B$4:B$123, 'Dropdown Lists'!A$11)</f>
        <v>0</v>
      </c>
      <c r="AA250" s="101" t="str">
        <f t="shared" si="285"/>
        <v/>
      </c>
      <c r="AB250" s="75">
        <f>COUNTIFS('Audit Form Data'!AR$4:AR$123, TRUE, 'Audit Form Data'!A$4:A$123, "&gt;=9/1", 'Audit Form Data'!A$4:A$123, "&lt;=9/30", 'Audit Form Data'!B$4:B$123, 'Dropdown Lists'!A$11)</f>
        <v>0</v>
      </c>
      <c r="AC250" s="76">
        <f>COUNTIFS('Audit Form Data'!AS$4:AS$123, TRUE, 'Audit Form Data'!A$4:A$123, "&gt;=9/1", 'Audit Form Data'!A$4:A$123, "&lt;=9/30", 'Audit Form Data'!B$4:B$123, 'Dropdown Lists'!A$11)</f>
        <v>0</v>
      </c>
      <c r="AD250" s="101" t="str">
        <f t="shared" si="286"/>
        <v/>
      </c>
      <c r="AE250" s="75">
        <f>COUNTIFS('Audit Form Data'!AR$4:AR$123, TRUE, 'Audit Form Data'!A$4:A$123, "&gt;=10/1", 'Audit Form Data'!A$4:A$123, "&lt;=10/31", 'Audit Form Data'!B$4:B$123, 'Dropdown Lists'!A$11)</f>
        <v>0</v>
      </c>
      <c r="AF250" s="76">
        <f>COUNTIFS('Audit Form Data'!AS$4:AS$123, TRUE, 'Audit Form Data'!A$4:A$123, "&gt;=10/1", 'Audit Form Data'!A$4:A$123, "&lt;=10/31", 'Audit Form Data'!B$4:B$123, 'Dropdown Lists'!A$11)</f>
        <v>0</v>
      </c>
      <c r="AG250" s="101" t="str">
        <f t="shared" si="287"/>
        <v/>
      </c>
      <c r="AH250" s="75">
        <f>COUNTIFS('Audit Form Data'!AR$4:AR$123, TRUE, 'Audit Form Data'!A$4:A$123, "&gt;=11/1", 'Audit Form Data'!A$4:A$123, "&lt;=11/30", 'Audit Form Data'!B$4:B$123, 'Dropdown Lists'!A$11)</f>
        <v>0</v>
      </c>
      <c r="AI250" s="76">
        <f>COUNTIFS('Audit Form Data'!AS$4:AS$123, TRUE, 'Audit Form Data'!A$4:A$123, "&gt;=11/1", 'Audit Form Data'!A$4:A$123, "&lt;=11/30", 'Audit Form Data'!B$4:B$123, 'Dropdown Lists'!A$11)</f>
        <v>0</v>
      </c>
      <c r="AJ250" s="101" t="str">
        <f t="shared" si="288"/>
        <v/>
      </c>
      <c r="AK250" s="75">
        <f>COUNTIFS('Audit Form Data'!AR$4:AR$123, TRUE, 'Audit Form Data'!A$4:A$123, "&gt;=12/1", 'Audit Form Data'!A$4:A$123, "&lt;=12/31", 'Audit Form Data'!B$4:B$123, 'Dropdown Lists'!A$11)</f>
        <v>0</v>
      </c>
      <c r="AL250" s="76">
        <f>COUNTIFS('Audit Form Data'!AS$4:AS$123, TRUE, 'Audit Form Data'!A$4:A$123, "&gt;=12/1", 'Audit Form Data'!A$4:A$123, "&lt;=12/31", 'Audit Form Data'!B$4:B$123, 'Dropdown Lists'!A$11)</f>
        <v>0</v>
      </c>
      <c r="AM250" s="101" t="str">
        <f t="shared" si="289"/>
        <v/>
      </c>
      <c r="AO250" s="149" t="s">
        <v>18</v>
      </c>
      <c r="AP250" s="51" t="s">
        <v>93</v>
      </c>
      <c r="AQ250" s="78">
        <f>COUNTIFS('Audit Form Data'!O$4:O$123, TRUE, 'Audit Form Data'!A$4:A$123, "&gt;=1/1", 'Audit Form Data'!A$4:A$123, "&lt;=1/31", 'Audit Form Data'!B$4:B$123, 'Dropdown Lists'!A$11)</f>
        <v>0</v>
      </c>
      <c r="AR250" s="78">
        <f>COUNTIFS('Audit Form Data'!O$4:O$123, TRUE, 'Audit Form Data'!A$4:A$123, "&gt;=2/1", 'Audit Form Data'!A$4:A$123, "&lt;3/1", 'Audit Form Data'!B$4:B$123, 'Dropdown Lists'!A$11)</f>
        <v>0</v>
      </c>
      <c r="AS250" s="78">
        <f>COUNTIFS('Audit Form Data'!O$4:O$123, TRUE, 'Audit Form Data'!A$4:A$123, "&gt;=3/1", 'Audit Form Data'!A$4:A$123, "&lt;=3/31", 'Audit Form Data'!B$4:B$123, 'Dropdown Lists'!A$11)</f>
        <v>0</v>
      </c>
      <c r="AT250" s="78">
        <f>COUNTIFS('Audit Form Data'!O$4:O$123, TRUE, 'Audit Form Data'!A$4:A$123, "&gt;=4/1", 'Audit Form Data'!A$4:A$123, "&lt;=4/30", 'Audit Form Data'!B$4:B$123, 'Dropdown Lists'!A$11)</f>
        <v>0</v>
      </c>
      <c r="AU250" s="78">
        <f>COUNTIFS('Audit Form Data'!O$4:O$123, TRUE, 'Audit Form Data'!A$4:A$123, "&gt;=5/1", 'Audit Form Data'!A$4:A$123, "&lt;=5/31", 'Audit Form Data'!B$4:B$123, 'Dropdown Lists'!A$11)</f>
        <v>0</v>
      </c>
      <c r="AV250" s="78">
        <f>COUNTIFS('Audit Form Data'!O$4:O$123, TRUE, 'Audit Form Data'!A$4:A$123, "&gt;=6/1", 'Audit Form Data'!A$4:A$123, "&lt;=6/30", 'Audit Form Data'!B$4:B$123, 'Dropdown Lists'!A$11)</f>
        <v>0</v>
      </c>
      <c r="AW250" s="78">
        <f>COUNTIFS('Audit Form Data'!O$4:O$123, TRUE, 'Audit Form Data'!A$4:A$123, "&gt;=7/1", 'Audit Form Data'!A$4:A$123, "&lt;=7/31", 'Audit Form Data'!B$4:B$123, 'Dropdown Lists'!A$11)</f>
        <v>0</v>
      </c>
      <c r="AX250" s="78">
        <f>COUNTIFS('Audit Form Data'!O$4:O$123, TRUE, 'Audit Form Data'!A$4:A$123, "&gt;=8/1", 'Audit Form Data'!A$4:A$123, "&lt;=8/31", 'Audit Form Data'!B$4:B$123, 'Dropdown Lists'!A$11)</f>
        <v>0</v>
      </c>
      <c r="AY250" s="78">
        <f>COUNTIFS('Audit Form Data'!O$4:O$123, TRUE, 'Audit Form Data'!A$4:A$123, "&gt;=9/1", 'Audit Form Data'!A$4:A$123, "&lt;=9/30", 'Audit Form Data'!B$4:B$123, 'Dropdown Lists'!A$11)</f>
        <v>0</v>
      </c>
      <c r="AZ250" s="78">
        <f>COUNTIFS('Audit Form Data'!O$4:O$123, TRUE, 'Audit Form Data'!A$4:A$123, "&gt;=10/1", 'Audit Form Data'!A$4:A$123, "&lt;=10/31", 'Audit Form Data'!B$4:B$123, 'Dropdown Lists'!A$11)</f>
        <v>0</v>
      </c>
      <c r="BA250" s="78">
        <f>COUNTIFS('Audit Form Data'!O$4:O$123, TRUE, 'Audit Form Data'!A$4:A$123, "&gt;=11/1", 'Audit Form Data'!A$4:A$123, "&lt;=11/30", 'Audit Form Data'!B$4:B$123, 'Dropdown Lists'!A$11)</f>
        <v>0</v>
      </c>
      <c r="BB250" s="78">
        <f>COUNTIFS('Audit Form Data'!O$4:O$123, TRUE, 'Audit Form Data'!A$4:A$123, "&gt;=12/1", 'Audit Form Data'!A$4:A$123, "&lt;=12/31", 'Audit Form Data'!B$4:B$123, 'Dropdown Lists'!A$11)</f>
        <v>0</v>
      </c>
    </row>
    <row r="251" spans="2:54" ht="24.6" x14ac:dyDescent="0.3">
      <c r="B251" s="147"/>
      <c r="C251" s="59" t="s">
        <v>16</v>
      </c>
      <c r="D251" s="75">
        <f>COUNTIFS('Audit Form Data'!AX$4:AX$123, TRUE, 'Audit Form Data'!A$4:A$123, "&gt;=1/1", 'Audit Form Data'!A$4:A$123, "&lt;=1/31", 'Audit Form Data'!B$4:B$123, 'Dropdown Lists'!A$11)</f>
        <v>0</v>
      </c>
      <c r="E251" s="76">
        <f>COUNTIFS('Audit Form Data'!AY$4:AY$123, TRUE, 'Audit Form Data'!A$4:A$123, "&gt;=1/1", 'Audit Form Data'!A$4:A$123, "&lt;=1/31", 'Audit Form Data'!B$4:B$123, 'Dropdown Lists'!A$11)</f>
        <v>0</v>
      </c>
      <c r="F251" s="101" t="str">
        <f t="shared" si="278"/>
        <v/>
      </c>
      <c r="G251" s="75">
        <f>COUNTIFS('Audit Form Data'!AX$4:AX$123, TRUE, 'Audit Form Data'!A$4:A$123, "&gt;=2/1", 'Audit Form Data'!A$4:A$123, "&lt;3/1", 'Audit Form Data'!B$4:B$123, 'Dropdown Lists'!A$11)</f>
        <v>0</v>
      </c>
      <c r="H251" s="76">
        <f>COUNTIFS('Audit Form Data'!AY$4:AY$123, TRUE, 'Audit Form Data'!A$4:A$123, "&gt;=2/1", 'Audit Form Data'!A$4:A$123, "&lt;3/1", 'Audit Form Data'!B$4:B$123, 'Dropdown Lists'!A$11)</f>
        <v>0</v>
      </c>
      <c r="I251" s="101" t="str">
        <f t="shared" si="279"/>
        <v/>
      </c>
      <c r="J251" s="75">
        <f>COUNTIFS('Audit Form Data'!AX$4:AX$123, TRUE, 'Audit Form Data'!A$4:A$123, "&gt;=3/1", 'Audit Form Data'!A$4:A$123, "&lt;=3/31", 'Audit Form Data'!B$4:B$123, 'Dropdown Lists'!A$11)</f>
        <v>0</v>
      </c>
      <c r="K251" s="76">
        <f>COUNTIFS('Audit Form Data'!AY$4:AY$123, TRUE, 'Audit Form Data'!A$4:A$123, "&gt;=3/1", 'Audit Form Data'!A$4:A$123, "&lt;=3/31", 'Audit Form Data'!B$4:B$123, 'Dropdown Lists'!A$11)</f>
        <v>0</v>
      </c>
      <c r="L251" s="101" t="str">
        <f t="shared" si="280"/>
        <v/>
      </c>
      <c r="M251" s="75">
        <f>COUNTIFS('Audit Form Data'!AX$4:AX$123, TRUE, 'Audit Form Data'!A$4:A$123, "&gt;=4/1", 'Audit Form Data'!A$4:A$123, "&lt;=4/30", 'Audit Form Data'!B$4:B$123, 'Dropdown Lists'!A$11)</f>
        <v>0</v>
      </c>
      <c r="N251" s="76">
        <f>COUNTIFS('Audit Form Data'!AY$4:AY$123, TRUE, 'Audit Form Data'!A$4:A$123, "&gt;=4/1", 'Audit Form Data'!A$4:A$123, "&lt;=4/30", 'Audit Form Data'!B$4:B$123, 'Dropdown Lists'!A$11)</f>
        <v>0</v>
      </c>
      <c r="O251" s="101" t="str">
        <f t="shared" si="281"/>
        <v/>
      </c>
      <c r="P251" s="75">
        <f>COUNTIFS('Audit Form Data'!AX$4:AX$123, TRUE, 'Audit Form Data'!A$4:A$123, "&gt;=5/1", 'Audit Form Data'!A$4:A$123, "&lt;=5/31", 'Audit Form Data'!B$4:B$123, 'Dropdown Lists'!A$11)</f>
        <v>0</v>
      </c>
      <c r="Q251" s="76">
        <f>COUNTIFS('Audit Form Data'!AY$4:AY$123, TRUE, 'Audit Form Data'!A$4:A$123, "&gt;=5/1", 'Audit Form Data'!A$4:A$123, "&lt;=5/31", 'Audit Form Data'!B$4:B$123, 'Dropdown Lists'!A$11)</f>
        <v>0</v>
      </c>
      <c r="R251" s="101" t="str">
        <f t="shared" si="282"/>
        <v/>
      </c>
      <c r="S251" s="75">
        <f>COUNTIFS('Audit Form Data'!AX$4:AX$123, TRUE, 'Audit Form Data'!A$4:A$123, "&gt;=6/1", 'Audit Form Data'!A$4:A$123, "&lt;=6/30", 'Audit Form Data'!B$4:B$123, 'Dropdown Lists'!A$11)</f>
        <v>0</v>
      </c>
      <c r="T251" s="76">
        <f>COUNTIFS('Audit Form Data'!AY$4:AY$123, TRUE, 'Audit Form Data'!A$4:A$123, "&gt;=6/1", 'Audit Form Data'!A$4:A$123, "&lt;=6/30", 'Audit Form Data'!B$4:B$123, 'Dropdown Lists'!A$11)</f>
        <v>0</v>
      </c>
      <c r="U251" s="101" t="str">
        <f t="shared" si="283"/>
        <v/>
      </c>
      <c r="V251" s="75">
        <f>COUNTIFS('Audit Form Data'!AX$4:AX$123, TRUE, 'Audit Form Data'!A$4:A$123, "&gt;=7/1", 'Audit Form Data'!A$4:A$123, "&lt;=7/31", 'Audit Form Data'!B$4:B$123, 'Dropdown Lists'!A$11)</f>
        <v>0</v>
      </c>
      <c r="W251" s="76">
        <f>COUNTIFS('Audit Form Data'!AY$4:AY$123, TRUE, 'Audit Form Data'!A$4:A$123, "&gt;=7/1", 'Audit Form Data'!A$4:A$123, "&lt;=7/31", 'Audit Form Data'!B$4:B$123, 'Dropdown Lists'!A$11)</f>
        <v>0</v>
      </c>
      <c r="X251" s="101" t="str">
        <f t="shared" si="284"/>
        <v/>
      </c>
      <c r="Y251" s="75">
        <f>COUNTIFS('Audit Form Data'!AX$4:AX$123, TRUE, 'Audit Form Data'!A$4:A$123, "&gt;=8/1", 'Audit Form Data'!A$4:A$123, "&lt;=8/31", 'Audit Form Data'!B$4:B$123, 'Dropdown Lists'!A$11)</f>
        <v>0</v>
      </c>
      <c r="Z251" s="76">
        <f>COUNTIFS('Audit Form Data'!AY$4:AY$123, TRUE, 'Audit Form Data'!A$4:A$123, "&gt;=8/1", 'Audit Form Data'!A$4:A$123, "&lt;=8/31", 'Audit Form Data'!B$4:B$123, 'Dropdown Lists'!A$11)</f>
        <v>0</v>
      </c>
      <c r="AA251" s="101" t="str">
        <f t="shared" si="285"/>
        <v/>
      </c>
      <c r="AB251" s="75">
        <f>COUNTIFS('Audit Form Data'!AX$4:AX$123, TRUE, 'Audit Form Data'!A$4:A$123, "&gt;=9/1", 'Audit Form Data'!A$4:A$123, "&lt;=9/30", 'Audit Form Data'!B$4:B$123, 'Dropdown Lists'!A$11)</f>
        <v>0</v>
      </c>
      <c r="AC251" s="76">
        <f>COUNTIFS('Audit Form Data'!AY$4:AY$123, TRUE, 'Audit Form Data'!A$4:A$123, "&gt;=9/1", 'Audit Form Data'!A$4:A$123, "&lt;=9/30", 'Audit Form Data'!B$4:B$123, 'Dropdown Lists'!A$11)</f>
        <v>0</v>
      </c>
      <c r="AD251" s="101" t="str">
        <f t="shared" si="286"/>
        <v/>
      </c>
      <c r="AE251" s="75">
        <f>COUNTIFS('Audit Form Data'!AX$4:AX$123, TRUE, 'Audit Form Data'!A$4:A$123, "&gt;=10/1", 'Audit Form Data'!A$4:A$123, "&lt;=10/31", 'Audit Form Data'!B$4:B$123, 'Dropdown Lists'!A$11)</f>
        <v>0</v>
      </c>
      <c r="AF251" s="76">
        <f>COUNTIFS('Audit Form Data'!AY$4:AY$123, TRUE, 'Audit Form Data'!A$4:A$123, "&gt;=10/1", 'Audit Form Data'!A$4:A$123, "&lt;=10/31", 'Audit Form Data'!B$4:B$123, 'Dropdown Lists'!A$11)</f>
        <v>0</v>
      </c>
      <c r="AG251" s="101" t="str">
        <f t="shared" si="287"/>
        <v/>
      </c>
      <c r="AH251" s="75">
        <f>COUNTIFS('Audit Form Data'!AX$4:AX$123, TRUE, 'Audit Form Data'!A$4:A$123, "&gt;=11/1", 'Audit Form Data'!A$4:A$123, "&lt;=11/30", 'Audit Form Data'!B$4:B$123, 'Dropdown Lists'!A$11)</f>
        <v>0</v>
      </c>
      <c r="AI251" s="76">
        <f>COUNTIFS('Audit Form Data'!AY$4:AY$123, TRUE, 'Audit Form Data'!A$4:A$123, "&gt;=11/1", 'Audit Form Data'!A$4:A$123, "&lt;=11/30", 'Audit Form Data'!B$4:B$123, 'Dropdown Lists'!A$11)</f>
        <v>0</v>
      </c>
      <c r="AJ251" s="101" t="str">
        <f t="shared" si="288"/>
        <v/>
      </c>
      <c r="AK251" s="75">
        <f>COUNTIFS('Audit Form Data'!AX$4:AX$123, TRUE, 'Audit Form Data'!A$4:A$123, "&gt;=12/1", 'Audit Form Data'!A$4:A$123, "&lt;=12/31", 'Audit Form Data'!B$4:B$123, 'Dropdown Lists'!A$11)</f>
        <v>0</v>
      </c>
      <c r="AL251" s="76">
        <f>COUNTIFS('Audit Form Data'!AY$4:AY$123, TRUE, 'Audit Form Data'!A$4:A$123, "&gt;=12/1", 'Audit Form Data'!A$4:A$123, "&lt;=12/31", 'Audit Form Data'!B$4:B$123, 'Dropdown Lists'!A$11)</f>
        <v>0</v>
      </c>
      <c r="AM251" s="101" t="str">
        <f t="shared" si="289"/>
        <v/>
      </c>
      <c r="AO251" s="150"/>
      <c r="AP251" s="51" t="s">
        <v>20</v>
      </c>
      <c r="AQ251" s="78">
        <f>COUNTIFS('Audit Form Data'!AV$4:AV$123, TRUE, 'Audit Form Data'!A$4:A$123, "&gt;=1/1", 'Audit Form Data'!A$4:A$123, "&lt;=1/31", 'Audit Form Data'!B$4:B$123, 'Dropdown Lists'!A$11) + COUNTIFS('Audit Form Data'!BB$4:BB$123, TRUE, 'Audit Form Data'!A$4:A$123, "&gt;=1/1", 'Audit Form Data'!A$4:A$123, "&lt;=1/31", 'Audit Form Data'!B$4:B$123, 'Dropdown Lists'!A$11)</f>
        <v>0</v>
      </c>
      <c r="AR251" s="78">
        <f>COUNTIFS('Audit Form Data'!AV$4:AV$123, TRUE, 'Audit Form Data'!A$4:A$123, "&gt;=2/1", 'Audit Form Data'!A$4:A$123, "&lt;3/1", 'Audit Form Data'!B$4:B$123, 'Dropdown Lists'!A$11) + COUNTIFS('Audit Form Data'!BB$4:BB$123, TRUE, 'Audit Form Data'!A$4:A$123, "&gt;=2/1", 'Audit Form Data'!A$4:A$123, "&lt;3/1", 'Audit Form Data'!B$4:B$123, 'Dropdown Lists'!A$11)</f>
        <v>0</v>
      </c>
      <c r="AS251" s="78">
        <f>COUNTIFS('Audit Form Data'!AV$4:AV$123, TRUE, 'Audit Form Data'!A$4:A$123, "&gt;=3/1", 'Audit Form Data'!A$4:A$123, "&lt;=3/31", 'Audit Form Data'!B$4:B$123, 'Dropdown Lists'!A$11) + COUNTIFS('Audit Form Data'!BB$4:BB$123, TRUE, 'Audit Form Data'!A$4:A$123, "&gt;=3/1", 'Audit Form Data'!A$4:A$123, "&lt;=3/31", 'Audit Form Data'!B$4:B$123, 'Dropdown Lists'!A$11)</f>
        <v>0</v>
      </c>
      <c r="AT251" s="78">
        <f>COUNTIFS('Audit Form Data'!AV$4:AV$123, TRUE, 'Audit Form Data'!A$4:A$123, "&gt;=4/1", 'Audit Form Data'!A$4:A$123, "&lt;=4/30", 'Audit Form Data'!B$4:B$123, 'Dropdown Lists'!A$11) + COUNTIFS('Audit Form Data'!BB$4:BB$123, TRUE, 'Audit Form Data'!A$4:A$123, "&gt;=4/1", 'Audit Form Data'!A$4:A$123, "&lt;=4/30", 'Audit Form Data'!B$4:B$123, 'Dropdown Lists'!A$11)</f>
        <v>0</v>
      </c>
      <c r="AU251" s="78">
        <f>COUNTIFS('Audit Form Data'!AV$4:AV$123, TRUE, 'Audit Form Data'!A$4:A$123, "&gt;=5/1", 'Audit Form Data'!A$4:A$123, "&lt;=5/31", 'Audit Form Data'!B$4:B$123, 'Dropdown Lists'!A$11) + COUNTIFS('Audit Form Data'!BB$4:BB$123, TRUE, 'Audit Form Data'!A$4:A$123, "&gt;=5/1", 'Audit Form Data'!A$4:A$123, "&lt;=5/31", 'Audit Form Data'!B$4:B$123, 'Dropdown Lists'!A$11)</f>
        <v>0</v>
      </c>
      <c r="AV251" s="78">
        <f>COUNTIFS('Audit Form Data'!AV$4:AV$123, TRUE, 'Audit Form Data'!A$4:A$123, "&gt;=6/1", 'Audit Form Data'!A$4:A$123, "&lt;=6/30", 'Audit Form Data'!B$4:B$123, 'Dropdown Lists'!A$11) + COUNTIFS('Audit Form Data'!BB$4:BB$123, TRUE, 'Audit Form Data'!A$4:A$123, "&gt;=6/1", 'Audit Form Data'!A$4:A$123, "&lt;=6/30", 'Audit Form Data'!B$4:B$123, 'Dropdown Lists'!A$11)</f>
        <v>0</v>
      </c>
      <c r="AW251" s="78">
        <f>COUNTIFS('Audit Form Data'!AV$4:AV$123, TRUE, 'Audit Form Data'!A$4:A$123, "&gt;=7/1", 'Audit Form Data'!A$4:A$123, "&lt;=7/31", 'Audit Form Data'!B$4:B$123, 'Dropdown Lists'!A$11) + COUNTIFS('Audit Form Data'!BB$4:BB$123, TRUE, 'Audit Form Data'!A$4:A$123, "&gt;=7/1", 'Audit Form Data'!A$4:A$123, "&lt;=7/31", 'Audit Form Data'!B$4:B$123, 'Dropdown Lists'!A$11)</f>
        <v>0</v>
      </c>
      <c r="AX251" s="78">
        <f>COUNTIFS('Audit Form Data'!AV$4:AV$123, TRUE, 'Audit Form Data'!A$4:A$123, "&gt;=8/1", 'Audit Form Data'!A$4:A$123, "&lt;=8/31", 'Audit Form Data'!B$4:B$123, 'Dropdown Lists'!A$11) + COUNTIFS('Audit Form Data'!BB$4:BB$123, TRUE, 'Audit Form Data'!A$4:A$123, "&gt;=8/1", 'Audit Form Data'!A$4:A$123, "&lt;=8/31", 'Audit Form Data'!B$4:B$123, 'Dropdown Lists'!A$11)</f>
        <v>0</v>
      </c>
      <c r="AY251" s="78">
        <f>COUNTIFS('Audit Form Data'!AV$4:AV$123, TRUE, 'Audit Form Data'!A$4:A$123, "&gt;=9/1", 'Audit Form Data'!A$4:A$123, "&lt;=9/30", 'Audit Form Data'!B$4:B$123, 'Dropdown Lists'!A$11) + COUNTIFS('Audit Form Data'!BB$4:BB$123, TRUE, 'Audit Form Data'!A$4:A$123, "&gt;=9/1", 'Audit Form Data'!A$4:A$123, "&lt;=9/30", 'Audit Form Data'!B$4:B$123, 'Dropdown Lists'!A$11)</f>
        <v>0</v>
      </c>
      <c r="AZ251" s="78">
        <f>COUNTIFS('Audit Form Data'!AV$4:AV$123, TRUE, 'Audit Form Data'!A$4:A$123, "&gt;=10/1", 'Audit Form Data'!A$4:A$123, "&lt;=10/31", 'Audit Form Data'!B$4:B$123, 'Dropdown Lists'!A$11) + COUNTIFS('Audit Form Data'!BB$4:BB$123, TRUE, 'Audit Form Data'!A$4:A$123, "&gt;=10/1", 'Audit Form Data'!A$4:A$123, "&lt;=10/31", 'Audit Form Data'!B$4:B$123, 'Dropdown Lists'!A$11)</f>
        <v>0</v>
      </c>
      <c r="BA251" s="78">
        <f>COUNTIFS('Audit Form Data'!AV$4:AV$123, TRUE, 'Audit Form Data'!A$4:A$123, "&gt;=11/1", 'Audit Form Data'!A$4:A$123, "&lt;=11/30", 'Audit Form Data'!B$4:B$123, 'Dropdown Lists'!A$11) + COUNTIFS('Audit Form Data'!BB$4:BB$123, TRUE, 'Audit Form Data'!A$4:A$123, "&gt;=11/1", 'Audit Form Data'!A$4:A$123, "&lt;=11/30", 'Audit Form Data'!B$4:B$123, 'Dropdown Lists'!A$11)</f>
        <v>0</v>
      </c>
      <c r="BB251" s="78">
        <f>COUNTIFS('Audit Form Data'!AV$4:AV$123, TRUE, 'Audit Form Data'!A$4:A$123, "&gt;=12/1", 'Audit Form Data'!A$4:A$123, "&lt;=12/31", 'Audit Form Data'!B$4:B$123, 'Dropdown Lists'!A$11) + COUNTIFS('Audit Form Data'!BB$4:BB$123, TRUE, 'Audit Form Data'!A$4:A$123, "&gt;=12/1", 'Audit Form Data'!A$4:A$123, "&lt;=12/31", 'Audit Form Data'!B$4:B$123, 'Dropdown Lists'!A$11)</f>
        <v>0</v>
      </c>
    </row>
    <row r="252" spans="2:54" ht="36.6" x14ac:dyDescent="0.3">
      <c r="B252" s="147"/>
      <c r="C252" s="59" t="s">
        <v>17</v>
      </c>
      <c r="D252" s="75">
        <f>COUNTIFS('Audit Form Data'!BJ$4:BJ$123, TRUE, 'Audit Form Data'!A$4:A$123, "&gt;=1/1", 'Audit Form Data'!A$4:A$123, "&lt;=1/31", 'Audit Form Data'!B$4:B$123, 'Dropdown Lists'!A$11)</f>
        <v>0</v>
      </c>
      <c r="E252" s="76">
        <f>COUNTIFS('Audit Form Data'!BK$4:BK$123, TRUE, 'Audit Form Data'!A$4:A$123, "&gt;=1/1", 'Audit Form Data'!A$4:A$123, "&lt;=1/31", 'Audit Form Data'!B$4:B$123, 'Dropdown Lists'!A$11)</f>
        <v>0</v>
      </c>
      <c r="F252" s="101" t="str">
        <f t="shared" si="278"/>
        <v/>
      </c>
      <c r="G252" s="75">
        <f>COUNTIFS('Audit Form Data'!BJ$4:BJ$123, TRUE, 'Audit Form Data'!A$4:A$123, "&gt;=2/1", 'Audit Form Data'!A$4:A$123, "&lt;3/1", 'Audit Form Data'!B$4:B$123, 'Dropdown Lists'!A$11)</f>
        <v>0</v>
      </c>
      <c r="H252" s="76">
        <f>COUNTIFS('Audit Form Data'!BK$4:BK$123, TRUE, 'Audit Form Data'!A$4:A$123, "&gt;=2/1", 'Audit Form Data'!A$4:A$123, "&lt;3/1", 'Audit Form Data'!B$4:B$123, 'Dropdown Lists'!A$11)</f>
        <v>0</v>
      </c>
      <c r="I252" s="101" t="str">
        <f t="shared" si="279"/>
        <v/>
      </c>
      <c r="J252" s="75">
        <f>COUNTIFS('Audit Form Data'!BJ$4:BJ$123, TRUE, 'Audit Form Data'!A$4:A$123, "&gt;=3/1", 'Audit Form Data'!A$4:A$123, "&lt;=3/31", 'Audit Form Data'!B$4:B$123, 'Dropdown Lists'!A$11)</f>
        <v>0</v>
      </c>
      <c r="K252" s="76">
        <f>COUNTIFS('Audit Form Data'!BK$4:BK$123, TRUE, 'Audit Form Data'!A$4:A$123, "&gt;=3/1", 'Audit Form Data'!A$4:A$123, "&lt;=3/31", 'Audit Form Data'!B$4:B$123, 'Dropdown Lists'!A$11)</f>
        <v>0</v>
      </c>
      <c r="L252" s="101" t="str">
        <f t="shared" si="280"/>
        <v/>
      </c>
      <c r="M252" s="75">
        <f>COUNTIFS('Audit Form Data'!BJ$4:BJ$123, TRUE, 'Audit Form Data'!A$4:A$123, "&gt;=4/1", 'Audit Form Data'!A$4:A$123, "&lt;=4/30", 'Audit Form Data'!B$4:B$123, 'Dropdown Lists'!A$11)</f>
        <v>0</v>
      </c>
      <c r="N252" s="76">
        <f>COUNTIFS('Audit Form Data'!BK$4:BK$123, TRUE, 'Audit Form Data'!A$4:A$123, "&gt;=4/1", 'Audit Form Data'!A$4:A$123, "&lt;=4/30", 'Audit Form Data'!B$4:B$123, 'Dropdown Lists'!A$11)</f>
        <v>0</v>
      </c>
      <c r="O252" s="101" t="str">
        <f t="shared" si="281"/>
        <v/>
      </c>
      <c r="P252" s="75">
        <f>COUNTIFS('Audit Form Data'!BJ$4:BJ$123, TRUE, 'Audit Form Data'!A$4:A$123, "&gt;=5/1", 'Audit Form Data'!A$4:A$123, "&lt;=5/31", 'Audit Form Data'!B$4:B$123, 'Dropdown Lists'!A$11)</f>
        <v>0</v>
      </c>
      <c r="Q252" s="76">
        <f>COUNTIFS('Audit Form Data'!BK$4:BK$123, TRUE, 'Audit Form Data'!A$4:A$123, "&gt;=5/1", 'Audit Form Data'!A$4:A$123, "&lt;=5/31", 'Audit Form Data'!B$4:B$123, 'Dropdown Lists'!A$11)</f>
        <v>0</v>
      </c>
      <c r="R252" s="101" t="str">
        <f t="shared" si="282"/>
        <v/>
      </c>
      <c r="S252" s="75">
        <f>COUNTIFS('Audit Form Data'!BJ$4:BJ$123, TRUE, 'Audit Form Data'!A$4:A$123, "&gt;=6/1", 'Audit Form Data'!A$4:A$123, "&lt;=6/30", 'Audit Form Data'!B$4:B$123, 'Dropdown Lists'!A$11)</f>
        <v>0</v>
      </c>
      <c r="T252" s="76">
        <f>COUNTIFS('Audit Form Data'!BK$4:BK$123, TRUE, 'Audit Form Data'!A$4:A$123, "&gt;=6/1", 'Audit Form Data'!A$4:A$123, "&lt;=6/30", 'Audit Form Data'!B$4:B$123, 'Dropdown Lists'!A$11)</f>
        <v>0</v>
      </c>
      <c r="U252" s="101" t="str">
        <f t="shared" si="283"/>
        <v/>
      </c>
      <c r="V252" s="75">
        <f>COUNTIFS('Audit Form Data'!BJ$4:BJ$123, TRUE, 'Audit Form Data'!A$4:A$123, "&gt;=7/1", 'Audit Form Data'!A$4:A$123, "&lt;=7/31", 'Audit Form Data'!B$4:B$123, 'Dropdown Lists'!A$11)</f>
        <v>0</v>
      </c>
      <c r="W252" s="76">
        <f>COUNTIFS('Audit Form Data'!BK$4:BK$123, TRUE, 'Audit Form Data'!A$4:A$123, "&gt;=7/1", 'Audit Form Data'!A$4:A$123, "&lt;=7/31", 'Audit Form Data'!B$4:B$123, 'Dropdown Lists'!A$11)</f>
        <v>0</v>
      </c>
      <c r="X252" s="101" t="str">
        <f t="shared" si="284"/>
        <v/>
      </c>
      <c r="Y252" s="75">
        <f>COUNTIFS('Audit Form Data'!BJ$4:BJ$123, TRUE, 'Audit Form Data'!A$4:A$123, "&gt;=8/1", 'Audit Form Data'!A$4:A$123, "&lt;=8/31", 'Audit Form Data'!B$4:B$123, 'Dropdown Lists'!A$11)</f>
        <v>0</v>
      </c>
      <c r="Z252" s="76">
        <f>COUNTIFS('Audit Form Data'!BK$4:BK$123, TRUE, 'Audit Form Data'!A$4:A$123, "&gt;=8/1", 'Audit Form Data'!A$4:A$123, "&lt;=8/31", 'Audit Form Data'!B$4:B$123, 'Dropdown Lists'!A$11)</f>
        <v>0</v>
      </c>
      <c r="AA252" s="101" t="str">
        <f t="shared" si="285"/>
        <v/>
      </c>
      <c r="AB252" s="75">
        <f>COUNTIFS('Audit Form Data'!BJ$4:BJ$123, TRUE, 'Audit Form Data'!A$4:A$123, "&gt;=9/1", 'Audit Form Data'!A$4:A$123, "&lt;=9/30", 'Audit Form Data'!B$4:B$123, 'Dropdown Lists'!A$11)</f>
        <v>0</v>
      </c>
      <c r="AC252" s="76">
        <f>COUNTIFS('Audit Form Data'!BK$4:BK$123, TRUE, 'Audit Form Data'!A$4:A$123, "&gt;=9/1", 'Audit Form Data'!A$4:A$123, "&lt;=9/30", 'Audit Form Data'!B$4:B$123, 'Dropdown Lists'!A$11)</f>
        <v>0</v>
      </c>
      <c r="AD252" s="101" t="str">
        <f t="shared" si="286"/>
        <v/>
      </c>
      <c r="AE252" s="75">
        <f>COUNTIFS('Audit Form Data'!BJ$4:BJ$123, TRUE, 'Audit Form Data'!A$4:A$123, "&gt;=10/1", 'Audit Form Data'!A$4:A$123, "&lt;=10/31", 'Audit Form Data'!B$4:B$123, 'Dropdown Lists'!A$11)</f>
        <v>0</v>
      </c>
      <c r="AF252" s="76">
        <f>COUNTIFS('Audit Form Data'!BK$4:BK$123, TRUE, 'Audit Form Data'!A$4:A$123, "&gt;=10/1", 'Audit Form Data'!A$4:A$123, "&lt;=10/31", 'Audit Form Data'!B$4:B$123, 'Dropdown Lists'!A$11)</f>
        <v>0</v>
      </c>
      <c r="AG252" s="101" t="str">
        <f t="shared" si="287"/>
        <v/>
      </c>
      <c r="AH252" s="75">
        <f>COUNTIFS('Audit Form Data'!BJ$4:BJ$123, TRUE, 'Audit Form Data'!A$4:A$123, "&gt;=11/1", 'Audit Form Data'!A$4:A$123, "&lt;=11/30", 'Audit Form Data'!B$4:B$123, 'Dropdown Lists'!A$11)</f>
        <v>0</v>
      </c>
      <c r="AI252" s="76">
        <f>COUNTIFS('Audit Form Data'!BK$4:BK$123, TRUE, 'Audit Form Data'!A$4:A$123, "&gt;=11/1", 'Audit Form Data'!A$4:A$123, "&lt;=11/30", 'Audit Form Data'!B$4:B$123, 'Dropdown Lists'!A$11)</f>
        <v>0</v>
      </c>
      <c r="AJ252" s="101" t="str">
        <f t="shared" si="288"/>
        <v/>
      </c>
      <c r="AK252" s="75">
        <f>COUNTIFS('Audit Form Data'!BJ$4:BJ$123, TRUE, 'Audit Form Data'!A$4:A$123, "&gt;=12/1", 'Audit Form Data'!A$4:A$123, "&lt;=12/31", 'Audit Form Data'!B$4:B$123, 'Dropdown Lists'!A$11)</f>
        <v>0</v>
      </c>
      <c r="AL252" s="76">
        <f>COUNTIFS('Audit Form Data'!BK$4:BK$123, TRUE, 'Audit Form Data'!A$4:A$123, "&gt;=12/1", 'Audit Form Data'!A$4:A$123, "&lt;=12/31", 'Audit Form Data'!B$4:B$123, 'Dropdown Lists'!A$11)</f>
        <v>0</v>
      </c>
      <c r="AM252" s="101" t="str">
        <f t="shared" si="289"/>
        <v/>
      </c>
      <c r="AO252" s="151"/>
      <c r="AP252" s="52" t="s">
        <v>22</v>
      </c>
      <c r="AQ252" s="78">
        <f>COUNTIFS('Audit Form Data'!BH$4:BH$123, TRUE, 'Audit Form Data'!A$4:A$123, "&gt;=1/1", 'Audit Form Data'!A$4:A$123, "&lt;=1/31", 'Audit Form Data'!B$4:B$123, 'Dropdown Lists'!A$11)</f>
        <v>0</v>
      </c>
      <c r="AR252" s="78">
        <f>COUNTIFS('Audit Form Data'!BH$4:BH$123, TRUE, 'Audit Form Data'!A$4:A$123, "&gt;=2/1", 'Audit Form Data'!A$4:A$123, "&lt;3/1", 'Audit Form Data'!B$4:B$123, 'Dropdown Lists'!A$11)</f>
        <v>0</v>
      </c>
      <c r="AS252" s="78">
        <f>COUNTIFS('Audit Form Data'!BH$4:BH$123, TRUE, 'Audit Form Data'!A$4:A$123, "&gt;=3/1", 'Audit Form Data'!A$4:A$123, "&lt;=3/31", 'Audit Form Data'!B$4:B$123, 'Dropdown Lists'!A$11)</f>
        <v>0</v>
      </c>
      <c r="AT252" s="78">
        <f>COUNTIFS('Audit Form Data'!BH$4:BH$123, TRUE, 'Audit Form Data'!A$4:A$123, "&gt;=4/1", 'Audit Form Data'!A$4:A$123, "&lt;=4/30", 'Audit Form Data'!B$4:B$123, 'Dropdown Lists'!A$11)</f>
        <v>0</v>
      </c>
      <c r="AU252" s="78">
        <f>COUNTIFS('Audit Form Data'!BH$4:BH$123, TRUE, 'Audit Form Data'!A$4:A$123, "&gt;=5/1", 'Audit Form Data'!A$4:A$123, "&lt;=5/31", 'Audit Form Data'!B$4:B$123, 'Dropdown Lists'!A$11)</f>
        <v>0</v>
      </c>
      <c r="AV252" s="78">
        <f>COUNTIFS('Audit Form Data'!BH$4:BH$123, TRUE, 'Audit Form Data'!A$4:A$123, "&gt;=6/1", 'Audit Form Data'!A$4:A$123, "&lt;=6/30", 'Audit Form Data'!B$4:B$123, 'Dropdown Lists'!A$11)</f>
        <v>0</v>
      </c>
      <c r="AW252" s="78">
        <f>COUNTIFS('Audit Form Data'!BH$4:BH$123, TRUE, 'Audit Form Data'!A$4:A$123, "&gt;=7/1", 'Audit Form Data'!A$4:A$123, "&lt;=7/31", 'Audit Form Data'!B$4:B$123, 'Dropdown Lists'!A$11)</f>
        <v>0</v>
      </c>
      <c r="AX252" s="78">
        <f>COUNTIFS('Audit Form Data'!BH$4:BH$123, TRUE, 'Audit Form Data'!A$4:A$123, "&gt;=8/1", 'Audit Form Data'!A$4:A$123, "&lt;=8/31", 'Audit Form Data'!B$4:B$123, 'Dropdown Lists'!A$11)</f>
        <v>0</v>
      </c>
      <c r="AY252" s="78">
        <f>COUNTIFS('Audit Form Data'!BH$4:BH$123, TRUE, 'Audit Form Data'!A$4:A$123, "&gt;=9/1", 'Audit Form Data'!A$4:A$123, "&lt;=9/30", 'Audit Form Data'!B$4:B$123, 'Dropdown Lists'!A$11)</f>
        <v>0</v>
      </c>
      <c r="AZ252" s="78">
        <f>COUNTIFS('Audit Form Data'!BH$4:BH$123, TRUE, 'Audit Form Data'!A$4:A$123, "&gt;=10/1", 'Audit Form Data'!A$4:A$123, "&lt;=10/31", 'Audit Form Data'!B$4:B$123, 'Dropdown Lists'!A$11)</f>
        <v>0</v>
      </c>
      <c r="BA252" s="78">
        <f>COUNTIFS('Audit Form Data'!BH$4:BH$123, TRUE, 'Audit Form Data'!A$4:A$123, "&gt;=11/1", 'Audit Form Data'!A$4:A$123, "&lt;=11/30", 'Audit Form Data'!B$4:B$123, 'Dropdown Lists'!A$11)</f>
        <v>0</v>
      </c>
      <c r="BB252" s="78">
        <f>COUNTIFS('Audit Form Data'!BH$4:BH$123, TRUE, 'Audit Form Data'!A$4:A$123, "&gt;=12/1", 'Audit Form Data'!A$4:A$123, "&lt;=12/31", 'Audit Form Data'!B$4:B$123, 'Dropdown Lists'!A$11)</f>
        <v>0</v>
      </c>
    </row>
    <row r="253" spans="2:54" ht="24.6" x14ac:dyDescent="0.3">
      <c r="B253" s="148"/>
      <c r="C253" s="91" t="s">
        <v>118</v>
      </c>
      <c r="D253" s="92">
        <f>SUM(D246:D252)</f>
        <v>0</v>
      </c>
      <c r="E253" s="92">
        <f>SUM(E246:E252)</f>
        <v>0</v>
      </c>
      <c r="F253" s="114" t="e">
        <f>IFERROR(D253/(D253+E253), NA())</f>
        <v>#N/A</v>
      </c>
      <c r="G253" s="92">
        <f>SUM(G246:G252)</f>
        <v>0</v>
      </c>
      <c r="H253" s="92">
        <f>SUM(H246:H252)</f>
        <v>0</v>
      </c>
      <c r="I253" s="114" t="e">
        <f>IFERROR(G253/(G253+H253), NA())</f>
        <v>#N/A</v>
      </c>
      <c r="J253" s="92">
        <f>SUM(J246:J252)</f>
        <v>0</v>
      </c>
      <c r="K253" s="92">
        <f>SUM(K246:K252)</f>
        <v>0</v>
      </c>
      <c r="L253" s="114" t="e">
        <f>IFERROR(J253/(J253+K253), NA())</f>
        <v>#N/A</v>
      </c>
      <c r="M253" s="92">
        <f>SUM(M246:M252)</f>
        <v>0</v>
      </c>
      <c r="N253" s="92">
        <f>SUM(N246:N252)</f>
        <v>0</v>
      </c>
      <c r="O253" s="114" t="e">
        <f>IFERROR(M253/(M253+N253), NA())</f>
        <v>#N/A</v>
      </c>
      <c r="P253" s="92">
        <f>SUM(P246:P252)</f>
        <v>0</v>
      </c>
      <c r="Q253" s="92">
        <f>SUM(Q246:Q252)</f>
        <v>0</v>
      </c>
      <c r="R253" s="114" t="e">
        <f>IFERROR(P253/(P253+Q253), NA())</f>
        <v>#N/A</v>
      </c>
      <c r="S253" s="92">
        <f>SUM(S246:S252)</f>
        <v>0</v>
      </c>
      <c r="T253" s="92">
        <f>SUM(T246:T252)</f>
        <v>0</v>
      </c>
      <c r="U253" s="114" t="e">
        <f>IFERROR(S253/(S253+T253), NA())</f>
        <v>#N/A</v>
      </c>
      <c r="V253" s="92">
        <f>SUM(V246:V252)</f>
        <v>0</v>
      </c>
      <c r="W253" s="92">
        <f>SUM(W246:W252)</f>
        <v>0</v>
      </c>
      <c r="X253" s="114" t="e">
        <f>IFERROR(V253/(V253+W253), NA())</f>
        <v>#N/A</v>
      </c>
      <c r="Y253" s="92">
        <f>SUM(Y246:Y252)</f>
        <v>0</v>
      </c>
      <c r="Z253" s="92">
        <f>SUM(Z246:Z252)</f>
        <v>0</v>
      </c>
      <c r="AA253" s="114" t="e">
        <f>IFERROR(Y253/(Y253+Z253), NA())</f>
        <v>#N/A</v>
      </c>
      <c r="AB253" s="92">
        <f>SUM(AB246:AB252)</f>
        <v>0</v>
      </c>
      <c r="AC253" s="92">
        <f>SUM(AC246:AC252)</f>
        <v>0</v>
      </c>
      <c r="AD253" s="114" t="e">
        <f>IFERROR(AB253/(AB253+AC253), NA())</f>
        <v>#N/A</v>
      </c>
      <c r="AE253" s="92">
        <f>SUM(AE246:AE252)</f>
        <v>0</v>
      </c>
      <c r="AF253" s="92">
        <f>SUM(AF246:AF252)</f>
        <v>0</v>
      </c>
      <c r="AG253" s="114" t="e">
        <f>IFERROR(AE253/(AE253+AF253), NA())</f>
        <v>#N/A</v>
      </c>
      <c r="AH253" s="92">
        <f>SUM(AH246:AH252)</f>
        <v>0</v>
      </c>
      <c r="AI253" s="92">
        <f>SUM(AI246:AI252)</f>
        <v>0</v>
      </c>
      <c r="AJ253" s="114" t="e">
        <f>IFERROR(AH253/(AH253+AI253), NA())</f>
        <v>#N/A</v>
      </c>
      <c r="AK253" s="92">
        <f>SUM(AK246:AK252)</f>
        <v>0</v>
      </c>
      <c r="AL253" s="92">
        <f>SUM(AL246:AL252)</f>
        <v>0</v>
      </c>
      <c r="AM253" s="114" t="e">
        <f>IFERROR(AK253/(AK253+AL253), NA())</f>
        <v>#N/A</v>
      </c>
      <c r="AO253" s="152" t="s">
        <v>23</v>
      </c>
      <c r="AP253" s="53" t="s">
        <v>24</v>
      </c>
      <c r="AQ253" s="80">
        <f>COUNTIFS('Audit Form Data'!R$4:R$123, TRUE, 'Audit Form Data'!A$4:A$123, "&gt;=1/1", 'Audit Form Data'!A$4:A$123, "&lt;=1/31", 'Audit Form Data'!B$4:B$123, 'Dropdown Lists'!A$11)</f>
        <v>0</v>
      </c>
      <c r="AR253" s="80">
        <f>COUNTIFS('Audit Form Data'!R$4:R$123, TRUE, 'Audit Form Data'!A$4:A$123, "&gt;=2/1", 'Audit Form Data'!A$4:A$123, "&lt;3/1", 'Audit Form Data'!B$4:B$123, 'Dropdown Lists'!A$11)</f>
        <v>0</v>
      </c>
      <c r="AS253" s="80">
        <f>COUNTIFS('Audit Form Data'!R$4:R$123, TRUE, 'Audit Form Data'!A$4:A$123, "&gt;=3/1", 'Audit Form Data'!A$4:A$123, "&lt;=3/31", 'Audit Form Data'!B$4:B$123, 'Dropdown Lists'!A$11)</f>
        <v>0</v>
      </c>
      <c r="AT253" s="80">
        <f>COUNTIFS('Audit Form Data'!R$4:R$123, TRUE, 'Audit Form Data'!A$4:A$123, "&gt;=4/1", 'Audit Form Data'!A$4:A$123, "&lt;=4/30", 'Audit Form Data'!B$4:B$123, 'Dropdown Lists'!A$11)</f>
        <v>0</v>
      </c>
      <c r="AU253" s="80">
        <f>COUNTIFS('Audit Form Data'!R$4:R$123, TRUE, 'Audit Form Data'!A$4:A$123, "&gt;=5/1", 'Audit Form Data'!A$4:A$123, "&lt;=5/31", 'Audit Form Data'!B$4:B$123, 'Dropdown Lists'!A$11)</f>
        <v>0</v>
      </c>
      <c r="AV253" s="80">
        <f>COUNTIFS('Audit Form Data'!R$4:R$123, TRUE, 'Audit Form Data'!A$4:A$123, "&gt;=6/1", 'Audit Form Data'!A$4:A$123, "&lt;=6/30", 'Audit Form Data'!B$4:B$123, 'Dropdown Lists'!A$11)</f>
        <v>0</v>
      </c>
      <c r="AW253" s="80">
        <f>COUNTIFS('Audit Form Data'!R$4:R$123, TRUE, 'Audit Form Data'!A$4:A$123, "&gt;=7/1", 'Audit Form Data'!A$4:A$123, "&lt;=7/31", 'Audit Form Data'!B$4:B$123, 'Dropdown Lists'!A$11)</f>
        <v>0</v>
      </c>
      <c r="AX253" s="80">
        <f>COUNTIFS('Audit Form Data'!R$4:R$123, TRUE, 'Audit Form Data'!A$4:A$123, "&gt;=8/1", 'Audit Form Data'!A$4:A$123, "&lt;=8/31", 'Audit Form Data'!B$4:B$123, 'Dropdown Lists'!A$11)</f>
        <v>0</v>
      </c>
      <c r="AY253" s="80">
        <f>COUNTIFS('Audit Form Data'!R$4:R$123, TRUE, 'Audit Form Data'!A$4:A$123, "&gt;=9/1", 'Audit Form Data'!A$4:A$123, "&lt;=9/30", 'Audit Form Data'!B$4:B$123, 'Dropdown Lists'!A$11)</f>
        <v>0</v>
      </c>
      <c r="AZ253" s="80">
        <f>COUNTIFS('Audit Form Data'!R$4:R$123, TRUE, 'Audit Form Data'!A$4:A$123, "&gt;=10/1", 'Audit Form Data'!A$4:A$123, "&lt;=10/31", 'Audit Form Data'!B$4:B$123, 'Dropdown Lists'!A$11)</f>
        <v>0</v>
      </c>
      <c r="BA253" s="80">
        <f>COUNTIFS('Audit Form Data'!R$4:R$123, TRUE, 'Audit Form Data'!A$4:A$123, "&gt;=11/1", 'Audit Form Data'!A$4:A$123, "&lt;=11/30", 'Audit Form Data'!B$4:B$123, 'Dropdown Lists'!A$11)</f>
        <v>0</v>
      </c>
      <c r="BB253" s="80">
        <f>COUNTIFS('Audit Form Data'!R$4:R$123, TRUE, 'Audit Form Data'!A$4:A$123, "&gt;=12/1", 'Audit Form Data'!A$4:A$123, "&lt;=12/31", 'Audit Form Data'!B$4:B$123, 'Dropdown Lists'!A$11)</f>
        <v>0</v>
      </c>
    </row>
    <row r="254" spans="2:54" ht="24.6" x14ac:dyDescent="0.3">
      <c r="B254" s="149" t="s">
        <v>18</v>
      </c>
      <c r="C254" s="61" t="s">
        <v>93</v>
      </c>
      <c r="D254" s="77">
        <f>COUNTIFS('Audit Form Data'!N$4:N$123, TRUE, 'Audit Form Data'!A$4:A$123, "&gt;=1/1", 'Audit Form Data'!A$4:A$123, "&lt;=1/31", 'Audit Form Data'!B$4:B$123, 'Dropdown Lists'!A$11)</f>
        <v>0</v>
      </c>
      <c r="E254" s="78">
        <f>COUNTIFS('Audit Form Data'!O$4:O$123, TRUE, 'Audit Form Data'!A$4:A$123, "&gt;=1/1", 'Audit Form Data'!A$4:A$123, "&lt;=1/31", 'Audit Form Data'!B$4:B$123, 'Dropdown Lists'!A$11)</f>
        <v>0</v>
      </c>
      <c r="F254" s="102" t="str">
        <f t="shared" ref="F254:F256" si="290">IFERROR(D254/(D254+E254),"")</f>
        <v/>
      </c>
      <c r="G254" s="77">
        <f>COUNTIFS('Audit Form Data'!N$4:N$123, TRUE, 'Audit Form Data'!A$4:A$123, "&gt;=2/1", 'Audit Form Data'!A$4:A$123, "&lt;3/1", 'Audit Form Data'!B$4:B$123, 'Dropdown Lists'!A$11)</f>
        <v>0</v>
      </c>
      <c r="H254" s="78">
        <f>COUNTIFS('Audit Form Data'!O$4:O$123, TRUE, 'Audit Form Data'!A$4:A$123, "&gt;=2/1", 'Audit Form Data'!A$4:A$123, "&lt;3/1", 'Audit Form Data'!B$4:B$123, 'Dropdown Lists'!A$11)</f>
        <v>0</v>
      </c>
      <c r="I254" s="102" t="str">
        <f t="shared" ref="I254:I256" si="291">IFERROR(G254/(G254+H254),"")</f>
        <v/>
      </c>
      <c r="J254" s="77">
        <f>COUNTIFS('Audit Form Data'!N$4:N$123, TRUE, 'Audit Form Data'!A$4:A$123, "&gt;=3/1", 'Audit Form Data'!A$4:A$123, "&lt;=3/31", 'Audit Form Data'!B$4:B$123, 'Dropdown Lists'!A$11)</f>
        <v>0</v>
      </c>
      <c r="K254" s="78">
        <f>COUNTIFS('Audit Form Data'!O$4:O$123, TRUE, 'Audit Form Data'!A$4:A$123, "&gt;=3/1", 'Audit Form Data'!A$4:A$123, "&lt;=3/31", 'Audit Form Data'!B$4:B$123, 'Dropdown Lists'!A$11)</f>
        <v>0</v>
      </c>
      <c r="L254" s="102" t="str">
        <f t="shared" ref="L254:L256" si="292">IFERROR(J254/(J254+K254),"")</f>
        <v/>
      </c>
      <c r="M254" s="77">
        <f>COUNTIFS('Audit Form Data'!N$4:N$123, TRUE, 'Audit Form Data'!A$4:A$123, "&gt;=4/1", 'Audit Form Data'!A$4:A$123, "&lt;=4/30", 'Audit Form Data'!B$4:B$123, 'Dropdown Lists'!A$11)</f>
        <v>0</v>
      </c>
      <c r="N254" s="78">
        <f>COUNTIFS('Audit Form Data'!O$4:O$123, TRUE, 'Audit Form Data'!A$4:A$123, "&gt;=4/1", 'Audit Form Data'!A$4:A$123, "&lt;=4/30", 'Audit Form Data'!B$4:B$123, 'Dropdown Lists'!A$11)</f>
        <v>0</v>
      </c>
      <c r="O254" s="102" t="str">
        <f t="shared" ref="O254:O256" si="293">IFERROR(M254/(M254+N254),"")</f>
        <v/>
      </c>
      <c r="P254" s="77">
        <f>COUNTIFS('Audit Form Data'!N$4:N$123, TRUE, 'Audit Form Data'!A$4:A$123, "&gt;=5/1", 'Audit Form Data'!A$4:A$123, "&lt;=5/31", 'Audit Form Data'!B$4:B$123, 'Dropdown Lists'!A$11)</f>
        <v>0</v>
      </c>
      <c r="Q254" s="78">
        <f>COUNTIFS('Audit Form Data'!O$4:O$123, TRUE, 'Audit Form Data'!A$4:A$123, "&gt;=5/1", 'Audit Form Data'!A$4:A$123, "&lt;=5/31", 'Audit Form Data'!B$4:B$123, 'Dropdown Lists'!A$11)</f>
        <v>0</v>
      </c>
      <c r="R254" s="102" t="str">
        <f t="shared" ref="R254:R256" si="294">IFERROR(P254/(P254+Q254),"")</f>
        <v/>
      </c>
      <c r="S254" s="77">
        <f>COUNTIFS('Audit Form Data'!N$4:N$123, TRUE, 'Audit Form Data'!A$4:A$123, "&gt;=6/1", 'Audit Form Data'!A$4:A$123, "&lt;=6/30", 'Audit Form Data'!B$4:B$123, 'Dropdown Lists'!A$11)</f>
        <v>0</v>
      </c>
      <c r="T254" s="78">
        <f>COUNTIFS('Audit Form Data'!O$4:O$123, TRUE, 'Audit Form Data'!A$4:A$123, "&gt;=6/1", 'Audit Form Data'!A$4:A$123, "&lt;=6/30", 'Audit Form Data'!B$4:B$123, 'Dropdown Lists'!A$11)</f>
        <v>0</v>
      </c>
      <c r="U254" s="102" t="str">
        <f t="shared" ref="U254:U256" si="295">IFERROR(S254/(S254+T254),"")</f>
        <v/>
      </c>
      <c r="V254" s="77">
        <f>COUNTIFS('Audit Form Data'!N$4:N$123, TRUE, 'Audit Form Data'!A$4:A$123, "&gt;=7/1", 'Audit Form Data'!A$4:A$123, "&lt;=7/31", 'Audit Form Data'!B$4:B$123, 'Dropdown Lists'!A$11)</f>
        <v>0</v>
      </c>
      <c r="W254" s="78">
        <f>COUNTIFS('Audit Form Data'!O$4:O$123, TRUE, 'Audit Form Data'!A$4:A$123, "&gt;=7/1", 'Audit Form Data'!A$4:A$123, "&lt;=7/31", 'Audit Form Data'!B$4:B$123, 'Dropdown Lists'!A$11)</f>
        <v>0</v>
      </c>
      <c r="X254" s="102" t="str">
        <f t="shared" ref="X254:X256" si="296">IFERROR(V254/(V254+W254),"")</f>
        <v/>
      </c>
      <c r="Y254" s="77">
        <f>COUNTIFS('Audit Form Data'!N$4:N$123, TRUE, 'Audit Form Data'!A$4:A$123, "&gt;=8/1", 'Audit Form Data'!A$4:A$123, "&lt;=8/31", 'Audit Form Data'!B$4:B$123, 'Dropdown Lists'!A$11)</f>
        <v>0</v>
      </c>
      <c r="Z254" s="78">
        <f>COUNTIFS('Audit Form Data'!O$4:O$123, TRUE, 'Audit Form Data'!A$4:A$123, "&gt;=8/1", 'Audit Form Data'!A$4:A$123, "&lt;=8/31", 'Audit Form Data'!B$4:B$123, 'Dropdown Lists'!A$11)</f>
        <v>0</v>
      </c>
      <c r="AA254" s="102" t="str">
        <f t="shared" ref="AA254:AA256" si="297">IFERROR(Y254/(Y254+Z254),"")</f>
        <v/>
      </c>
      <c r="AB254" s="77">
        <f>COUNTIFS('Audit Form Data'!N$4:N$123, TRUE, 'Audit Form Data'!A$4:A$123, "&gt;=9/1", 'Audit Form Data'!A$4:A$123, "&lt;=9/30", 'Audit Form Data'!B$4:B$123, 'Dropdown Lists'!A$11)</f>
        <v>0</v>
      </c>
      <c r="AC254" s="78">
        <f>COUNTIFS('Audit Form Data'!O$4:O$123, TRUE, 'Audit Form Data'!A$4:A$123, "&gt;=9/1", 'Audit Form Data'!A$4:A$123, "&lt;=9/30", 'Audit Form Data'!B$4:B$123, 'Dropdown Lists'!A$11)</f>
        <v>0</v>
      </c>
      <c r="AD254" s="102" t="str">
        <f t="shared" ref="AD254" si="298">IFERROR(AB254/(AB254+AC254),"")</f>
        <v/>
      </c>
      <c r="AE254" s="77">
        <f>COUNTIFS('Audit Form Data'!N$4:N$123, TRUE, 'Audit Form Data'!A$4:A$123, "&gt;=10/1", 'Audit Form Data'!A$4:A$123, "&lt;=10/31", 'Audit Form Data'!B$4:B$123, 'Dropdown Lists'!A$11)</f>
        <v>0</v>
      </c>
      <c r="AF254" s="78">
        <f>COUNTIFS('Audit Form Data'!O$4:O$123, TRUE, 'Audit Form Data'!A$4:A$123, "&gt;=10/1", 'Audit Form Data'!A$4:A$123, "&lt;=10/31", 'Audit Form Data'!B$4:B$123, 'Dropdown Lists'!A$11)</f>
        <v>0</v>
      </c>
      <c r="AG254" s="102" t="str">
        <f t="shared" ref="AG254:AG256" si="299">IFERROR(AE254/(AE254+AF254),"")</f>
        <v/>
      </c>
      <c r="AH254" s="77">
        <f>COUNTIFS('Audit Form Data'!N$4:N$123, TRUE, 'Audit Form Data'!A$4:A$123, "&gt;=11/1", 'Audit Form Data'!A$4:A$123, "&lt;=11/30", 'Audit Form Data'!B$4:B$123, 'Dropdown Lists'!A$11)</f>
        <v>0</v>
      </c>
      <c r="AI254" s="78">
        <f>COUNTIFS('Audit Form Data'!O$4:O$123, TRUE, 'Audit Form Data'!A$4:A$123, "&gt;=11/1", 'Audit Form Data'!A$4:A$123, "&lt;=11/30", 'Audit Form Data'!B$4:B$123, 'Dropdown Lists'!A$11)</f>
        <v>0</v>
      </c>
      <c r="AJ254" s="102" t="str">
        <f t="shared" ref="AJ254:AJ256" si="300">IFERROR(AH254/(AH254+AI254),"")</f>
        <v/>
      </c>
      <c r="AK254" s="77">
        <f>COUNTIFS('Audit Form Data'!N$4:N$123, TRUE, 'Audit Form Data'!A$4:A$123, "&gt;=12/1", 'Audit Form Data'!A$4:A$123, "&lt;=12/31", 'Audit Form Data'!B$4:B$123, 'Dropdown Lists'!A$11)</f>
        <v>0</v>
      </c>
      <c r="AL254" s="78">
        <f>COUNTIFS('Audit Form Data'!O$4:O$123, TRUE, 'Audit Form Data'!A$4:A$123, "&gt;=12/1", 'Audit Form Data'!A$4:A$123, "&lt;=12/31", 'Audit Form Data'!B$4:B$123, 'Dropdown Lists'!A$11)</f>
        <v>0</v>
      </c>
      <c r="AM254" s="102" t="str">
        <f t="shared" ref="AM254:AM256" si="301">IFERROR(AK254/(AK254+AL254),"")</f>
        <v/>
      </c>
      <c r="AO254" s="153"/>
      <c r="AP254" s="53" t="s">
        <v>25</v>
      </c>
      <c r="AQ254" s="80">
        <f>COUNTIFS('Audit Form Data'!AD$4:AD$123, TRUE, 'Audit Form Data'!A$4:A$123, "&gt;=1/1", 'Audit Form Data'!A$4:A$123, "&lt;=1/31", 'Audit Form Data'!B$4:B$123, 'Dropdown Lists'!A$11)</f>
        <v>0</v>
      </c>
      <c r="AR254" s="80">
        <f>COUNTIFS('Audit Form Data'!AD$4:AD$123, TRUE, 'Audit Form Data'!A$4:A$123, "&gt;=2/1", 'Audit Form Data'!A$4:A$123, "&lt;3/1", 'Audit Form Data'!B$4:B$123, 'Dropdown Lists'!A$11)</f>
        <v>0</v>
      </c>
      <c r="AS254" s="80">
        <f>COUNTIFS('Audit Form Data'!AD$4:AD$123, TRUE, 'Audit Form Data'!A$4:A$123, "&gt;=3/1", 'Audit Form Data'!A$4:A$123, "&lt;=3/31", 'Audit Form Data'!B$4:B$123, 'Dropdown Lists'!A$11)</f>
        <v>0</v>
      </c>
      <c r="AT254" s="80">
        <f>COUNTIFS('Audit Form Data'!AD$4:AD$123, TRUE, 'Audit Form Data'!A$4:A$123, "&gt;=4/1", 'Audit Form Data'!A$4:A$123, "&lt;=4/30", 'Audit Form Data'!B$4:B$123, 'Dropdown Lists'!A$11)</f>
        <v>0</v>
      </c>
      <c r="AU254" s="80">
        <f>COUNTIFS('Audit Form Data'!AD$4:AD$123, TRUE, 'Audit Form Data'!A$4:A$123, "&gt;=5/1", 'Audit Form Data'!A$4:A$123, "&lt;=5/31", 'Audit Form Data'!B$4:B$123, 'Dropdown Lists'!A$11)</f>
        <v>0</v>
      </c>
      <c r="AV254" s="80">
        <f>COUNTIFS('Audit Form Data'!AD$4:AD$123, TRUE, 'Audit Form Data'!A$4:A$123, "&gt;=6/1", 'Audit Form Data'!A$4:A$123, "&lt;=6/30", 'Audit Form Data'!B$4:B$123, 'Dropdown Lists'!A$11)</f>
        <v>0</v>
      </c>
      <c r="AW254" s="80">
        <f>COUNTIFS('Audit Form Data'!AD$4:AD$123, TRUE, 'Audit Form Data'!A$4:A$123, "&gt;=7/1", 'Audit Form Data'!A$4:A$123, "&lt;=7/31", 'Audit Form Data'!B$4:B$123, 'Dropdown Lists'!A$11)</f>
        <v>0</v>
      </c>
      <c r="AX254" s="80">
        <f>COUNTIFS('Audit Form Data'!AD$4:AD$123, TRUE, 'Audit Form Data'!A$4:A$123, "&gt;=8/1", 'Audit Form Data'!A$4:A$123, "&lt;=8/31", 'Audit Form Data'!B$4:B$123, 'Dropdown Lists'!A$11)</f>
        <v>0</v>
      </c>
      <c r="AY254" s="80">
        <f>COUNTIFS('Audit Form Data'!AD$4:AD$123, TRUE, 'Audit Form Data'!A$4:A$123, "&gt;=9/1", 'Audit Form Data'!A$4:A$123, "&lt;=9/30", 'Audit Form Data'!B$4:B$123, 'Dropdown Lists'!A$11)</f>
        <v>0</v>
      </c>
      <c r="AZ254" s="80">
        <f>COUNTIFS('Audit Form Data'!AD$4:AD$123, TRUE, 'Audit Form Data'!A$4:A$123, "&gt;=10/1", 'Audit Form Data'!A$4:A$123, "&lt;=10/31", 'Audit Form Data'!B$4:B$123, 'Dropdown Lists'!A$11)</f>
        <v>0</v>
      </c>
      <c r="BA254" s="80">
        <f>COUNTIFS('Audit Form Data'!AD$4:AD$123, TRUE, 'Audit Form Data'!A$4:A$123, "&gt;=11/1", 'Audit Form Data'!A$4:A$123, "&lt;=11/30", 'Audit Form Data'!B$4:B$123, 'Dropdown Lists'!A$11)</f>
        <v>0</v>
      </c>
      <c r="BB254" s="80">
        <f>COUNTIFS('Audit Form Data'!AD$4:AD$123, TRUE, 'Audit Form Data'!A$4:A$123, "&gt;=12/1", 'Audit Form Data'!A$4:A$123, "&lt;=12/31", 'Audit Form Data'!B$4:B$123, 'Dropdown Lists'!A$11)</f>
        <v>0</v>
      </c>
    </row>
    <row r="255" spans="2:54" x14ac:dyDescent="0.3">
      <c r="B255" s="150"/>
      <c r="C255" s="61" t="s">
        <v>20</v>
      </c>
      <c r="D255" s="77">
        <f>COUNTIFS('Audit Form Data'!AU$4:AU$123, TRUE, 'Audit Form Data'!A$4:A$123, "&gt;=1/1", 'Audit Form Data'!A$4:A$123, "&lt;=1/31", 'Audit Form Data'!B$4:B$123, 'Dropdown Lists'!A$11) + COUNTIFS('Audit Form Data'!BA$4:BA$123, TRUE, 'Audit Form Data'!A$4:A$123, "&gt;=1/1", 'Audit Form Data'!A$4:A$123, "&lt;=1/31", 'Audit Form Data'!B$4:B$123, 'Dropdown Lists'!A$11)</f>
        <v>0</v>
      </c>
      <c r="E255" s="78">
        <f>COUNTIFS('Audit Form Data'!AV$4:AV$123, TRUE, 'Audit Form Data'!A$4:A$123, "&gt;=1/1", 'Audit Form Data'!A$4:A$123, "&lt;=1/31", 'Audit Form Data'!B$4:B$123, 'Dropdown Lists'!A$11) + COUNTIFS('Audit Form Data'!BB$4:BB$123, TRUE, 'Audit Form Data'!A$4:A$123, "&gt;=1/1", 'Audit Form Data'!A$4:A$123, "&lt;=1/31", 'Audit Form Data'!B$4:B$123, 'Dropdown Lists'!A$11)</f>
        <v>0</v>
      </c>
      <c r="F255" s="102" t="str">
        <f t="shared" si="290"/>
        <v/>
      </c>
      <c r="G255" s="77">
        <f>COUNTIFS('Audit Form Data'!AU$4:AU$123, TRUE, 'Audit Form Data'!A$4:A$123, "&gt;=2/1", 'Audit Form Data'!A$4:A$123, "&lt;3/1", 'Audit Form Data'!B$4:B$123, 'Dropdown Lists'!A$11) + COUNTIFS('Audit Form Data'!BA$4:BA$123, TRUE, 'Audit Form Data'!A$4:A$123, "&gt;=2/1", 'Audit Form Data'!A$4:A$123, "&lt;3/1", 'Audit Form Data'!B$4:B$123, 'Dropdown Lists'!A$11)</f>
        <v>0</v>
      </c>
      <c r="H255" s="78">
        <f>COUNTIFS('Audit Form Data'!AV$4:AV$123, TRUE, 'Audit Form Data'!A$4:A$123, "&gt;=2/1", 'Audit Form Data'!A$4:A$123, "&lt;3/1", 'Audit Form Data'!B$4:B$123, 'Dropdown Lists'!A$11) + COUNTIFS('Audit Form Data'!BB$4:BB$123, TRUE, 'Audit Form Data'!A$4:A$123, "&gt;=2/1", 'Audit Form Data'!A$4:A$123, "&lt;3/1", 'Audit Form Data'!B$4:B$123, 'Dropdown Lists'!A$11)</f>
        <v>0</v>
      </c>
      <c r="I255" s="102" t="str">
        <f t="shared" si="291"/>
        <v/>
      </c>
      <c r="J255" s="77">
        <f>COUNTIFS('Audit Form Data'!AU$4:AU$123, TRUE, 'Audit Form Data'!A$4:A$123, "&gt;=3/1", 'Audit Form Data'!A$4:A$123, "&lt;=3/31", 'Audit Form Data'!B$4:B$123, 'Dropdown Lists'!A$11) + COUNTIFS('Audit Form Data'!BA$4:BA$123, TRUE, 'Audit Form Data'!A$4:A$123, "&gt;=3/1", 'Audit Form Data'!A$4:A$123, "&lt;=3/31", 'Audit Form Data'!B$4:B$123, 'Dropdown Lists'!A$11)</f>
        <v>0</v>
      </c>
      <c r="K255" s="78">
        <f>COUNTIFS('Audit Form Data'!AV$4:AV$123, TRUE, 'Audit Form Data'!A$4:A$123, "&gt;=3/1", 'Audit Form Data'!A$4:A$123, "&lt;=3/31", 'Audit Form Data'!B$4:B$123, 'Dropdown Lists'!A$11) + COUNTIFS('Audit Form Data'!BB$4:BB$123, TRUE, 'Audit Form Data'!A$4:A$123, "&gt;=3/1", 'Audit Form Data'!A$4:A$123, "&lt;=3/31", 'Audit Form Data'!B$4:B$123, 'Dropdown Lists'!A$11)</f>
        <v>0</v>
      </c>
      <c r="L255" s="102" t="str">
        <f t="shared" si="292"/>
        <v/>
      </c>
      <c r="M255" s="77">
        <f>COUNTIFS('Audit Form Data'!AU$4:AU$123, TRUE, 'Audit Form Data'!A$4:A$123, "&gt;=4/1", 'Audit Form Data'!A$4:A$123, "&lt;=4/30", 'Audit Form Data'!B$4:B$123, 'Dropdown Lists'!A$11) + COUNTIFS('Audit Form Data'!BA$4:BA$123, TRUE, 'Audit Form Data'!A$4:A$123, "&gt;=4/1", 'Audit Form Data'!A$4:A$123, "&lt;=4/30", 'Audit Form Data'!B$4:B$123, 'Dropdown Lists'!A$11)</f>
        <v>0</v>
      </c>
      <c r="N255" s="78">
        <f>COUNTIFS('Audit Form Data'!AV$4:AV$123, TRUE, 'Audit Form Data'!A$4:A$123, "&gt;=4/1", 'Audit Form Data'!A$4:A$123, "&lt;=4/30", 'Audit Form Data'!B$4:B$123, 'Dropdown Lists'!A$11) + COUNTIFS('Audit Form Data'!BB$4:BB$123, TRUE, 'Audit Form Data'!A$4:A$123, "&gt;=4/1", 'Audit Form Data'!A$4:A$123, "&lt;=4/30", 'Audit Form Data'!B$4:B$123, 'Dropdown Lists'!A$11)</f>
        <v>0</v>
      </c>
      <c r="O255" s="102" t="str">
        <f t="shared" si="293"/>
        <v/>
      </c>
      <c r="P255" s="77">
        <f>COUNTIFS('Audit Form Data'!AU$4:AU$123, TRUE, 'Audit Form Data'!A$4:A$123, "&gt;=5/1", 'Audit Form Data'!A$4:A$123, "&lt;=5/31", 'Audit Form Data'!B$4:B$123, 'Dropdown Lists'!A$11) + COUNTIFS('Audit Form Data'!BA$4:BA$123, TRUE, 'Audit Form Data'!A$4:A$123, "&gt;=5/1", 'Audit Form Data'!A$4:A$123, "&lt;=5/31", 'Audit Form Data'!B$4:B$123, 'Dropdown Lists'!A$11)</f>
        <v>0</v>
      </c>
      <c r="Q255" s="78">
        <f>COUNTIFS('Audit Form Data'!AV$4:AV$123, TRUE, 'Audit Form Data'!A$4:A$123, "&gt;=5/1", 'Audit Form Data'!A$4:A$123, "&lt;=5/31", 'Audit Form Data'!B$4:B$123, 'Dropdown Lists'!A$11) + COUNTIFS('Audit Form Data'!BB$4:BB$123, TRUE, 'Audit Form Data'!A$4:A$123, "&gt;=5/1", 'Audit Form Data'!A$4:A$123, "&lt;=5/31", 'Audit Form Data'!B$4:B$123, 'Dropdown Lists'!A$11)</f>
        <v>0</v>
      </c>
      <c r="R255" s="102" t="str">
        <f t="shared" si="294"/>
        <v/>
      </c>
      <c r="S255" s="77">
        <f>COUNTIFS('Audit Form Data'!AU$4:AU$123, TRUE, 'Audit Form Data'!A$4:A$123, "&gt;=6/1", 'Audit Form Data'!A$4:A$123, "&lt;=6/30", 'Audit Form Data'!B$4:B$123, 'Dropdown Lists'!A$11) + COUNTIFS('Audit Form Data'!BA$4:BA$123, TRUE, 'Audit Form Data'!A$4:A$123, "&gt;=6/1", 'Audit Form Data'!A$4:A$123, "&lt;=6/30", 'Audit Form Data'!B$4:B$123, 'Dropdown Lists'!A$11)</f>
        <v>0</v>
      </c>
      <c r="T255" s="78">
        <f>COUNTIFS('Audit Form Data'!AV$4:AV$123, TRUE, 'Audit Form Data'!A$4:A$123, "&gt;=6/1", 'Audit Form Data'!A$4:A$123, "&lt;=6/30", 'Audit Form Data'!B$4:B$123, 'Dropdown Lists'!A$11) + COUNTIFS('Audit Form Data'!BB$4:BB$123, TRUE, 'Audit Form Data'!A$4:A$123, "&gt;=6/1", 'Audit Form Data'!A$4:A$123, "&lt;=6/30", 'Audit Form Data'!B$4:B$123, 'Dropdown Lists'!A$11)</f>
        <v>0</v>
      </c>
      <c r="U255" s="102" t="str">
        <f t="shared" si="295"/>
        <v/>
      </c>
      <c r="V255" s="77">
        <f>COUNTIFS('Audit Form Data'!AU$4:AU$123, TRUE, 'Audit Form Data'!A$4:A$123, "&gt;=7/1", 'Audit Form Data'!A$4:A$123, "&lt;=7/31", 'Audit Form Data'!B$4:B$123, 'Dropdown Lists'!A$11) + COUNTIFS('Audit Form Data'!BA$4:BA$123, TRUE, 'Audit Form Data'!A$4:A$123, "&gt;=7/1", 'Audit Form Data'!A$4:A$123, "&lt;=7/31", 'Audit Form Data'!B$4:B$123, 'Dropdown Lists'!A$11)</f>
        <v>0</v>
      </c>
      <c r="W255" s="78">
        <f>COUNTIFS('Audit Form Data'!AV$4:AV$123, TRUE, 'Audit Form Data'!A$4:A$123, "&gt;=7/1", 'Audit Form Data'!A$4:A$123, "&lt;=7/31", 'Audit Form Data'!B$4:B$123, 'Dropdown Lists'!A$11) + COUNTIFS('Audit Form Data'!BB$4:BB$123, TRUE, 'Audit Form Data'!A$4:A$123, "&gt;=7/1", 'Audit Form Data'!A$4:A$123, "&lt;=7/31", 'Audit Form Data'!B$4:B$123, 'Dropdown Lists'!A$11)</f>
        <v>0</v>
      </c>
      <c r="X255" s="102" t="str">
        <f t="shared" si="296"/>
        <v/>
      </c>
      <c r="Y255" s="77">
        <f>COUNTIFS('Audit Form Data'!AU$4:AU$123, TRUE, 'Audit Form Data'!A$4:A$123, "&gt;=8/1", 'Audit Form Data'!A$4:A$123, "&lt;=8/31", 'Audit Form Data'!B$4:B$123, 'Dropdown Lists'!A$11) + COUNTIFS('Audit Form Data'!BA$4:BA$123, TRUE, 'Audit Form Data'!A$4:A$123, "&gt;=8/1", 'Audit Form Data'!A$4:A$123, "&lt;=8/31", 'Audit Form Data'!B$4:B$123, 'Dropdown Lists'!A$11)</f>
        <v>0</v>
      </c>
      <c r="Z255" s="78">
        <f>COUNTIFS('Audit Form Data'!AV$4:AV$123, TRUE, 'Audit Form Data'!A$4:A$123, "&gt;=8/1", 'Audit Form Data'!A$4:A$123, "&lt;=8/31", 'Audit Form Data'!B$4:B$123, 'Dropdown Lists'!A$11) + COUNTIFS('Audit Form Data'!BB$4:BB$123, TRUE, 'Audit Form Data'!A$4:A$123, "&gt;=8/1", 'Audit Form Data'!A$4:A$123, "&lt;=8/31", 'Audit Form Data'!B$4:B$123, 'Dropdown Lists'!A$11)</f>
        <v>0</v>
      </c>
      <c r="AA255" s="102" t="str">
        <f t="shared" si="297"/>
        <v/>
      </c>
      <c r="AB255" s="77">
        <f>COUNTIFS('Audit Form Data'!AU$4:AU$123, TRUE, 'Audit Form Data'!A$4:A$123, "&gt;=9/1", 'Audit Form Data'!A$4:A$123, "&lt;=9/30", 'Audit Form Data'!B$4:B$123, 'Dropdown Lists'!A$11) + COUNTIFS('Audit Form Data'!BA$4:BA$123, TRUE, 'Audit Form Data'!A$4:A$123, "&gt;=9/1", 'Audit Form Data'!A$4:A$123, "&lt;=9/30", 'Audit Form Data'!B$4:B$123, 'Dropdown Lists'!A$11)</f>
        <v>0</v>
      </c>
      <c r="AC255" s="78">
        <f>COUNTIFS('Audit Form Data'!AV$4:AV$123, TRUE, 'Audit Form Data'!A$4:A$123, "&gt;=9/1", 'Audit Form Data'!A$4:A$123, "&lt;=9/30", 'Audit Form Data'!B$4:B$123, 'Dropdown Lists'!A$11) + COUNTIFS('Audit Form Data'!BB$4:BB$123, TRUE, 'Audit Form Data'!A$4:A$123, "&gt;=9/1", 'Audit Form Data'!A$4:A$123, "&lt;=9/30", 'Audit Form Data'!B$4:B$123, 'Dropdown Lists'!A$11)</f>
        <v>0</v>
      </c>
      <c r="AD255" s="102" t="str">
        <f>IFERROR(AB255/(AB255+AC255),"")</f>
        <v/>
      </c>
      <c r="AE255" s="77">
        <f>COUNTIFS('Audit Form Data'!AU$4:AU$123, TRUE, 'Audit Form Data'!A$4:A$123, "&gt;=10/1", 'Audit Form Data'!A$4:A$123, "&lt;=10/31", 'Audit Form Data'!B$4:B$123, 'Dropdown Lists'!A$11) + COUNTIFS('Audit Form Data'!BA$4:BA$123, TRUE, 'Audit Form Data'!A$4:A$123, "&gt;=10/1", 'Audit Form Data'!A$4:A$123, "&lt;=10/31", 'Audit Form Data'!B$4:B$123, 'Dropdown Lists'!A$11)</f>
        <v>0</v>
      </c>
      <c r="AF255" s="78">
        <f>COUNTIFS('Audit Form Data'!AV$4:AV$123, TRUE, 'Audit Form Data'!A$4:A$123, "&gt;=10/1", 'Audit Form Data'!A$4:A$123, "&lt;=10/31", 'Audit Form Data'!B$4:B$123, 'Dropdown Lists'!A$11) + COUNTIFS('Audit Form Data'!BB$4:BB$123, TRUE, 'Audit Form Data'!A$4:A$123, "&gt;=10/1", 'Audit Form Data'!A$4:A$123, "&lt;=10/31", 'Audit Form Data'!B$4:B$123, 'Dropdown Lists'!A$11)</f>
        <v>0</v>
      </c>
      <c r="AG255" s="102" t="str">
        <f t="shared" si="299"/>
        <v/>
      </c>
      <c r="AH255" s="77">
        <f>COUNTIFS('Audit Form Data'!AU$4:AU$123, TRUE, 'Audit Form Data'!A$4:A$123, "&gt;=11/1", 'Audit Form Data'!A$4:A$123, "&lt;=11/30", 'Audit Form Data'!B$4:B$123, 'Dropdown Lists'!A$11) + COUNTIFS('Audit Form Data'!BA$4:BA$123, TRUE, 'Audit Form Data'!A$4:A$123, "&gt;=11/1", 'Audit Form Data'!A$4:A$123, "&lt;=11/30", 'Audit Form Data'!B$4:B$123, 'Dropdown Lists'!A$11)</f>
        <v>0</v>
      </c>
      <c r="AI255" s="78">
        <f>COUNTIFS('Audit Form Data'!AV$4:AV$123, TRUE, 'Audit Form Data'!A$4:A$123, "&gt;=11/1", 'Audit Form Data'!A$4:A$123, "&lt;=11/30", 'Audit Form Data'!B$4:B$123, 'Dropdown Lists'!A$11) + COUNTIFS('Audit Form Data'!BB$4:BB$123, TRUE, 'Audit Form Data'!A$4:A$123, "&gt;=11/1", 'Audit Form Data'!A$4:A$123, "&lt;=11/30", 'Audit Form Data'!B$4:B$123, 'Dropdown Lists'!A$11)</f>
        <v>0</v>
      </c>
      <c r="AJ255" s="102" t="str">
        <f t="shared" si="300"/>
        <v/>
      </c>
      <c r="AK255" s="77">
        <f>COUNTIFS('Audit Form Data'!AU$4:AU$123, TRUE, 'Audit Form Data'!A$4:A$123, "&gt;=12/1", 'Audit Form Data'!A$4:A$123, "&lt;=12/31", 'Audit Form Data'!B$4:B$123, 'Dropdown Lists'!A$11) + COUNTIFS('Audit Form Data'!BA$4:BA$123, TRUE, 'Audit Form Data'!A$4:A$123, "&gt;=12/1", 'Audit Form Data'!A$4:A$123, "&lt;=12/31", 'Audit Form Data'!B$4:B$123, 'Dropdown Lists'!A$11)</f>
        <v>0</v>
      </c>
      <c r="AL255" s="78">
        <f>COUNTIFS('Audit Form Data'!AV$4:AV$123, TRUE, 'Audit Form Data'!A$4:A$123, "&gt;=12/1", 'Audit Form Data'!A$4:A$123, "&lt;=12/31", 'Audit Form Data'!B$4:B$123, 'Dropdown Lists'!A$11) + COUNTIFS('Audit Form Data'!BB$4:BB$123, TRUE, 'Audit Form Data'!A$4:A$123, "&gt;=12/1", 'Audit Form Data'!A$4:A$123, "&lt;=12/31", 'Audit Form Data'!B$4:B$123, 'Dropdown Lists'!A$11)</f>
        <v>0</v>
      </c>
      <c r="AM255" s="102" t="str">
        <f t="shared" si="301"/>
        <v/>
      </c>
    </row>
    <row r="256" spans="2:54" ht="24.6" x14ac:dyDescent="0.3">
      <c r="B256" s="150"/>
      <c r="C256" s="62" t="s">
        <v>22</v>
      </c>
      <c r="D256" s="77">
        <f>COUNTIFS('Audit Form Data'!BG$4:BG$123, TRUE, 'Audit Form Data'!A$4:A$123, "&gt;=1/1", 'Audit Form Data'!A$4:A$123, "&lt;=1/31", 'Audit Form Data'!B$4:B$123, 'Dropdown Lists'!A$11)</f>
        <v>0</v>
      </c>
      <c r="E256" s="78">
        <f>COUNTIFS('Audit Form Data'!BH$4:BH$123, TRUE, 'Audit Form Data'!A$4:A$123, "&gt;=1/1", 'Audit Form Data'!A$4:A$123, "&lt;=1/31", 'Audit Form Data'!B$4:B$123, 'Dropdown Lists'!A$11)</f>
        <v>0</v>
      </c>
      <c r="F256" s="102" t="str">
        <f t="shared" si="290"/>
        <v/>
      </c>
      <c r="G256" s="77">
        <f>COUNTIFS('Audit Form Data'!BG$4:BG$123, TRUE, 'Audit Form Data'!A$4:A$123, "&gt;=2/1", 'Audit Form Data'!A$4:A$123, "&lt;3/1", 'Audit Form Data'!B$4:B$123, 'Dropdown Lists'!A$11)</f>
        <v>0</v>
      </c>
      <c r="H256" s="78">
        <f>COUNTIFS('Audit Form Data'!BH$4:BH$123, TRUE, 'Audit Form Data'!A$4:A$123, "&gt;=2/1", 'Audit Form Data'!A$4:A$123, "&lt;3/1", 'Audit Form Data'!B$4:B$123, 'Dropdown Lists'!A$11)</f>
        <v>0</v>
      </c>
      <c r="I256" s="102" t="str">
        <f t="shared" si="291"/>
        <v/>
      </c>
      <c r="J256" s="77">
        <f>COUNTIFS('Audit Form Data'!BG$4:BG$123, TRUE, 'Audit Form Data'!A$4:A$123, "&gt;=3/1", 'Audit Form Data'!A$4:A$123, "&lt;=3/31", 'Audit Form Data'!B$4:B$123, 'Dropdown Lists'!A$11)</f>
        <v>0</v>
      </c>
      <c r="K256" s="78">
        <f>COUNTIFS('Audit Form Data'!BH$4:BH$123, TRUE, 'Audit Form Data'!A$4:A$123, "&gt;=3/1", 'Audit Form Data'!A$4:A$123, "&lt;=3/31", 'Audit Form Data'!B$4:B$123, 'Dropdown Lists'!A$11)</f>
        <v>0</v>
      </c>
      <c r="L256" s="102" t="str">
        <f t="shared" si="292"/>
        <v/>
      </c>
      <c r="M256" s="77">
        <f>COUNTIFS('Audit Form Data'!BG$4:BG$123, TRUE, 'Audit Form Data'!A$4:A$123, "&gt;=4/1", 'Audit Form Data'!A$4:A$123, "&lt;=4/30", 'Audit Form Data'!B$4:B$123, 'Dropdown Lists'!A$11)</f>
        <v>0</v>
      </c>
      <c r="N256" s="78">
        <f>COUNTIFS('Audit Form Data'!BH$4:BH$123, TRUE, 'Audit Form Data'!A$4:A$123, "&gt;=4/1", 'Audit Form Data'!A$4:A$123, "&lt;=4/30", 'Audit Form Data'!B$4:B$123, 'Dropdown Lists'!A$11)</f>
        <v>0</v>
      </c>
      <c r="O256" s="102" t="str">
        <f t="shared" si="293"/>
        <v/>
      </c>
      <c r="P256" s="77">
        <f>COUNTIFS('Audit Form Data'!BG$4:BG$123, TRUE, 'Audit Form Data'!A$4:A$123, "&gt;=5/1", 'Audit Form Data'!A$4:A$123, "&lt;=5/31", 'Audit Form Data'!B$4:B$123, 'Dropdown Lists'!A$11)</f>
        <v>0</v>
      </c>
      <c r="Q256" s="78">
        <f>COUNTIFS('Audit Form Data'!BH$4:BH$123, TRUE, 'Audit Form Data'!A$4:A$123, "&gt;=5/1", 'Audit Form Data'!A$4:A$123, "&lt;=5/31", 'Audit Form Data'!B$4:B$123, 'Dropdown Lists'!A$11)</f>
        <v>0</v>
      </c>
      <c r="R256" s="102" t="str">
        <f t="shared" si="294"/>
        <v/>
      </c>
      <c r="S256" s="77">
        <f>COUNTIFS('Audit Form Data'!BG$4:BG$123, TRUE, 'Audit Form Data'!A$4:A$123, "&gt;=6/1", 'Audit Form Data'!A$4:A$123, "&lt;=6/30", 'Audit Form Data'!B$4:B$123, 'Dropdown Lists'!A$11)</f>
        <v>0</v>
      </c>
      <c r="T256" s="78">
        <f>COUNTIFS('Audit Form Data'!BH$4:BH$123, TRUE, 'Audit Form Data'!A$4:A$123, "&gt;=6/1", 'Audit Form Data'!A$4:A$123, "&lt;=6/30", 'Audit Form Data'!B$4:B$123, 'Dropdown Lists'!A$11)</f>
        <v>0</v>
      </c>
      <c r="U256" s="102" t="str">
        <f t="shared" si="295"/>
        <v/>
      </c>
      <c r="V256" s="77">
        <f>COUNTIFS('Audit Form Data'!BG$4:BG$123, TRUE, 'Audit Form Data'!A$4:A$123, "&gt;=7/1", 'Audit Form Data'!A$4:A$123, "&lt;=7/31", 'Audit Form Data'!B$4:B$123, 'Dropdown Lists'!A$11)</f>
        <v>0</v>
      </c>
      <c r="W256" s="78">
        <f>COUNTIFS('Audit Form Data'!BH$4:BH$123, TRUE, 'Audit Form Data'!A$4:A$123, "&gt;=7/1", 'Audit Form Data'!A$4:A$123, "&lt;=7/31", 'Audit Form Data'!B$4:B$123, 'Dropdown Lists'!A$11)</f>
        <v>0</v>
      </c>
      <c r="X256" s="102" t="str">
        <f t="shared" si="296"/>
        <v/>
      </c>
      <c r="Y256" s="77">
        <f>COUNTIFS('Audit Form Data'!BG$4:BG$123, TRUE, 'Audit Form Data'!A$4:A$123, "&gt;=8/1", 'Audit Form Data'!A$4:A$123, "&lt;=8/31", 'Audit Form Data'!B$4:B$123, 'Dropdown Lists'!A$11)</f>
        <v>0</v>
      </c>
      <c r="Z256" s="78">
        <f>COUNTIFS('Audit Form Data'!BH$4:BH$123, TRUE, 'Audit Form Data'!A$4:A$123, "&gt;=8/1", 'Audit Form Data'!A$4:A$123, "&lt;=8/31", 'Audit Form Data'!B$4:B$123, 'Dropdown Lists'!A$11)</f>
        <v>0</v>
      </c>
      <c r="AA256" s="102" t="str">
        <f t="shared" si="297"/>
        <v/>
      </c>
      <c r="AB256" s="77">
        <f>COUNTIFS('Audit Form Data'!BG$4:BG$123, TRUE, 'Audit Form Data'!A$4:A$123, "&gt;=9/1", 'Audit Form Data'!A$4:A$123, "&lt;=9/30", 'Audit Form Data'!B$4:B$123, 'Dropdown Lists'!A$11)</f>
        <v>0</v>
      </c>
      <c r="AC256" s="78">
        <f>COUNTIFS('Audit Form Data'!BH$4:BH$123, TRUE, 'Audit Form Data'!A$4:A$123, "&gt;=9/1", 'Audit Form Data'!A$4:A$123, "&lt;=9/30", 'Audit Form Data'!B$4:B$123, 'Dropdown Lists'!A$11)</f>
        <v>0</v>
      </c>
      <c r="AD256" s="102" t="str">
        <f t="shared" ref="AD256" si="302">IFERROR(AB256/(AB256+AC256),"")</f>
        <v/>
      </c>
      <c r="AE256" s="77">
        <f>COUNTIFS('Audit Form Data'!BG$4:BG$123, TRUE, 'Audit Form Data'!A$4:A$123, "&gt;=10/1", 'Audit Form Data'!A$4:A$123, "&lt;=10/31", 'Audit Form Data'!B$4:B$123, 'Dropdown Lists'!A$11)</f>
        <v>0</v>
      </c>
      <c r="AF256" s="78">
        <f>COUNTIFS('Audit Form Data'!BH$4:BH$123, TRUE, 'Audit Form Data'!A$4:A$123, "&gt;=10/1", 'Audit Form Data'!A$4:A$123, "&lt;=10/31", 'Audit Form Data'!B$4:B$123, 'Dropdown Lists'!A$11)</f>
        <v>0</v>
      </c>
      <c r="AG256" s="102" t="str">
        <f t="shared" si="299"/>
        <v/>
      </c>
      <c r="AH256" s="77">
        <f>COUNTIFS('Audit Form Data'!BG$4:BG$123, TRUE, 'Audit Form Data'!A$4:A$123, "&gt;=11/1", 'Audit Form Data'!A$4:A$123, "&lt;=11/30", 'Audit Form Data'!B$4:B$123, 'Dropdown Lists'!A$11)</f>
        <v>0</v>
      </c>
      <c r="AI256" s="78">
        <f>COUNTIFS('Audit Form Data'!BH$4:BH$123, TRUE, 'Audit Form Data'!A$4:A$123, "&gt;=11/1", 'Audit Form Data'!A$4:A$123, "&lt;=11/30", 'Audit Form Data'!B$4:B$123, 'Dropdown Lists'!A$11)</f>
        <v>0</v>
      </c>
      <c r="AJ256" s="102" t="str">
        <f t="shared" si="300"/>
        <v/>
      </c>
      <c r="AK256" s="77">
        <f>COUNTIFS('Audit Form Data'!BG$4:BG$123, TRUE, 'Audit Form Data'!A$4:A$123, "&gt;=12/1", 'Audit Form Data'!A$4:A$123, "&lt;=12/31", 'Audit Form Data'!B$4:B$123, 'Dropdown Lists'!A$11)</f>
        <v>0</v>
      </c>
      <c r="AL256" s="78">
        <f>COUNTIFS('Audit Form Data'!BH$4:BH$123, TRUE, 'Audit Form Data'!A$4:A$123, "&gt;=12/1", 'Audit Form Data'!A$4:A$123, "&lt;=12/31", 'Audit Form Data'!B$4:B$123, 'Dropdown Lists'!A$11)</f>
        <v>0</v>
      </c>
      <c r="AM256" s="102" t="str">
        <f t="shared" si="301"/>
        <v/>
      </c>
    </row>
    <row r="257" spans="2:54" x14ac:dyDescent="0.3">
      <c r="B257" s="151"/>
      <c r="C257" s="93" t="s">
        <v>118</v>
      </c>
      <c r="D257" s="94">
        <f>SUM(D254:D256)</f>
        <v>0</v>
      </c>
      <c r="E257" s="94">
        <f>SUM(E254:E256)</f>
        <v>0</v>
      </c>
      <c r="F257" s="103" t="e">
        <f>IFERROR(D257/(D257+E257), NA())</f>
        <v>#N/A</v>
      </c>
      <c r="G257" s="94">
        <f>SUM(G254:G256)</f>
        <v>0</v>
      </c>
      <c r="H257" s="94">
        <f>SUM(H254:H256)</f>
        <v>0</v>
      </c>
      <c r="I257" s="103" t="e">
        <f>IFERROR(G257/(G257+H257), NA())</f>
        <v>#N/A</v>
      </c>
      <c r="J257" s="94">
        <f>SUM(J254:J256)</f>
        <v>0</v>
      </c>
      <c r="K257" s="94">
        <f>SUM(K254:K256)</f>
        <v>0</v>
      </c>
      <c r="L257" s="103" t="e">
        <f>IFERROR(J257/(J257+K257), NA())</f>
        <v>#N/A</v>
      </c>
      <c r="M257" s="94">
        <f>SUM(M254:M256)</f>
        <v>0</v>
      </c>
      <c r="N257" s="94">
        <f>SUM(N254:N256)</f>
        <v>0</v>
      </c>
      <c r="O257" s="103" t="e">
        <f>IFERROR(M257/(M257+N257), NA())</f>
        <v>#N/A</v>
      </c>
      <c r="P257" s="94">
        <f>SUM(P254:P256)</f>
        <v>0</v>
      </c>
      <c r="Q257" s="94">
        <f>SUM(Q254:Q256)</f>
        <v>0</v>
      </c>
      <c r="R257" s="103" t="e">
        <f>IFERROR(P257/(P257+Q257), NA())</f>
        <v>#N/A</v>
      </c>
      <c r="S257" s="94">
        <f>SUM(S254:S256)</f>
        <v>0</v>
      </c>
      <c r="T257" s="94">
        <f>SUM(T254:T256)</f>
        <v>0</v>
      </c>
      <c r="U257" s="103" t="e">
        <f>IFERROR(S257/(S257+T257), NA())</f>
        <v>#N/A</v>
      </c>
      <c r="V257" s="94">
        <f>SUM(V254:V256)</f>
        <v>0</v>
      </c>
      <c r="W257" s="94">
        <f>SUM(W254:W256)</f>
        <v>0</v>
      </c>
      <c r="X257" s="103" t="e">
        <f>IFERROR(V257/(V257+W257), NA())</f>
        <v>#N/A</v>
      </c>
      <c r="Y257" s="94">
        <f>SUM(Y254:Y256)</f>
        <v>0</v>
      </c>
      <c r="Z257" s="94">
        <f>SUM(Z254:Z256)</f>
        <v>0</v>
      </c>
      <c r="AA257" s="103" t="e">
        <f>IFERROR(Y257/(Y257+Z257), NA())</f>
        <v>#N/A</v>
      </c>
      <c r="AB257" s="94">
        <f>SUM(AB254:AB256)</f>
        <v>0</v>
      </c>
      <c r="AC257" s="94">
        <f>SUM(AC254:AC256)</f>
        <v>0</v>
      </c>
      <c r="AD257" s="103" t="e">
        <f>IFERROR(AB257/(AB257+AC257), NA())</f>
        <v>#N/A</v>
      </c>
      <c r="AE257" s="94">
        <f>SUM(AE254:AE256)</f>
        <v>0</v>
      </c>
      <c r="AF257" s="94">
        <f>SUM(AF254:AF256)</f>
        <v>0</v>
      </c>
      <c r="AG257" s="103" t="e">
        <f>IFERROR(AE257/(AE257+AF257), NA())</f>
        <v>#N/A</v>
      </c>
      <c r="AH257" s="94">
        <f>SUM(AH254:AH256)</f>
        <v>0</v>
      </c>
      <c r="AI257" s="94">
        <f>SUM(AI254:AI256)</f>
        <v>0</v>
      </c>
      <c r="AJ257" s="103" t="e">
        <f>IFERROR(AH257/(AH257+AI257), NA())</f>
        <v>#N/A</v>
      </c>
      <c r="AK257" s="94">
        <f>SUM(AK254:AK256)</f>
        <v>0</v>
      </c>
      <c r="AL257" s="94">
        <f>SUM(AL254:AL256)</f>
        <v>0</v>
      </c>
      <c r="AM257" s="103" t="e">
        <f>IFERROR(AK257/(AK257+AL257), NA())</f>
        <v>#N/A</v>
      </c>
    </row>
    <row r="258" spans="2:54" ht="24.6" x14ac:dyDescent="0.3">
      <c r="B258" s="152" t="s">
        <v>23</v>
      </c>
      <c r="C258" s="63" t="s">
        <v>24</v>
      </c>
      <c r="D258" s="79">
        <f>COUNTIFS('Audit Form Data'!Q$4:Q$123, TRUE, 'Audit Form Data'!A$4:A$123, "&gt;=1/1", 'Audit Form Data'!A$4:A$123, "&lt;=1/31", 'Audit Form Data'!B$4:B$123, 'Dropdown Lists'!A$11)</f>
        <v>0</v>
      </c>
      <c r="E258" s="80">
        <f>COUNTIFS('Audit Form Data'!R$4:R$123, TRUE, 'Audit Form Data'!A$4:A$123, "&gt;=1/1", 'Audit Form Data'!A$4:A$123, "&lt;=1/31", 'Audit Form Data'!B$4:B$123, 'Dropdown Lists'!A$11)</f>
        <v>0</v>
      </c>
      <c r="F258" s="104" t="str">
        <f t="shared" ref="F258:F259" si="303">IFERROR(D258/(D258+E258),"")</f>
        <v/>
      </c>
      <c r="G258" s="79">
        <f>COUNTIFS('Audit Form Data'!Q$4:Q$123, TRUE, 'Audit Form Data'!A$4:A$123, "&gt;=2/1", 'Audit Form Data'!A$4:A$123, "&lt;3/1", 'Audit Form Data'!B$4:B$123, 'Dropdown Lists'!A$11)</f>
        <v>0</v>
      </c>
      <c r="H258" s="80">
        <f>COUNTIFS('Audit Form Data'!R$4:R$123, TRUE, 'Audit Form Data'!A$4:A$123, "&gt;=2/1", 'Audit Form Data'!A$4:A$123, "&lt;3/1", 'Audit Form Data'!B$4:B$123, 'Dropdown Lists'!A$11)</f>
        <v>0</v>
      </c>
      <c r="I258" s="104" t="str">
        <f t="shared" ref="I258:I259" si="304">IFERROR(G258/(G258+H258),"")</f>
        <v/>
      </c>
      <c r="J258" s="79">
        <f>COUNTIFS('Audit Form Data'!Q$4:Q$123, TRUE, 'Audit Form Data'!A$4:A$123, "&gt;=3/1", 'Audit Form Data'!A$4:A$123, "&lt;=3/31", 'Audit Form Data'!B$4:B$123, 'Dropdown Lists'!A$11)</f>
        <v>0</v>
      </c>
      <c r="K258" s="80">
        <f>COUNTIFS('Audit Form Data'!R$4:R$123, TRUE, 'Audit Form Data'!A$4:A$123, "&gt;=3/1", 'Audit Form Data'!A$4:A$123, "&lt;=3/31", 'Audit Form Data'!B$4:B$123, 'Dropdown Lists'!A$11)</f>
        <v>0</v>
      </c>
      <c r="L258" s="104" t="str">
        <f t="shared" ref="L258:L259" si="305">IFERROR(J258/(J258+K258),"")</f>
        <v/>
      </c>
      <c r="M258" s="79">
        <f>COUNTIFS('Audit Form Data'!Q$4:Q$123, TRUE, 'Audit Form Data'!A$4:A$123, "&gt;=4/1", 'Audit Form Data'!A$4:A$123, "&lt;=4/30", 'Audit Form Data'!B$4:B$123, 'Dropdown Lists'!A$11)</f>
        <v>0</v>
      </c>
      <c r="N258" s="80">
        <f>COUNTIFS('Audit Form Data'!R$4:R$123, TRUE, 'Audit Form Data'!A$4:A$123, "&gt;=4/1", 'Audit Form Data'!A$4:A$123, "&lt;=4/30", 'Audit Form Data'!B$4:B$123, 'Dropdown Lists'!A$11)</f>
        <v>0</v>
      </c>
      <c r="O258" s="104" t="str">
        <f t="shared" ref="O258:O259" si="306">IFERROR(M258/(M258+N258),"")</f>
        <v/>
      </c>
      <c r="P258" s="79">
        <f>COUNTIFS('Audit Form Data'!Q$4:Q$123, TRUE, 'Audit Form Data'!A$4:A$123, "&gt;=5/1", 'Audit Form Data'!A$4:A$123, "&lt;=5/31", 'Audit Form Data'!B$4:B$123, 'Dropdown Lists'!A$11)</f>
        <v>0</v>
      </c>
      <c r="Q258" s="80">
        <f>COUNTIFS('Audit Form Data'!R$4:R$123, TRUE, 'Audit Form Data'!A$4:A$123, "&gt;=5/1", 'Audit Form Data'!A$4:A$123, "&lt;=5/31", 'Audit Form Data'!B$4:B$123, 'Dropdown Lists'!A$11)</f>
        <v>0</v>
      </c>
      <c r="R258" s="104" t="str">
        <f t="shared" ref="R258:R259" si="307">IFERROR(P258/(P258+Q258),"")</f>
        <v/>
      </c>
      <c r="S258" s="79">
        <f>COUNTIFS('Audit Form Data'!Q$4:Q$123, TRUE, 'Audit Form Data'!A$4:A$123, "&gt;=6/1", 'Audit Form Data'!A$4:A$123, "&lt;=6/30", 'Audit Form Data'!B$4:B$123, 'Dropdown Lists'!A$11)</f>
        <v>0</v>
      </c>
      <c r="T258" s="80">
        <f>COUNTIFS('Audit Form Data'!R$4:R$123, TRUE, 'Audit Form Data'!A$4:A$123, "&gt;=6/1", 'Audit Form Data'!A$4:A$123, "&lt;=6/30", 'Audit Form Data'!B$4:B$123, 'Dropdown Lists'!A$11)</f>
        <v>0</v>
      </c>
      <c r="U258" s="104" t="str">
        <f t="shared" ref="U258:U259" si="308">IFERROR(S258/(S258+T258),"")</f>
        <v/>
      </c>
      <c r="V258" s="79">
        <f>COUNTIFS('Audit Form Data'!Q$4:Q$123, TRUE, 'Audit Form Data'!A$4:A$123, "&gt;=7/1", 'Audit Form Data'!A$4:A$123, "&lt;=7/31", 'Audit Form Data'!B$4:B$123, 'Dropdown Lists'!A$11)</f>
        <v>0</v>
      </c>
      <c r="W258" s="80">
        <f>COUNTIFS('Audit Form Data'!R$4:R$123, TRUE, 'Audit Form Data'!A$4:A$123, "&gt;=7/1", 'Audit Form Data'!A$4:A$123, "&lt;=7/31", 'Audit Form Data'!B$4:B$123, 'Dropdown Lists'!A$11)</f>
        <v>0</v>
      </c>
      <c r="X258" s="104" t="str">
        <f t="shared" ref="X258:X259" si="309">IFERROR(V258/(V258+W258),"")</f>
        <v/>
      </c>
      <c r="Y258" s="79">
        <f>COUNTIFS('Audit Form Data'!Q$4:Q$123, TRUE, 'Audit Form Data'!A$4:A$123, "&gt;=8/1", 'Audit Form Data'!A$4:A$123, "&lt;=8/31", 'Audit Form Data'!B$4:B$123, 'Dropdown Lists'!A$11)</f>
        <v>0</v>
      </c>
      <c r="Z258" s="80">
        <f>COUNTIFS('Audit Form Data'!R$4:R$123, TRUE, 'Audit Form Data'!A$4:A$123, "&gt;=8/1", 'Audit Form Data'!A$4:A$123, "&lt;=8/31", 'Audit Form Data'!B$4:B$123, 'Dropdown Lists'!A$11)</f>
        <v>0</v>
      </c>
      <c r="AA258" s="104" t="str">
        <f t="shared" ref="AA258:AA259" si="310">IFERROR(Y258/(Y258+Z258),"")</f>
        <v/>
      </c>
      <c r="AB258" s="79">
        <f>COUNTIFS('Audit Form Data'!Q$4:Q$123, TRUE, 'Audit Form Data'!A$4:A$123, "&gt;=9/1", 'Audit Form Data'!A$4:A$123, "&lt;=9/30", 'Audit Form Data'!B$4:B$123, 'Dropdown Lists'!A$11)</f>
        <v>0</v>
      </c>
      <c r="AC258" s="80">
        <f>COUNTIFS('Audit Form Data'!R$4:R$123, TRUE, 'Audit Form Data'!A$4:A$123, "&gt;=9/1", 'Audit Form Data'!A$4:A$123, "&lt;=9/30", 'Audit Form Data'!B$4:B$123, 'Dropdown Lists'!A$11)</f>
        <v>0</v>
      </c>
      <c r="AD258" s="104" t="str">
        <f t="shared" ref="AD258:AD259" si="311">IFERROR(AB258/(AB258+AC258),"")</f>
        <v/>
      </c>
      <c r="AE258" s="79">
        <f>COUNTIFS('Audit Form Data'!Q$4:Q$123, TRUE, 'Audit Form Data'!A$4:A$123, "&gt;=10/1", 'Audit Form Data'!A$4:A$123, "&lt;=10/31", 'Audit Form Data'!B$4:B$123, 'Dropdown Lists'!A$11)</f>
        <v>0</v>
      </c>
      <c r="AF258" s="80">
        <f>COUNTIFS('Audit Form Data'!R$4:R$123, TRUE, 'Audit Form Data'!A$4:A$123, "&gt;=10/1", 'Audit Form Data'!A$4:A$123, "&lt;=10/31", 'Audit Form Data'!B$4:B$123, 'Dropdown Lists'!A$11)</f>
        <v>0</v>
      </c>
      <c r="AG258" s="104" t="str">
        <f t="shared" ref="AG258:AG259" si="312">IFERROR(AE258/(AE258+AF258),"")</f>
        <v/>
      </c>
      <c r="AH258" s="79">
        <f>COUNTIFS('Audit Form Data'!Q$4:Q$123, TRUE, 'Audit Form Data'!A$4:A$123, "&gt;=11/1", 'Audit Form Data'!A$4:A$123, "&lt;=11/30", 'Audit Form Data'!B$4:B$123, 'Dropdown Lists'!A$11)</f>
        <v>0</v>
      </c>
      <c r="AI258" s="80">
        <f>COUNTIFS('Audit Form Data'!R$4:R$123, TRUE, 'Audit Form Data'!A$4:A$123, "&gt;=11/1", 'Audit Form Data'!A$4:A$123, "&lt;=11/30", 'Audit Form Data'!B$4:B$123, 'Dropdown Lists'!A$11)</f>
        <v>0</v>
      </c>
      <c r="AJ258" s="104" t="str">
        <f t="shared" ref="AJ258:AJ259" si="313">IFERROR(AH258/(AH258+AI258),"")</f>
        <v/>
      </c>
      <c r="AK258" s="79">
        <f>COUNTIFS('Audit Form Data'!Q$4:Q$123, TRUE, 'Audit Form Data'!A$4:A$123, "&gt;=12/1", 'Audit Form Data'!A$4:A$123, "&lt;=12/31", 'Audit Form Data'!B$4:B$123, 'Dropdown Lists'!A$11)</f>
        <v>0</v>
      </c>
      <c r="AL258" s="80">
        <f>COUNTIFS('Audit Form Data'!R$4:R$123, TRUE, 'Audit Form Data'!A$4:A$123, "&gt;=12/1", 'Audit Form Data'!A$4:A$123, "&lt;=12/31", 'Audit Form Data'!B$4:B$123, 'Dropdown Lists'!A$11)</f>
        <v>0</v>
      </c>
      <c r="AM258" s="104" t="str">
        <f t="shared" ref="AM258:AM259" si="314">IFERROR(AK258/(AK258+AL258),"")</f>
        <v/>
      </c>
    </row>
    <row r="259" spans="2:54" ht="36.6" x14ac:dyDescent="0.3">
      <c r="B259" s="160"/>
      <c r="C259" s="63" t="s">
        <v>25</v>
      </c>
      <c r="D259" s="81">
        <f>COUNTIFS('Audit Form Data'!AC$4:AC$123, TRUE, 'Audit Form Data'!A$4:A$123, "&gt;=1/1", 'Audit Form Data'!A$4:A$123, "&lt;=1/31", 'Audit Form Data'!B$4:B$123, 'Dropdown Lists'!A$11)</f>
        <v>0</v>
      </c>
      <c r="E259" s="82">
        <f>COUNTIFS('Audit Form Data'!AD$4:AD$123, TRUE, 'Audit Form Data'!A$4:A$123, "&gt;=1/1", 'Audit Form Data'!A$4:A$123, "&lt;=1/31", 'Audit Form Data'!B$4:B$123, 'Dropdown Lists'!A$11)</f>
        <v>0</v>
      </c>
      <c r="F259" s="104" t="str">
        <f t="shared" si="303"/>
        <v/>
      </c>
      <c r="G259" s="81">
        <f>COUNTIFS('Audit Form Data'!AC$4:AC$123, TRUE, 'Audit Form Data'!A$4:A$123, "&gt;=2/1", 'Audit Form Data'!A$4:A$123, "&lt;3/1", 'Audit Form Data'!B$4:B$123, 'Dropdown Lists'!A$11)</f>
        <v>0</v>
      </c>
      <c r="H259" s="82">
        <f>COUNTIFS('Audit Form Data'!AD$4:AD$123, TRUE, 'Audit Form Data'!A$4:A$123, "&gt;=2/1", 'Audit Form Data'!A$4:A$123, "&lt;3/1", 'Audit Form Data'!B$4:B$123, 'Dropdown Lists'!A$11)</f>
        <v>0</v>
      </c>
      <c r="I259" s="104" t="str">
        <f t="shared" si="304"/>
        <v/>
      </c>
      <c r="J259" s="81">
        <f>COUNTIFS('Audit Form Data'!AC$4:AC$123, TRUE, 'Audit Form Data'!A$4:A$123, "&gt;=3/1", 'Audit Form Data'!A$4:A$123, "&lt;=3/31", 'Audit Form Data'!B$4:B$123, 'Dropdown Lists'!A$11)</f>
        <v>0</v>
      </c>
      <c r="K259" s="82">
        <f>COUNTIFS('Audit Form Data'!AD$4:AD$123, TRUE, 'Audit Form Data'!A$4:A$123, "&gt;=3/1", 'Audit Form Data'!A$4:A$123, "&lt;=3/31", 'Audit Form Data'!B$4:B$123, 'Dropdown Lists'!A$11)</f>
        <v>0</v>
      </c>
      <c r="L259" s="104" t="str">
        <f t="shared" si="305"/>
        <v/>
      </c>
      <c r="M259" s="81">
        <f>COUNTIFS('Audit Form Data'!AC$4:AC$123, TRUE, 'Audit Form Data'!A$4:A$123, "&gt;=4/1", 'Audit Form Data'!A$4:A$123, "&lt;=4/30", 'Audit Form Data'!B$4:B$123, 'Dropdown Lists'!A$11)</f>
        <v>0</v>
      </c>
      <c r="N259" s="82">
        <f>COUNTIFS('Audit Form Data'!AD$4:AD$123, TRUE, 'Audit Form Data'!A$4:A$123, "&gt;=4/1", 'Audit Form Data'!A$4:A$123, "&lt;=4/30", 'Audit Form Data'!B$4:B$123, 'Dropdown Lists'!A$11)</f>
        <v>0</v>
      </c>
      <c r="O259" s="104" t="str">
        <f t="shared" si="306"/>
        <v/>
      </c>
      <c r="P259" s="81">
        <f>COUNTIFS('Audit Form Data'!AC$4:AC$123, TRUE, 'Audit Form Data'!A$4:A$123, "&gt;=5/1", 'Audit Form Data'!A$4:A$123, "&lt;=5/31", 'Audit Form Data'!B$4:B$123, 'Dropdown Lists'!A$11)</f>
        <v>0</v>
      </c>
      <c r="Q259" s="82">
        <f>COUNTIFS('Audit Form Data'!AD$4:AD$123, TRUE, 'Audit Form Data'!A$4:A$123, "&gt;=5/1", 'Audit Form Data'!A$4:A$123, "&lt;=5/31", 'Audit Form Data'!B$4:B$123, 'Dropdown Lists'!A$11)</f>
        <v>0</v>
      </c>
      <c r="R259" s="104" t="str">
        <f t="shared" si="307"/>
        <v/>
      </c>
      <c r="S259" s="81">
        <f>COUNTIFS('Audit Form Data'!AC$4:AC$123, TRUE, 'Audit Form Data'!A$4:A$123, "&gt;=6/1", 'Audit Form Data'!A$4:A$123, "&lt;=6/30", 'Audit Form Data'!B$4:B$123, 'Dropdown Lists'!A$11)</f>
        <v>0</v>
      </c>
      <c r="T259" s="82">
        <f>COUNTIFS('Audit Form Data'!AD$4:AD$123, TRUE, 'Audit Form Data'!A$4:A$123, "&gt;=6/1", 'Audit Form Data'!A$4:A$123, "&lt;=6/30", 'Audit Form Data'!B$4:B$123, 'Dropdown Lists'!A$11)</f>
        <v>0</v>
      </c>
      <c r="U259" s="104" t="str">
        <f t="shared" si="308"/>
        <v/>
      </c>
      <c r="V259" s="81">
        <f>COUNTIFS('Audit Form Data'!AC$4:AC$123, TRUE, 'Audit Form Data'!A$4:A$123, "&gt;=7/1", 'Audit Form Data'!A$4:A$123, "&lt;=7/31", 'Audit Form Data'!B$4:B$123, 'Dropdown Lists'!A$11)</f>
        <v>0</v>
      </c>
      <c r="W259" s="82">
        <f>COUNTIFS('Audit Form Data'!AD$4:AD$123, TRUE, 'Audit Form Data'!A$4:A$123, "&gt;=7/1", 'Audit Form Data'!A$4:A$123, "&lt;=7/31", 'Audit Form Data'!B$4:B$123, 'Dropdown Lists'!A$11)</f>
        <v>0</v>
      </c>
      <c r="X259" s="104" t="str">
        <f t="shared" si="309"/>
        <v/>
      </c>
      <c r="Y259" s="81">
        <f>COUNTIFS('Audit Form Data'!AC$4:AC$123, TRUE, 'Audit Form Data'!A$4:A$123, "&gt;=8/1", 'Audit Form Data'!A$4:A$123, "&lt;=8/31", 'Audit Form Data'!B$4:B$123, 'Dropdown Lists'!A$11)</f>
        <v>0</v>
      </c>
      <c r="Z259" s="82">
        <f>COUNTIFS('Audit Form Data'!AD$4:AD$123, TRUE, 'Audit Form Data'!A$4:A$123, "&gt;=8/1", 'Audit Form Data'!A$4:A$123, "&lt;=8/31", 'Audit Form Data'!B$4:B$123, 'Dropdown Lists'!A$11)</f>
        <v>0</v>
      </c>
      <c r="AA259" s="104" t="str">
        <f t="shared" si="310"/>
        <v/>
      </c>
      <c r="AB259" s="81">
        <f>COUNTIFS('Audit Form Data'!AC$4:AC$123, TRUE, 'Audit Form Data'!A$4:A$123, "&gt;=9/1", 'Audit Form Data'!A$4:A$123, "&lt;=9/30", 'Audit Form Data'!B$4:B$123, 'Dropdown Lists'!A$11)</f>
        <v>0</v>
      </c>
      <c r="AC259" s="82">
        <f>COUNTIFS('Audit Form Data'!AD$4:AD$123, TRUE, 'Audit Form Data'!A$4:A$123, "&gt;=9/1", 'Audit Form Data'!A$4:A$123, "&lt;=9/30", 'Audit Form Data'!B$4:B$123, 'Dropdown Lists'!A$11)</f>
        <v>0</v>
      </c>
      <c r="AD259" s="104" t="str">
        <f t="shared" si="311"/>
        <v/>
      </c>
      <c r="AE259" s="81">
        <f>COUNTIFS('Audit Form Data'!AC$4:AC$123, TRUE, 'Audit Form Data'!A$4:A$123, "&gt;=10/1", 'Audit Form Data'!A$4:A$123, "&lt;=10/31", 'Audit Form Data'!B$4:B$123, 'Dropdown Lists'!A$11)</f>
        <v>0</v>
      </c>
      <c r="AF259" s="82">
        <f>COUNTIFS('Audit Form Data'!AD$4:AD$123, TRUE, 'Audit Form Data'!A$4:A$123, "&gt;=10/1", 'Audit Form Data'!A$4:A$123, "&lt;=10/31", 'Audit Form Data'!B$4:B$123, 'Dropdown Lists'!A$11)</f>
        <v>0</v>
      </c>
      <c r="AG259" s="104" t="str">
        <f t="shared" si="312"/>
        <v/>
      </c>
      <c r="AH259" s="81">
        <f>COUNTIFS('Audit Form Data'!AC$4:AC$123, TRUE, 'Audit Form Data'!A$4:A$123, "&gt;=11/1", 'Audit Form Data'!A$4:A$123, "&lt;=11/30", 'Audit Form Data'!B$4:B$123, 'Dropdown Lists'!A$11)</f>
        <v>0</v>
      </c>
      <c r="AI259" s="82">
        <f>COUNTIFS('Audit Form Data'!AD$4:AD$123, TRUE, 'Audit Form Data'!A$4:A$123, "&gt;=11/1", 'Audit Form Data'!A$4:A$123, "&lt;=11/30", 'Audit Form Data'!B$4:B$123, 'Dropdown Lists'!A$11)</f>
        <v>0</v>
      </c>
      <c r="AJ259" s="104" t="str">
        <f t="shared" si="313"/>
        <v/>
      </c>
      <c r="AK259" s="81">
        <f>COUNTIFS('Audit Form Data'!AC$4:AC$123, TRUE, 'Audit Form Data'!A$4:A$123, "&gt;=12/1", 'Audit Form Data'!A$4:A$123, "&lt;=12/31", 'Audit Form Data'!B$4:B$123, 'Dropdown Lists'!A$11)</f>
        <v>0</v>
      </c>
      <c r="AL259" s="82">
        <f>COUNTIFS('Audit Form Data'!AD$4:AD$123, TRUE, 'Audit Form Data'!A$4:A$123, "&gt;=12/1", 'Audit Form Data'!A$4:A$123, "&lt;=12/31", 'Audit Form Data'!B$4:B$123, 'Dropdown Lists'!A$11)</f>
        <v>0</v>
      </c>
      <c r="AM259" s="104" t="str">
        <f t="shared" si="314"/>
        <v/>
      </c>
    </row>
    <row r="260" spans="2:54" ht="15" thickBot="1" x14ac:dyDescent="0.35">
      <c r="B260" s="153"/>
      <c r="C260" s="95" t="s">
        <v>118</v>
      </c>
      <c r="D260" s="105">
        <f>SUM(D258:D259)</f>
        <v>0</v>
      </c>
      <c r="E260" s="106">
        <f>SUM(E258:E259)</f>
        <v>0</v>
      </c>
      <c r="F260" s="107" t="e">
        <f>IFERROR(D260/(D260+E260), NA())</f>
        <v>#N/A</v>
      </c>
      <c r="G260" s="105">
        <f>SUM(G258:G259)</f>
        <v>0</v>
      </c>
      <c r="H260" s="106">
        <f>SUM(H258:H259)</f>
        <v>0</v>
      </c>
      <c r="I260" s="107" t="e">
        <f>IFERROR(G260/(G260+H260), NA())</f>
        <v>#N/A</v>
      </c>
      <c r="J260" s="105">
        <f>SUM(J258:J259)</f>
        <v>0</v>
      </c>
      <c r="K260" s="106">
        <f>SUM(K258:K259)</f>
        <v>0</v>
      </c>
      <c r="L260" s="107" t="e">
        <f>IFERROR(J260/(J260+K260), NA())</f>
        <v>#N/A</v>
      </c>
      <c r="M260" s="105">
        <f>SUM(M258:M259)</f>
        <v>0</v>
      </c>
      <c r="N260" s="106">
        <f>SUM(N258:N259)</f>
        <v>0</v>
      </c>
      <c r="O260" s="107" t="e">
        <f>IFERROR(M260/(M260+N260), NA())</f>
        <v>#N/A</v>
      </c>
      <c r="P260" s="105">
        <f>SUM(P258:P259)</f>
        <v>0</v>
      </c>
      <c r="Q260" s="106">
        <f>SUM(Q258:Q259)</f>
        <v>0</v>
      </c>
      <c r="R260" s="107" t="e">
        <f>IFERROR(P260/(P260+Q260), NA())</f>
        <v>#N/A</v>
      </c>
      <c r="S260" s="105">
        <f>SUM(S258:S259)</f>
        <v>0</v>
      </c>
      <c r="T260" s="106">
        <f>SUM(T258:T259)</f>
        <v>0</v>
      </c>
      <c r="U260" s="107" t="e">
        <f>IFERROR(S260/(S260+T260), NA())</f>
        <v>#N/A</v>
      </c>
      <c r="V260" s="105">
        <f>SUM(V258:V259)</f>
        <v>0</v>
      </c>
      <c r="W260" s="106">
        <f>SUM(W258:W259)</f>
        <v>0</v>
      </c>
      <c r="X260" s="107" t="e">
        <f>IFERROR(V260/(V260+W260), NA())</f>
        <v>#N/A</v>
      </c>
      <c r="Y260" s="105">
        <f>SUM(Y258:Y259)</f>
        <v>0</v>
      </c>
      <c r="Z260" s="106">
        <f>SUM(Z258:Z259)</f>
        <v>0</v>
      </c>
      <c r="AA260" s="107" t="e">
        <f>IFERROR(Y260/(Y260+Z260), NA())</f>
        <v>#N/A</v>
      </c>
      <c r="AB260" s="105">
        <f>SUM(AB258:AB259)</f>
        <v>0</v>
      </c>
      <c r="AC260" s="106">
        <f>SUM(AC258:AC259)</f>
        <v>0</v>
      </c>
      <c r="AD260" s="107" t="e">
        <f>IFERROR(AB260/(AB260+AC260), NA())</f>
        <v>#N/A</v>
      </c>
      <c r="AE260" s="105">
        <f>SUM(AE258:AE259)</f>
        <v>0</v>
      </c>
      <c r="AF260" s="106">
        <f>SUM(AF258:AF259)</f>
        <v>0</v>
      </c>
      <c r="AG260" s="107" t="e">
        <f>IFERROR(AE260/(AE260+AF260), NA())</f>
        <v>#N/A</v>
      </c>
      <c r="AH260" s="105">
        <f>SUM(AH258:AH259)</f>
        <v>0</v>
      </c>
      <c r="AI260" s="106">
        <f>SUM(AI258:AI259)</f>
        <v>0</v>
      </c>
      <c r="AJ260" s="107" t="e">
        <f>IFERROR(AH260/(AH260+AI260), NA())</f>
        <v>#N/A</v>
      </c>
      <c r="AK260" s="105">
        <f>SUM(AK258:AK259)</f>
        <v>0</v>
      </c>
      <c r="AL260" s="106">
        <f>SUM(AL258:AL259)</f>
        <v>0</v>
      </c>
      <c r="AM260" s="107" t="e">
        <f>IFERROR(AK260/(AK260+AL260), NA())</f>
        <v>#N/A</v>
      </c>
    </row>
    <row r="262" spans="2:54" ht="18.600000000000001" thickBot="1" x14ac:dyDescent="0.4">
      <c r="B262" s="111" t="str">
        <f>'Dropdown Lists'!A$12 &amp; " EVS Observations"</f>
        <v>Unit J EVS Observations</v>
      </c>
      <c r="C262" s="111"/>
      <c r="D262" s="111"/>
      <c r="E262" s="111"/>
      <c r="F262" s="111"/>
      <c r="G262" s="111"/>
      <c r="H262" s="111"/>
      <c r="I262" s="111"/>
      <c r="J262" s="111"/>
      <c r="K262" s="111"/>
      <c r="L262" s="111"/>
      <c r="M262" s="111"/>
      <c r="N262" s="111"/>
      <c r="O262" s="111"/>
      <c r="P262" s="111"/>
      <c r="Q262" s="111"/>
      <c r="R262" s="111"/>
      <c r="S262" s="111"/>
      <c r="T262" s="111"/>
      <c r="U262" s="111"/>
      <c r="V262" s="111"/>
      <c r="W262" s="111"/>
      <c r="X262" s="111"/>
      <c r="Y262" s="111"/>
      <c r="Z262" s="111"/>
      <c r="AA262" s="111"/>
      <c r="AB262" s="111"/>
      <c r="AC262" s="111"/>
      <c r="AD262" s="111"/>
      <c r="AE262" s="111"/>
      <c r="AF262" s="111"/>
      <c r="AG262" s="111"/>
      <c r="AH262" s="111"/>
      <c r="AI262" s="111"/>
      <c r="AJ262" s="111"/>
      <c r="AK262" s="111"/>
      <c r="AL262" s="111"/>
      <c r="AM262" s="111"/>
    </row>
    <row r="263" spans="2:54" ht="18.600000000000001" thickBot="1" x14ac:dyDescent="0.4">
      <c r="D263" s="108" t="s">
        <v>103</v>
      </c>
      <c r="E263" s="109"/>
      <c r="F263" s="110"/>
      <c r="G263" s="108" t="s">
        <v>104</v>
      </c>
      <c r="H263" s="109"/>
      <c r="I263" s="110"/>
      <c r="J263" s="108" t="s">
        <v>105</v>
      </c>
      <c r="K263" s="109"/>
      <c r="L263" s="110"/>
      <c r="M263" s="108" t="s">
        <v>106</v>
      </c>
      <c r="N263" s="109"/>
      <c r="O263" s="110"/>
      <c r="P263" s="108" t="s">
        <v>107</v>
      </c>
      <c r="Q263" s="109"/>
      <c r="R263" s="110"/>
      <c r="S263" s="108" t="s">
        <v>108</v>
      </c>
      <c r="T263" s="109"/>
      <c r="U263" s="110"/>
      <c r="V263" s="108" t="s">
        <v>109</v>
      </c>
      <c r="W263" s="109"/>
      <c r="X263" s="110"/>
      <c r="Y263" s="108" t="s">
        <v>110</v>
      </c>
      <c r="Z263" s="109"/>
      <c r="AA263" s="110"/>
      <c r="AB263" s="108" t="s">
        <v>111</v>
      </c>
      <c r="AC263" s="109"/>
      <c r="AD263" s="110"/>
      <c r="AE263" s="108" t="s">
        <v>112</v>
      </c>
      <c r="AF263" s="109"/>
      <c r="AG263" s="110"/>
      <c r="AH263" s="108" t="s">
        <v>113</v>
      </c>
      <c r="AI263" s="109"/>
      <c r="AJ263" s="110"/>
      <c r="AK263" s="108" t="s">
        <v>114</v>
      </c>
      <c r="AL263" s="109"/>
      <c r="AM263" s="110"/>
      <c r="AO263" s="111" t="str">
        <f>'Dropdown Lists'!A$12 &amp; " Misses"</f>
        <v>Unit J Misses</v>
      </c>
      <c r="AP263" s="111"/>
      <c r="AQ263" s="111"/>
      <c r="AR263" s="111"/>
      <c r="AS263" s="111"/>
      <c r="AT263" s="111"/>
      <c r="AU263" s="111"/>
      <c r="AV263" s="111"/>
      <c r="AW263" s="111"/>
      <c r="AX263" s="111"/>
      <c r="AY263" s="111"/>
      <c r="AZ263" s="111"/>
      <c r="BA263" s="111"/>
      <c r="BB263" s="111"/>
    </row>
    <row r="264" spans="2:54" ht="15" thickBot="1" x14ac:dyDescent="0.35">
      <c r="D264" s="68" t="s">
        <v>97</v>
      </c>
      <c r="E264" s="69" t="s">
        <v>115</v>
      </c>
      <c r="F264" s="70" t="s">
        <v>116</v>
      </c>
      <c r="G264" s="68" t="s">
        <v>97</v>
      </c>
      <c r="H264" s="69" t="s">
        <v>115</v>
      </c>
      <c r="I264" s="70" t="s">
        <v>116</v>
      </c>
      <c r="J264" s="68" t="s">
        <v>97</v>
      </c>
      <c r="K264" s="69" t="s">
        <v>115</v>
      </c>
      <c r="L264" s="70" t="s">
        <v>116</v>
      </c>
      <c r="M264" s="68" t="s">
        <v>97</v>
      </c>
      <c r="N264" s="69" t="s">
        <v>115</v>
      </c>
      <c r="O264" s="70" t="s">
        <v>116</v>
      </c>
      <c r="P264" s="68" t="s">
        <v>97</v>
      </c>
      <c r="Q264" s="69" t="s">
        <v>115</v>
      </c>
      <c r="R264" s="70" t="s">
        <v>116</v>
      </c>
      <c r="S264" s="68" t="s">
        <v>97</v>
      </c>
      <c r="T264" s="69" t="s">
        <v>115</v>
      </c>
      <c r="U264" s="70" t="s">
        <v>116</v>
      </c>
      <c r="V264" s="68" t="s">
        <v>97</v>
      </c>
      <c r="W264" s="69" t="s">
        <v>115</v>
      </c>
      <c r="X264" s="70" t="s">
        <v>116</v>
      </c>
      <c r="Y264" s="68" t="s">
        <v>97</v>
      </c>
      <c r="Z264" s="69" t="s">
        <v>115</v>
      </c>
      <c r="AA264" s="70" t="s">
        <v>116</v>
      </c>
      <c r="AB264" s="68" t="s">
        <v>97</v>
      </c>
      <c r="AC264" s="69" t="s">
        <v>115</v>
      </c>
      <c r="AD264" s="70" t="s">
        <v>116</v>
      </c>
      <c r="AE264" s="68" t="s">
        <v>97</v>
      </c>
      <c r="AF264" s="69" t="s">
        <v>115</v>
      </c>
      <c r="AG264" s="70" t="s">
        <v>116</v>
      </c>
      <c r="AH264" s="68" t="s">
        <v>97</v>
      </c>
      <c r="AI264" s="69" t="s">
        <v>115</v>
      </c>
      <c r="AJ264" s="70" t="s">
        <v>116</v>
      </c>
      <c r="AK264" s="68" t="s">
        <v>97</v>
      </c>
      <c r="AL264" s="69" t="s">
        <v>115</v>
      </c>
      <c r="AM264" s="70" t="s">
        <v>116</v>
      </c>
      <c r="AQ264" s="113" t="s">
        <v>103</v>
      </c>
      <c r="AR264" s="113" t="s">
        <v>104</v>
      </c>
      <c r="AS264" s="113" t="s">
        <v>105</v>
      </c>
      <c r="AT264" s="113" t="s">
        <v>106</v>
      </c>
      <c r="AU264" s="113" t="s">
        <v>107</v>
      </c>
      <c r="AV264" s="113" t="s">
        <v>108</v>
      </c>
      <c r="AW264" s="113" t="s">
        <v>109</v>
      </c>
      <c r="AX264" s="113" t="s">
        <v>110</v>
      </c>
      <c r="AY264" s="113" t="s">
        <v>111</v>
      </c>
      <c r="AZ264" s="113" t="s">
        <v>112</v>
      </c>
      <c r="BA264" s="113" t="s">
        <v>113</v>
      </c>
      <c r="BB264" s="113" t="s">
        <v>114</v>
      </c>
    </row>
    <row r="265" spans="2:54" x14ac:dyDescent="0.3">
      <c r="B265" s="157" t="s">
        <v>0</v>
      </c>
      <c r="C265" s="55" t="s">
        <v>117</v>
      </c>
      <c r="D265" s="65">
        <f>COUNTIFS('Audit Form Data'!E$4:E$123, TRUE, 'Audit Form Data'!A$4:A$123, "&gt;=1/1", 'Audit Form Data'!A$4:A$123, "&lt;=1/31", 'Audit Form Data'!B$4:B$123, 'Dropdown Lists'!A$12)</f>
        <v>0</v>
      </c>
      <c r="E265" s="66">
        <f>COUNTIFS('Audit Form Data'!F$4:F$123, TRUE, 'Audit Form Data'!A$4:A$123, "&gt;=1/1", 'Audit Form Data'!A$4:A$123, "&lt;=1/31", 'Audit Form Data'!B$4:B$123, 'Dropdown Lists'!A$12)</f>
        <v>0</v>
      </c>
      <c r="F265" s="67" t="str">
        <f>IFERROR(D265/(D265+E265),"")</f>
        <v/>
      </c>
      <c r="G265" s="65">
        <f>COUNTIFS('Audit Form Data'!E$4:E$123, TRUE, 'Audit Form Data'!A$4:A$123, "&gt;=2/1", 'Audit Form Data'!A$4:A$123, "&lt;3/1", 'Audit Form Data'!B$4:B$123, 'Dropdown Lists'!A$12)</f>
        <v>0</v>
      </c>
      <c r="H265" s="66">
        <f>COUNTIFS('Audit Form Data'!F$4:F$123, TRUE, 'Audit Form Data'!A$4:A$123, "&gt;=2/1", 'Audit Form Data'!A$4:A$123, "&lt;3/1", 'Audit Form Data'!B$4:B$123, 'Dropdown Lists'!A$12)</f>
        <v>0</v>
      </c>
      <c r="I265" s="67" t="str">
        <f>IFERROR(G265/(G265+H265),"")</f>
        <v/>
      </c>
      <c r="J265" s="65">
        <f>COUNTIFS('Audit Form Data'!E$4:E$123, TRUE, 'Audit Form Data'!A$4:A$123, "&gt;=3/1", 'Audit Form Data'!A$4:A$123, "&lt;=3/31", 'Audit Form Data'!B$4:B$123, 'Dropdown Lists'!A$12)</f>
        <v>0</v>
      </c>
      <c r="K265" s="66">
        <f>COUNTIFS('Audit Form Data'!F$4:F$123, TRUE, 'Audit Form Data'!A$4:A$123, "&gt;=3/1", 'Audit Form Data'!A$4:A$123, "&lt;=3/31", 'Audit Form Data'!B$4:B$123, 'Dropdown Lists'!A$12)</f>
        <v>0</v>
      </c>
      <c r="L265" s="67" t="str">
        <f>IFERROR(J265/(J265+K265),"")</f>
        <v/>
      </c>
      <c r="M265" s="65">
        <f>COUNTIFS('Audit Form Data'!E$4:E$123, TRUE, 'Audit Form Data'!A$4:A$123, "&gt;=4/1", 'Audit Form Data'!A$4:A$123, "&lt;=4/30", 'Audit Form Data'!B$4:B$123, 'Dropdown Lists'!A$12)</f>
        <v>0</v>
      </c>
      <c r="N265" s="66">
        <f>COUNTIFS('Audit Form Data'!F$4:F$123, TRUE, 'Audit Form Data'!A$4:A$123, "&gt;=4/1", 'Audit Form Data'!A$4:A$123, "&lt;=4/30", 'Audit Form Data'!B$4:B$123, 'Dropdown Lists'!A$12)</f>
        <v>0</v>
      </c>
      <c r="O265" s="67" t="str">
        <f>IFERROR(M265/(M265+N265),"")</f>
        <v/>
      </c>
      <c r="P265" s="65">
        <f>COUNTIFS('Audit Form Data'!E$4:E$123, TRUE, 'Audit Form Data'!A$4:A$123, "&gt;=5/1", 'Audit Form Data'!A$4:A$123, "&lt;=5/31", 'Audit Form Data'!B$4:B$123, 'Dropdown Lists'!A$12)</f>
        <v>0</v>
      </c>
      <c r="Q265" s="66">
        <f>COUNTIFS('Audit Form Data'!F$4:F$123, TRUE, 'Audit Form Data'!A$4:A$123, "&gt;=5/1", 'Audit Form Data'!A$4:A$123, "&lt;=5/31", 'Audit Form Data'!B$4:B$123, 'Dropdown Lists'!A$12)</f>
        <v>0</v>
      </c>
      <c r="R265" s="67" t="str">
        <f>IFERROR(P265/(P265+Q265)," ")</f>
        <v xml:space="preserve"> </v>
      </c>
      <c r="S265" s="65">
        <f>COUNTIFS('Audit Form Data'!E$4:E$123, TRUE, 'Audit Form Data'!A$4:A$123, "&gt;=6/1", 'Audit Form Data'!A$4:A$123, "&lt;=6/30", 'Audit Form Data'!B$4:B$123, 'Dropdown Lists'!A$12)</f>
        <v>0</v>
      </c>
      <c r="T265" s="66">
        <f>COUNTIFS('Audit Form Data'!F$4:F$123, TRUE, 'Audit Form Data'!A$4:A$123, "&gt;=6/1", 'Audit Form Data'!A$4:A$123, "&lt;=6/30", 'Audit Form Data'!B$4:B$123, 'Dropdown Lists'!A$12)</f>
        <v>0</v>
      </c>
      <c r="U265" s="67" t="str">
        <f>IFERROR(S265/(S265+T265)," ")</f>
        <v xml:space="preserve"> </v>
      </c>
      <c r="V265" s="65">
        <f>COUNTIFS('Audit Form Data'!E$4:E$123, TRUE, 'Audit Form Data'!A$4:A$123, "&gt;=7/1", 'Audit Form Data'!A$4:A$123, "&lt;=7/31", 'Audit Form Data'!B$4:B$123, 'Dropdown Lists'!A$12)</f>
        <v>0</v>
      </c>
      <c r="W265" s="66">
        <f>COUNTIFS('Audit Form Data'!F$4:F$123, TRUE, 'Audit Form Data'!A$4:A$123, "&gt;=7/1", 'Audit Form Data'!A$4:A$123, "&lt;=7/31", 'Audit Form Data'!B$4:B$123, 'Dropdown Lists'!A$12)</f>
        <v>0</v>
      </c>
      <c r="X265" s="67" t="str">
        <f>IFERROR(V265/(V265+W265)," ")</f>
        <v xml:space="preserve"> </v>
      </c>
      <c r="Y265" s="65">
        <f>COUNTIFS('Audit Form Data'!E$4:E$123, TRUE, 'Audit Form Data'!A$4:A$123, "&gt;=8/1", 'Audit Form Data'!A$4:A$123, "&lt;=8/31", 'Audit Form Data'!B$4:B$123, 'Dropdown Lists'!A$12)</f>
        <v>0</v>
      </c>
      <c r="Z265" s="66">
        <f>COUNTIFS('Audit Form Data'!F$4:F$123, TRUE, 'Audit Form Data'!A$4:A$123, "&gt;=8/1", 'Audit Form Data'!A$4:A$123, "&lt;=8/31", 'Audit Form Data'!B$4:B$123, 'Dropdown Lists'!A$12)</f>
        <v>0</v>
      </c>
      <c r="AA265" s="67" t="str">
        <f>IFERROR(Y265/(Y265+Z265)," ")</f>
        <v xml:space="preserve"> </v>
      </c>
      <c r="AB265" s="65">
        <f>COUNTIFS('Audit Form Data'!E$4:E$123, TRUE, 'Audit Form Data'!A$4:A$123, "&gt;=9/1", 'Audit Form Data'!A$4:A$123, "&lt;=9/30", 'Audit Form Data'!B$4:B$123, 'Dropdown Lists'!A$12)</f>
        <v>0</v>
      </c>
      <c r="AC265" s="66">
        <f>COUNTIFS('Audit Form Data'!F$4:F$123, TRUE, 'Audit Form Data'!A$4:A$123, "&gt;=9/1", 'Audit Form Data'!A$4:A$123, "&lt;=9/30", 'Audit Form Data'!B$4:B$123, 'Dropdown Lists'!A$12)</f>
        <v>0</v>
      </c>
      <c r="AD265" s="67" t="str">
        <f>IFERROR(AB265/(AB265+AC265)," ")</f>
        <v xml:space="preserve"> </v>
      </c>
      <c r="AE265" s="65">
        <f>COUNTIFS('Audit Form Data'!E$4:E$123, TRUE, 'Audit Form Data'!A$4:A$123, "&gt;=10/1", 'Audit Form Data'!A$4:A$123, "&lt;=10/31", 'Audit Form Data'!B$4:B$123, 'Dropdown Lists'!A$12)</f>
        <v>0</v>
      </c>
      <c r="AF265" s="66">
        <f>COUNTIFS('Audit Form Data'!F$4:F$123, TRUE, 'Audit Form Data'!A$4:A$123, "&gt;=10/1", 'Audit Form Data'!A$4:A$123, "&lt;=10/31", 'Audit Form Data'!B$4:B$123, 'Dropdown Lists'!A$12)</f>
        <v>0</v>
      </c>
      <c r="AG265" s="67" t="str">
        <f>IFERROR(AE265/(AE265+AF265)," ")</f>
        <v xml:space="preserve"> </v>
      </c>
      <c r="AH265" s="65">
        <f>COUNTIFS('Audit Form Data'!E$4:E$123, TRUE, 'Audit Form Data'!A$4:A$123, "&gt;=11/1", 'Audit Form Data'!A$4:A$123, "&lt;=11/30", 'Audit Form Data'!B$4:B$123, 'Dropdown Lists'!A$12)</f>
        <v>0</v>
      </c>
      <c r="AI265" s="66">
        <f>COUNTIFS('Audit Form Data'!F$4:F$123, TRUE, 'Audit Form Data'!A$4:A$123, "&gt;=11/1", 'Audit Form Data'!A$4:A$123, "&lt;=11/30", 'Audit Form Data'!B$4:B$123, 'Dropdown Lists'!A$12)</f>
        <v>0</v>
      </c>
      <c r="AJ265" s="67" t="str">
        <f>IFERROR(AH265/(AH265+AI265)," ")</f>
        <v xml:space="preserve"> </v>
      </c>
      <c r="AK265" s="65">
        <f>COUNTIFS('Audit Form Data'!E$4:E$123, TRUE, 'Audit Form Data'!A$4:A$123, "&gt;=12/1", 'Audit Form Data'!A$4:A$123, "&lt;=12/31", 'Audit Form Data'!B$4:B$123, 'Dropdown Lists'!A$12)</f>
        <v>0</v>
      </c>
      <c r="AL265" s="66">
        <f>COUNTIFS('Audit Form Data'!F$4:F$123, TRUE, 'Audit Form Data'!A$4:A$123, "&gt;=12/1", 'Audit Form Data'!A$4:A$123, "&lt;=12/31", 'Audit Form Data'!B$4:B$123, 'Dropdown Lists'!A$12)</f>
        <v>0</v>
      </c>
      <c r="AM265" s="67" t="str">
        <f>IFERROR(AK265/(AK265+AL265)," ")</f>
        <v xml:space="preserve"> </v>
      </c>
      <c r="AO265" s="157" t="s">
        <v>0</v>
      </c>
      <c r="AP265" s="45" t="s">
        <v>117</v>
      </c>
      <c r="AQ265" s="54">
        <f>COUNTIFS('Audit Form Data'!F$4:F$123, TRUE, 'Audit Form Data'!A$4:A$123, "&gt;=1/1", 'Audit Form Data'!A$4:A$123, "&lt;=1/31", 'Audit Form Data'!B$4:B$123, 'Dropdown Lists'!A$12)</f>
        <v>0</v>
      </c>
      <c r="AR265" s="54">
        <f>COUNTIFS('Audit Form Data'!F$4:F$123, TRUE, 'Audit Form Data'!A$4:A$123, "&gt;=2/1", 'Audit Form Data'!A$4:A$123, "&lt;3/1", 'Audit Form Data'!B$4:B$123, 'Dropdown Lists'!A$12)</f>
        <v>0</v>
      </c>
      <c r="AS265" s="54">
        <f>COUNTIFS('Audit Form Data'!F$4:F$123, TRUE, 'Audit Form Data'!A$4:A$123, "&gt;=3/1", 'Audit Form Data'!A$4:A$123, "&lt;=3/31", 'Audit Form Data'!B$4:B$123, 'Dropdown Lists'!A$12)</f>
        <v>0</v>
      </c>
      <c r="AT265" s="54">
        <f>COUNTIFS('Audit Form Data'!F$4:F$123, TRUE, 'Audit Form Data'!A$4:A$123, "&gt;=4/1", 'Audit Form Data'!A$4:A$123, "&lt;=4/30", 'Audit Form Data'!B$4:B$123, 'Dropdown Lists'!A$12)</f>
        <v>0</v>
      </c>
      <c r="AU265" s="54">
        <f>COUNTIFS('Audit Form Data'!F$4:F$123, TRUE, 'Audit Form Data'!A$4:A$123, "&gt;=5/1", 'Audit Form Data'!A$4:A$123, "&lt;=5/31", 'Audit Form Data'!B$4:B$123, 'Dropdown Lists'!A$12)</f>
        <v>0</v>
      </c>
      <c r="AV265" s="54">
        <f>COUNTIFS('Audit Form Data'!F$4:F$123, TRUE, 'Audit Form Data'!A$4:A$123, "&gt;=6/1", 'Audit Form Data'!A$4:A$123, "&lt;=6/30", 'Audit Form Data'!B$4:B$123, 'Dropdown Lists'!A$12)</f>
        <v>0</v>
      </c>
      <c r="AW265" s="54">
        <f>COUNTIFS('Audit Form Data'!F$4:F$123, TRUE, 'Audit Form Data'!A$4:A$123, "&gt;=7/1", 'Audit Form Data'!A$4:A$123, "&lt;=7/31", 'Audit Form Data'!B$4:B$123, 'Dropdown Lists'!A$12)</f>
        <v>0</v>
      </c>
      <c r="AX265" s="54">
        <f>COUNTIFS('Audit Form Data'!F$4:F$123, TRUE, 'Audit Form Data'!A$4:A$123, "&gt;=8/1", 'Audit Form Data'!A$4:A$123, "&lt;=8/31", 'Audit Form Data'!B$4:B$123, 'Dropdown Lists'!A$12)</f>
        <v>0</v>
      </c>
      <c r="AY265" s="54">
        <f>COUNTIFS('Audit Form Data'!F$4:F$123, TRUE, 'Audit Form Data'!A$4:A$123, "&gt;=9/1", 'Audit Form Data'!A$4:A$123, "&lt;=9/30", 'Audit Form Data'!B$4:B$123, 'Dropdown Lists'!A$12)</f>
        <v>0</v>
      </c>
      <c r="AZ265" s="54">
        <f>COUNTIFS('Audit Form Data'!F$4:F$123, TRUE, 'Audit Form Data'!A$4:A$123, "&gt;=10/1", 'Audit Form Data'!A$4:A$123, "&lt;=10/31", 'Audit Form Data'!B$4:B$123, 'Dropdown Lists'!A$12)</f>
        <v>0</v>
      </c>
      <c r="BA265" s="54">
        <f>COUNTIFS('Audit Form Data'!F$4:F$123, TRUE, 'Audit Form Data'!A$4:A$123, "&gt;=11/1", 'Audit Form Data'!A$4:A$123, "&lt;=11/30", 'Audit Form Data'!B$4:B$123, 'Dropdown Lists'!A$12)</f>
        <v>0</v>
      </c>
      <c r="BB265" s="54">
        <f>COUNTIFS('Audit Form Data'!F$4:F$123, TRUE, 'Audit Form Data'!A$4:A$123, "&gt;=12/1", 'Audit Form Data'!A$4:A$123, "&lt;=12/31", 'Audit Form Data'!B$4:B$123, 'Dropdown Lists'!A$12)</f>
        <v>0</v>
      </c>
    </row>
    <row r="266" spans="2:54" ht="60.6" x14ac:dyDescent="0.3">
      <c r="B266" s="158"/>
      <c r="C266" s="55" t="s">
        <v>2</v>
      </c>
      <c r="D266" s="64">
        <f>COUNTIFS('Audit Form Data'!Z$4:Z$123, TRUE, 'Audit Form Data'!A$4:A$123, "&gt;=1/1", 'Audit Form Data'!A$4:A$123, "&lt;=1/31", 'Audit Form Data'!B$4:B$123, 'Dropdown Lists'!A$12)</f>
        <v>0</v>
      </c>
      <c r="E266" s="54">
        <f>COUNTIFS('Audit Form Data'!AA$4:AA$123, TRUE, 'Audit Form Data'!A$4:A$123, "&gt;=1/1", 'Audit Form Data'!A$4:A$123, "&lt;=1/31", 'Audit Form Data'!B$4:B$123, 'Dropdown Lists'!A$12)</f>
        <v>0</v>
      </c>
      <c r="F266" s="67" t="str">
        <f>IFERROR(D266/(D266+E266),"")</f>
        <v/>
      </c>
      <c r="G266" s="64">
        <f>COUNTIFS('Audit Form Data'!Z$4:Z$123, TRUE, 'Audit Form Data'!A$4:A$123, "&gt;=2/1", 'Audit Form Data'!A$4:A$123, "&lt;3/1", 'Audit Form Data'!B$4:B$123, 'Dropdown Lists'!A$12)</f>
        <v>0</v>
      </c>
      <c r="H266" s="54">
        <f>COUNTIFS('Audit Form Data'!AA$4:AA$123, TRUE, 'Audit Form Data'!A$4:A$123, "&gt;=2/1", 'Audit Form Data'!A$4:A$123, "&lt;3/1", 'Audit Form Data'!B$4:B$123, 'Dropdown Lists'!A$12)</f>
        <v>0</v>
      </c>
      <c r="I266" s="67" t="str">
        <f>IFERROR(G266/(G266+H266),"")</f>
        <v/>
      </c>
      <c r="J266" s="64">
        <f>COUNTIFS('Audit Form Data'!Z$4:Z$123, TRUE, 'Audit Form Data'!A$4:A$123, "&gt;=3/1", 'Audit Form Data'!A$4:A$123, "&lt;=3/31", 'Audit Form Data'!B$4:B$123, 'Dropdown Lists'!A$12)</f>
        <v>0</v>
      </c>
      <c r="K266" s="54">
        <f>COUNTIFS('Audit Form Data'!AA$4:AA$123, TRUE, 'Audit Form Data'!A$4:A$123, "&gt;=3/1", 'Audit Form Data'!A$4:A$123, "&lt;=3/31", 'Audit Form Data'!B$4:B$123, 'Dropdown Lists'!A$12)</f>
        <v>0</v>
      </c>
      <c r="L266" s="67" t="str">
        <f>IFERROR(J266/(J266+K266),"")</f>
        <v/>
      </c>
      <c r="M266" s="64">
        <f>COUNTIFS('Audit Form Data'!Z$4:Z$123, TRUE, 'Audit Form Data'!A$4:A$123, "&gt;=4/1", 'Audit Form Data'!A$4:A$123, "&lt;=4/30", 'Audit Form Data'!B$4:B$123, 'Dropdown Lists'!A$12)</f>
        <v>0</v>
      </c>
      <c r="N266" s="54">
        <f>COUNTIFS('Audit Form Data'!AA$4:AA$123, TRUE, 'Audit Form Data'!A$4:A$123, "&gt;=4/1", 'Audit Form Data'!A$4:A$123, "&lt;=4/30", 'Audit Form Data'!B$4:B$123, 'Dropdown Lists'!A$12)</f>
        <v>0</v>
      </c>
      <c r="O266" s="67" t="str">
        <f>IFERROR(M266/(M266+N266),"")</f>
        <v/>
      </c>
      <c r="P266" s="64">
        <f>COUNTIFS('Audit Form Data'!Z$4:Z$123, TRUE, 'Audit Form Data'!A$4:A$123, "&gt;=5/1", 'Audit Form Data'!A$4:A$123, "&lt;=5/31", 'Audit Form Data'!B$4:B$123, 'Dropdown Lists'!A$12)</f>
        <v>0</v>
      </c>
      <c r="Q266" s="54">
        <f>COUNTIFS('Audit Form Data'!AA$4:AA$123, TRUE, 'Audit Form Data'!A$4:A$123, "&gt;=5/1", 'Audit Form Data'!A$4:A$123, "&lt;=5/31", 'Audit Form Data'!B$4:B$123, 'Dropdown Lists'!A$12)</f>
        <v>0</v>
      </c>
      <c r="R266" s="67" t="str">
        <f>IFERROR(P266/(P266+Q266),"")</f>
        <v/>
      </c>
      <c r="S266" s="64">
        <f>COUNTIFS('Audit Form Data'!Z$4:Z$123, TRUE, 'Audit Form Data'!A$4:A$123, "&gt;=6/1", 'Audit Form Data'!A$4:A$123, "&lt;=6/30", 'Audit Form Data'!B$4:B$123, 'Dropdown Lists'!A$12)</f>
        <v>0</v>
      </c>
      <c r="T266" s="54">
        <f>COUNTIFS('Audit Form Data'!AA$4:AA$123, TRUE, 'Audit Form Data'!A$4:A$123, "&gt;=6/1", 'Audit Form Data'!A$4:A$123, "&lt;=6/30", 'Audit Form Data'!B$4:B$123, 'Dropdown Lists'!A$12)</f>
        <v>0</v>
      </c>
      <c r="U266" s="67" t="str">
        <f>IFERROR(S266/(S266+T266),"")</f>
        <v/>
      </c>
      <c r="V266" s="64">
        <f>COUNTIFS('Audit Form Data'!Z$4:Z$123, TRUE, 'Audit Form Data'!A$4:A$123, "&gt;=7/1", 'Audit Form Data'!A$4:A$123, "&lt;=7/31", 'Audit Form Data'!B$4:B$123, 'Dropdown Lists'!A$12)</f>
        <v>0</v>
      </c>
      <c r="W266" s="54">
        <f>COUNTIFS('Audit Form Data'!AA$4:AA$123, TRUE, 'Audit Form Data'!A$4:A$123, "&gt;=7/1", 'Audit Form Data'!A$4:A$123, "&lt;=7/31", 'Audit Form Data'!B$4:B$123, 'Dropdown Lists'!A$12)</f>
        <v>0</v>
      </c>
      <c r="X266" s="67" t="str">
        <f>IFERROR(V266/(V266+W266),"")</f>
        <v/>
      </c>
      <c r="Y266" s="64">
        <f>COUNTIFS('Audit Form Data'!Z$4:Z$123, TRUE, 'Audit Form Data'!A$4:A$123, "&gt;=8/1", 'Audit Form Data'!A$4:A$123, "&lt;=8/31", 'Audit Form Data'!B$4:B$123, 'Dropdown Lists'!A$12)</f>
        <v>0</v>
      </c>
      <c r="Z266" s="54">
        <f>COUNTIFS('Audit Form Data'!AA$4:AA$123, TRUE, 'Audit Form Data'!A$4:A$123, "&gt;=8/1", 'Audit Form Data'!A$4:A$123, "&lt;=8/31", 'Audit Form Data'!B$4:B$123, 'Dropdown Lists'!A$12)</f>
        <v>0</v>
      </c>
      <c r="AA266" s="67" t="str">
        <f>IFERROR(Y266/(Y266+Z266),"")</f>
        <v/>
      </c>
      <c r="AB266" s="64">
        <f>COUNTIFS('Audit Form Data'!Z$4:Z$123, TRUE, 'Audit Form Data'!A$4:A$123, "&gt;=9/1", 'Audit Form Data'!A$4:A$123, "&lt;=9/30", 'Audit Form Data'!B$4:B$123, 'Dropdown Lists'!A$12)</f>
        <v>0</v>
      </c>
      <c r="AC266" s="54">
        <f>COUNTIFS('Audit Form Data'!AA$4:AA$123, TRUE, 'Audit Form Data'!A$4:A$123, "&gt;=9/1", 'Audit Form Data'!A$4:A$123, "&lt;=9/30", 'Audit Form Data'!B$4:B$123, 'Dropdown Lists'!A$12)</f>
        <v>0</v>
      </c>
      <c r="AD266" s="67" t="str">
        <f>IFERROR(AB266/(AB266+AC266),"")</f>
        <v/>
      </c>
      <c r="AE266" s="64">
        <f>COUNTIFS('Audit Form Data'!Z$4:Z$123, TRUE, 'Audit Form Data'!A$4:A$123, "&gt;=10/1", 'Audit Form Data'!A$4:A$123, "&lt;=10/31", 'Audit Form Data'!B$4:B$123, 'Dropdown Lists'!A$12)</f>
        <v>0</v>
      </c>
      <c r="AF266" s="54">
        <f>COUNTIFS('Audit Form Data'!AA$4:AA$123, TRUE, 'Audit Form Data'!A$4:A$123, "&gt;=10/1", 'Audit Form Data'!A$4:A$123, "&lt;=10/31", 'Audit Form Data'!B$4:B$123, 'Dropdown Lists'!A$12)</f>
        <v>0</v>
      </c>
      <c r="AG266" s="67" t="str">
        <f>IFERROR(AE266/(AE266+AF266),"")</f>
        <v/>
      </c>
      <c r="AH266" s="64">
        <f>COUNTIFS('Audit Form Data'!Z$4:Z$123, TRUE, 'Audit Form Data'!A$4:A$123, "&gt;=11/1", 'Audit Form Data'!A$4:A$123, "&lt;=11/30", 'Audit Form Data'!B$4:B$123, 'Dropdown Lists'!A$12)</f>
        <v>0</v>
      </c>
      <c r="AI266" s="54">
        <f>COUNTIFS('Audit Form Data'!AA$4:AA$123, TRUE, 'Audit Form Data'!A$4:A$123, "&gt;=11/1", 'Audit Form Data'!A$4:A$123, "&lt;=11/30", 'Audit Form Data'!B$4:B$123, 'Dropdown Lists'!A$12)</f>
        <v>0</v>
      </c>
      <c r="AJ266" s="67" t="str">
        <f>IFERROR(AH266/(AH266+AI266),"")</f>
        <v/>
      </c>
      <c r="AK266" s="64">
        <f>COUNTIFS('Audit Form Data'!Z$4:Z$123, TRUE, 'Audit Form Data'!A$4:A$123, "&gt;=12/1", 'Audit Form Data'!A$4:A$123, "&lt;=12/31", 'Audit Form Data'!B$4:B$123, 'Dropdown Lists'!A$12)</f>
        <v>0</v>
      </c>
      <c r="AL266" s="54">
        <f>COUNTIFS('Audit Form Data'!AA$4:AA$123, TRUE, 'Audit Form Data'!A$4:A$123, "&gt;=12/1", 'Audit Form Data'!A$4:A$123, "&lt;=12/31", 'Audit Form Data'!B$4:B$123, 'Dropdown Lists'!A$12)</f>
        <v>0</v>
      </c>
      <c r="AM266" s="67" t="str">
        <f>IFERROR(AK266/(AK266+AL266),"")</f>
        <v/>
      </c>
      <c r="AO266" s="158"/>
      <c r="AP266" s="45" t="s">
        <v>2</v>
      </c>
      <c r="AQ266" s="54">
        <f>COUNTIFS('Audit Form Data'!AA$4:AA$123, TRUE, 'Audit Form Data'!A$4:A$123, "&gt;=1/1", 'Audit Form Data'!A$4:A$123, "&lt;=1/31", 'Audit Form Data'!B$4:B$123, 'Dropdown Lists'!A$12)</f>
        <v>0</v>
      </c>
      <c r="AR266" s="54">
        <f>COUNTIFS('Audit Form Data'!AA$4:AA$123, TRUE, 'Audit Form Data'!A$4:A$123, "&gt;=2/1", 'Audit Form Data'!A$4:A$123, "&lt;3/1", 'Audit Form Data'!B$4:B$123, 'Dropdown Lists'!A$12)</f>
        <v>0</v>
      </c>
      <c r="AS266" s="54">
        <f>COUNTIFS('Audit Form Data'!AA$4:AA$123, TRUE, 'Audit Form Data'!A$4:A$123, "&gt;=3/1", 'Audit Form Data'!A$4:A$123, "&lt;=3/31", 'Audit Form Data'!B$4:B$123, 'Dropdown Lists'!A$12)</f>
        <v>0</v>
      </c>
      <c r="AT266" s="54">
        <f>COUNTIFS('Audit Form Data'!AA$4:AA$123, TRUE, 'Audit Form Data'!A$4:A$123, "&gt;=4/1", 'Audit Form Data'!A$4:A$123, "&lt;=4/30", 'Audit Form Data'!B$4:B$123, 'Dropdown Lists'!A$12)</f>
        <v>0</v>
      </c>
      <c r="AU266" s="54">
        <f>COUNTIFS('Audit Form Data'!AA$4:AA$123, TRUE, 'Audit Form Data'!A$4:A$123, "&gt;=5/1", 'Audit Form Data'!A$4:A$123, "&lt;=5/31", 'Audit Form Data'!B$4:B$123, 'Dropdown Lists'!A$12)</f>
        <v>0</v>
      </c>
      <c r="AV266" s="54">
        <f>COUNTIFS('Audit Form Data'!AA$4:AA$123, TRUE, 'Audit Form Data'!A$4:A$123, "&gt;=6/1", 'Audit Form Data'!A$4:A$123, "&lt;=6/30", 'Audit Form Data'!B$4:B$123, 'Dropdown Lists'!A$12)</f>
        <v>0</v>
      </c>
      <c r="AW266" s="54">
        <f>COUNTIFS('Audit Form Data'!AA$4:AA$123, TRUE, 'Audit Form Data'!A$4:A$123, "&gt;=7/1", 'Audit Form Data'!A$4:A$123, "&lt;=7/31", 'Audit Form Data'!B$4:B$123, 'Dropdown Lists'!A$12)</f>
        <v>0</v>
      </c>
      <c r="AX266" s="54">
        <f>COUNTIFS('Audit Form Data'!AA$4:AA$123, TRUE, 'Audit Form Data'!A$4:A$123, "&gt;=8/1", 'Audit Form Data'!A$4:A$123, "&lt;=8/31", 'Audit Form Data'!B$4:B$123, 'Dropdown Lists'!A$12)</f>
        <v>0</v>
      </c>
      <c r="AY266" s="54">
        <f>COUNTIFS('Audit Form Data'!AA$4:AA$123, TRUE, 'Audit Form Data'!A$4:A$123, "&gt;=9/1", 'Audit Form Data'!A$4:A$123, "&lt;=9/30", 'Audit Form Data'!B$4:B$123, 'Dropdown Lists'!A$12)</f>
        <v>0</v>
      </c>
      <c r="AZ266" s="54">
        <f>COUNTIFS('Audit Form Data'!AA$4:AA$123, TRUE, 'Audit Form Data'!A$4:A$123, "&gt;=10/1", 'Audit Form Data'!A$4:A$123, "&lt;=10/31", 'Audit Form Data'!B$4:B$123, 'Dropdown Lists'!A$12)</f>
        <v>0</v>
      </c>
      <c r="BA266" s="54">
        <f>COUNTIFS('Audit Form Data'!AA$4:AA$123, TRUE, 'Audit Form Data'!A$4:A$123, "&gt;=11/1", 'Audit Form Data'!A$4:A$123, "&lt;=11/30", 'Audit Form Data'!B$4:B$123, 'Dropdown Lists'!A$12)</f>
        <v>0</v>
      </c>
      <c r="BB266" s="54">
        <f>COUNTIFS('Audit Form Data'!AA$4:AA$123, TRUE, 'Audit Form Data'!A$4:A$123, "&gt;=12/1", 'Audit Form Data'!A$4:A$123, "&lt;=12/31", 'Audit Form Data'!B$4:B$123, 'Dropdown Lists'!A$12)</f>
        <v>0</v>
      </c>
    </row>
    <row r="267" spans="2:54" x14ac:dyDescent="0.3">
      <c r="B267" s="158"/>
      <c r="C267" s="56" t="s">
        <v>3</v>
      </c>
      <c r="D267" s="64">
        <f>COUNTIFS('Audit Form Data'!BD$4:BD$123, TRUE, 'Audit Form Data'!A$4:A$123, "&gt;=1/1", 'Audit Form Data'!A$4:A$123, "&lt;=1/31", 'Audit Form Data'!B$4:B$123, 'Dropdown Lists'!A$12) + COUNTIFS('Audit Form Data'!BM$4:BM$123, TRUE, 'Audit Form Data'!A$4:A$123, "&gt;=1/1", 'Audit Form Data'!A$4:A$123, "&lt;=1/31", 'Audit Form Data'!B$4:B$123, 'Dropdown Lists'!A$12)</f>
        <v>0</v>
      </c>
      <c r="E267" s="54">
        <f>COUNTIFS('Audit Form Data'!BE$4:BE$123, TRUE, 'Audit Form Data'!A$4:A$123, "&gt;=1/1", 'Audit Form Data'!A$4:A$123, "&lt;=1/31", 'Audit Form Data'!B$4:B$123, 'Dropdown Lists'!A$12) + COUNTIFS('Audit Form Data'!BN$4:BN$123, TRUE, 'Audit Form Data'!A$4:A$123, "&gt;=1/1", 'Audit Form Data'!A$4:A$123, "&lt;=1/31", 'Audit Form Data'!B$4:B$123, 'Dropdown Lists'!A$12)</f>
        <v>0</v>
      </c>
      <c r="F267" s="67" t="str">
        <f>IFERROR(D267/(D267+E267),"")</f>
        <v/>
      </c>
      <c r="G267" s="64">
        <f>COUNTIFS('Audit Form Data'!BD$4:BD$123, TRUE, 'Audit Form Data'!A$4:A$123, "&gt;=2/1", 'Audit Form Data'!A$4:A$123, "&lt;3/1", 'Audit Form Data'!B$4:B$123, 'Dropdown Lists'!A$12) + COUNTIFS('Audit Form Data'!BM$4:BM$123, TRUE, 'Audit Form Data'!A$4:A$123, "&gt;=2/1", 'Audit Form Data'!A$4:A$123, "&lt;3/1", 'Audit Form Data'!B$4:B$123, 'Dropdown Lists'!A$12)</f>
        <v>0</v>
      </c>
      <c r="H267" s="54">
        <f>COUNTIFS('Audit Form Data'!BE$4:BE$123, TRUE, 'Audit Form Data'!A$4:A$123, "&gt;=2/1", 'Audit Form Data'!A$4:A$123, "&lt;3/1", 'Audit Form Data'!B$4:B$123, 'Dropdown Lists'!A$12) + COUNTIFS('Audit Form Data'!BN$4:BN$123, TRUE, 'Audit Form Data'!A$4:A$123, "&gt;=2/1", 'Audit Form Data'!A$4:A$123, "&lt;3/1", 'Audit Form Data'!B$4:B$123, 'Dropdown Lists'!A$12)</f>
        <v>0</v>
      </c>
      <c r="I267" s="67" t="str">
        <f>IFERROR(G267/(G267+H267),"")</f>
        <v/>
      </c>
      <c r="J267" s="64">
        <f>COUNTIFS('Audit Form Data'!BD$4:BD$123, TRUE, 'Audit Form Data'!A$4:A$123, "&gt;=3/1", 'Audit Form Data'!A$4:A$123, "&lt;=3/31", 'Audit Form Data'!B$4:B$123, 'Dropdown Lists'!A$12) + COUNTIFS('Audit Form Data'!BM$4:BM$123, TRUE, 'Audit Form Data'!A$4:A$123, "&gt;=3/1", 'Audit Form Data'!A$4:A$123, "&lt;=3/31", 'Audit Form Data'!B$4:B$123, 'Dropdown Lists'!A$12)</f>
        <v>0</v>
      </c>
      <c r="K267" s="54">
        <f>COUNTIFS('Audit Form Data'!BE$4:BE$123, TRUE, 'Audit Form Data'!A$4:A$123, "&gt;=3/1", 'Audit Form Data'!A$4:A$123, "&lt;=3/31", 'Audit Form Data'!B$4:B$123, 'Dropdown Lists'!A$12) + COUNTIFS('Audit Form Data'!BN$4:BN$123, TRUE, 'Audit Form Data'!A$4:A$123, "&gt;=3/1", 'Audit Form Data'!A$4:A$123, "&lt;=3/31", 'Audit Form Data'!B$4:B$123, 'Dropdown Lists'!A$12)</f>
        <v>0</v>
      </c>
      <c r="L267" s="67" t="str">
        <f>IFERROR(J267/(J267+K267),"")</f>
        <v/>
      </c>
      <c r="M267" s="64">
        <f>COUNTIFS('Audit Form Data'!BD$4:BD$123, TRUE, 'Audit Form Data'!A$4:A$123, "&gt;=4/1", 'Audit Form Data'!A$4:A$123, "&lt;=4/30", 'Audit Form Data'!B$4:B$123, 'Dropdown Lists'!A$12) + COUNTIFS('Audit Form Data'!BM$4:BM$123, TRUE, 'Audit Form Data'!A$4:A$123, "&gt;=4/1", 'Audit Form Data'!A$4:A$123, "&lt;=4/30", 'Audit Form Data'!B$4:B$123, 'Dropdown Lists'!A$12)</f>
        <v>0</v>
      </c>
      <c r="N267" s="54">
        <f>COUNTIFS('Audit Form Data'!BE$4:BE$123, TRUE, 'Audit Form Data'!A$4:A$123, "&gt;=4/1", 'Audit Form Data'!A$4:A$123, "&lt;=4/30", 'Audit Form Data'!B$4:B$123, 'Dropdown Lists'!A$12) + COUNTIFS('Audit Form Data'!BN$4:BN$123, TRUE, 'Audit Form Data'!A$4:A$123, "&gt;=4/1", 'Audit Form Data'!A$4:A$123, "&lt;=4/30", 'Audit Form Data'!B$4:B$123, 'Dropdown Lists'!A$12)</f>
        <v>0</v>
      </c>
      <c r="O267" s="67" t="str">
        <f>IFERROR(M267/(M267+N267),"")</f>
        <v/>
      </c>
      <c r="P267" s="64">
        <f>COUNTIFS('Audit Form Data'!BD$4:BD$123, TRUE, 'Audit Form Data'!A$4:A$123, "&gt;=5/1", 'Audit Form Data'!A$4:A$123, "&lt;=5/31", 'Audit Form Data'!B$4:B$123, 'Dropdown Lists'!A$12) + COUNTIFS('Audit Form Data'!BM$4:BM$123, TRUE, 'Audit Form Data'!A$4:A$123, "&gt;=5/1", 'Audit Form Data'!A$4:A$123, "&lt;=5/31", 'Audit Form Data'!B$4:B$123, 'Dropdown Lists'!A$12)</f>
        <v>0</v>
      </c>
      <c r="Q267" s="54">
        <f>COUNTIFS('Audit Form Data'!BE$4:BE$123, TRUE, 'Audit Form Data'!A$4:A$123, "&gt;=5/1", 'Audit Form Data'!A$4:A$123, "&lt;=5/31", 'Audit Form Data'!B$4:B$123, 'Dropdown Lists'!A$12) + COUNTIFS('Audit Form Data'!BN$4:BN$123, TRUE, 'Audit Form Data'!A$4:A$123, "&gt;=5/1", 'Audit Form Data'!A$4:A$123, "&lt;=5/31", 'Audit Form Data'!B$4:B$123, 'Dropdown Lists'!A$12)</f>
        <v>0</v>
      </c>
      <c r="R267" s="67" t="str">
        <f>IFERROR(P267/(P267+Q267),"")</f>
        <v/>
      </c>
      <c r="S267" s="64">
        <f>COUNTIFS('Audit Form Data'!BD$4:BD$123, TRUE, 'Audit Form Data'!A$4:A$123, "&gt;=6/1", 'Audit Form Data'!A$4:A$123, "&lt;=6/30", 'Audit Form Data'!B$4:B$123, 'Dropdown Lists'!A$12) + COUNTIFS('Audit Form Data'!BM$4:BM$123, TRUE, 'Audit Form Data'!A$4:A$123, "&gt;=6/1", 'Audit Form Data'!A$4:A$123, "&lt;=6/30", 'Audit Form Data'!B$4:B$123, 'Dropdown Lists'!A$12)</f>
        <v>0</v>
      </c>
      <c r="T267" s="54">
        <f>COUNTIFS('Audit Form Data'!BE$4:BE$123, TRUE, 'Audit Form Data'!A$4:A$123, "&gt;=6/1", 'Audit Form Data'!A$4:A$123, "&lt;=6/30", 'Audit Form Data'!B$4:B$123, 'Dropdown Lists'!A$12) + COUNTIFS('Audit Form Data'!BN$4:BN$123, TRUE, 'Audit Form Data'!A$4:A$123, "&gt;=6/1", 'Audit Form Data'!A$4:A$123, "&lt;=6/30", 'Audit Form Data'!B$4:B$123, 'Dropdown Lists'!A$12)</f>
        <v>0</v>
      </c>
      <c r="U267" s="67" t="str">
        <f>IFERROR(S267/(S267+T267),"")</f>
        <v/>
      </c>
      <c r="V267" s="64">
        <f>COUNTIFS('Audit Form Data'!BD$4:BD$123, TRUE, 'Audit Form Data'!A$4:A$123, "&gt;=7/1", 'Audit Form Data'!A$4:A$123, "&lt;=7/31", 'Audit Form Data'!B$4:B$123, 'Dropdown Lists'!A$12) + COUNTIFS('Audit Form Data'!BM$4:BM$123, TRUE, 'Audit Form Data'!A$4:A$123, "&gt;=7/1", 'Audit Form Data'!A$4:A$123, "&lt;=7/31", 'Audit Form Data'!B$4:B$123, 'Dropdown Lists'!A$12)</f>
        <v>0</v>
      </c>
      <c r="W267" s="54">
        <f>COUNTIFS('Audit Form Data'!BE$4:BE$123, TRUE, 'Audit Form Data'!A$4:A$123, "&gt;=7/1", 'Audit Form Data'!A$4:A$123, "&lt;=7/31", 'Audit Form Data'!B$4:B$123, 'Dropdown Lists'!A$12) + COUNTIFS('Audit Form Data'!BN$4:BN$123, TRUE, 'Audit Form Data'!A$4:A$123, "&gt;=7/1", 'Audit Form Data'!A$4:A$123, "&lt;=7/31", 'Audit Form Data'!B$4:B$123, 'Dropdown Lists'!A$12)</f>
        <v>0</v>
      </c>
      <c r="X267" s="67" t="str">
        <f>IFERROR(V267/(V267+W267),"")</f>
        <v/>
      </c>
      <c r="Y267" s="64">
        <f>COUNTIFS('Audit Form Data'!BD$4:BD$123, TRUE, 'Audit Form Data'!A$4:A$123, "&gt;=8/1", 'Audit Form Data'!A$4:A$123, "&lt;=8/31", 'Audit Form Data'!B$4:B$123, 'Dropdown Lists'!A$12) + COUNTIFS('Audit Form Data'!BM$4:BM$123, TRUE, 'Audit Form Data'!A$4:A$123, "&gt;=8/1", 'Audit Form Data'!A$4:A$123, "&lt;=8/31", 'Audit Form Data'!B$4:B$123, 'Dropdown Lists'!A$12)</f>
        <v>0</v>
      </c>
      <c r="Z267" s="54">
        <f>COUNTIFS('Audit Form Data'!BE$4:BE$123, TRUE, 'Audit Form Data'!A$4:A$123, "&gt;=8/1", 'Audit Form Data'!A$4:A$123, "&lt;=8/31", 'Audit Form Data'!B$4:B$123, 'Dropdown Lists'!A$12) + COUNTIFS('Audit Form Data'!BN$4:BN$123, TRUE, 'Audit Form Data'!A$4:A$123, "&gt;=8/1", 'Audit Form Data'!A$4:A$123, "&lt;=8/31", 'Audit Form Data'!B$4:B$123, 'Dropdown Lists'!A$12)</f>
        <v>0</v>
      </c>
      <c r="AA267" s="67" t="str">
        <f>IFERROR(Y267/(Y267+Z267),"")</f>
        <v/>
      </c>
      <c r="AB267" s="64">
        <f>COUNTIFS('Audit Form Data'!BD$4:BD$123, TRUE, 'Audit Form Data'!A$4:A$123, "&gt;=9/1", 'Audit Form Data'!A$4:A$123, "&lt;=9/30", 'Audit Form Data'!B$4:B$123, 'Dropdown Lists'!A$12) + COUNTIFS('Audit Form Data'!BM$4:BM$123, TRUE, 'Audit Form Data'!A$4:A$123, "&gt;=9/1", 'Audit Form Data'!A$4:A$123, "&lt;=9/30", 'Audit Form Data'!B$4:B$123, 'Dropdown Lists'!A$12)</f>
        <v>0</v>
      </c>
      <c r="AC267" s="54">
        <f>COUNTIFS('Audit Form Data'!BE$4:BE$123, TRUE, 'Audit Form Data'!A$4:A$123, "&gt;=9/1", 'Audit Form Data'!A$4:A$123, "&lt;=9/30", 'Audit Form Data'!B$4:B$123, 'Dropdown Lists'!A$12) + COUNTIFS('Audit Form Data'!BN$4:BN$123, TRUE, 'Audit Form Data'!A$4:A$123, "&gt;=9/1", 'Audit Form Data'!A$4:A$123, "&lt;=9/30", 'Audit Form Data'!B$4:B$123, 'Dropdown Lists'!A$12)</f>
        <v>0</v>
      </c>
      <c r="AD267" s="67" t="str">
        <f>IFERROR(AB267/(AB267+AC267),"")</f>
        <v/>
      </c>
      <c r="AE267" s="64">
        <f>COUNTIFS('Audit Form Data'!BD$4:BD$123, TRUE, 'Audit Form Data'!A$4:A$123, "&gt;=10/1", 'Audit Form Data'!A$4:A$123, "&lt;=10/31", 'Audit Form Data'!B$4:B$123, 'Dropdown Lists'!A$12) + COUNTIFS('Audit Form Data'!BM$4:BM$123, TRUE, 'Audit Form Data'!A$4:A$123, "&gt;=10/1", 'Audit Form Data'!A$4:A$123, "&lt;=10/31", 'Audit Form Data'!B$4:B$123, 'Dropdown Lists'!A$12)</f>
        <v>0</v>
      </c>
      <c r="AF267" s="54">
        <f>COUNTIFS('Audit Form Data'!BE$4:BE$123, TRUE, 'Audit Form Data'!A$4:A$123, "&gt;=10/1", 'Audit Form Data'!A$4:A$123, "&lt;=10/31", 'Audit Form Data'!B$4:B$123, 'Dropdown Lists'!A$12) + COUNTIFS('Audit Form Data'!BN$4:BN$123, TRUE, 'Audit Form Data'!A$4:A$123, "&gt;=10/1", 'Audit Form Data'!A$4:A$123, "&lt;=10/31", 'Audit Form Data'!B$4:B$123, 'Dropdown Lists'!A$12)</f>
        <v>0</v>
      </c>
      <c r="AG267" s="67" t="str">
        <f>IFERROR(AE267/(AE267+AF267),"")</f>
        <v/>
      </c>
      <c r="AH267" s="64">
        <f>COUNTIFS('Audit Form Data'!BD$4:BD$123, TRUE, 'Audit Form Data'!A$4:A$123, "&gt;=11/1", 'Audit Form Data'!A$4:A$123, "&lt;=11/30", 'Audit Form Data'!B$4:B$123, 'Dropdown Lists'!A$12) + COUNTIFS('Audit Form Data'!BM$4:BM$123, TRUE, 'Audit Form Data'!A$4:A$123, "&gt;=11/1", 'Audit Form Data'!A$4:A$123, "&lt;=11/30", 'Audit Form Data'!B$4:B$123, 'Dropdown Lists'!A$12)</f>
        <v>0</v>
      </c>
      <c r="AI267" s="54">
        <f>COUNTIFS('Audit Form Data'!BE$4:BE$123, TRUE, 'Audit Form Data'!A$4:A$123, "&gt;=11/1", 'Audit Form Data'!A$4:A$123, "&lt;=11/30", 'Audit Form Data'!B$4:B$123, 'Dropdown Lists'!A$12) + COUNTIFS('Audit Form Data'!BN$4:BN$123, TRUE, 'Audit Form Data'!A$4:A$123, "&gt;=11/1", 'Audit Form Data'!A$4:A$123, "&lt;=11/30", 'Audit Form Data'!B$4:B$123, 'Dropdown Lists'!A$12)</f>
        <v>0</v>
      </c>
      <c r="AJ267" s="67" t="str">
        <f>IFERROR(AH267/(AH267+AI267),"")</f>
        <v/>
      </c>
      <c r="AK267" s="64">
        <f>COUNTIFS('Audit Form Data'!BD$4:BD$123, TRUE, 'Audit Form Data'!A$4:A$123, "&gt;=12/1", 'Audit Form Data'!A$4:A$123, "&lt;=12/31", 'Audit Form Data'!B$4:B$123, 'Dropdown Lists'!A$12) + COUNTIFS('Audit Form Data'!BM$4:BM$123, TRUE, 'Audit Form Data'!A$4:A$123, "&gt;=12/1", 'Audit Form Data'!A$4:A$123, "&lt;=12/31", 'Audit Form Data'!B$4:B$123, 'Dropdown Lists'!A$12)</f>
        <v>0</v>
      </c>
      <c r="AL267" s="54">
        <f>COUNTIFS('Audit Form Data'!BE$4:BE$123, TRUE, 'Audit Form Data'!A$4:A$123, "&gt;=12/1", 'Audit Form Data'!A$4:A$123, "&lt;=12/31", 'Audit Form Data'!B$4:B$123, 'Dropdown Lists'!A$12) + COUNTIFS('Audit Form Data'!BN$4:BN$123, TRUE, 'Audit Form Data'!A$4:A$123, "&gt;=12/1", 'Audit Form Data'!A$4:A$123, "&lt;=12/31", 'Audit Form Data'!B$4:B$123, 'Dropdown Lists'!A$12)</f>
        <v>0</v>
      </c>
      <c r="AM267" s="67" t="str">
        <f>IFERROR(AK267/(AK267+AL267),"")</f>
        <v/>
      </c>
      <c r="AO267" s="159"/>
      <c r="AP267" s="46" t="s">
        <v>3</v>
      </c>
      <c r="AQ267" s="54">
        <f>COUNTIFS('Audit Form Data'!BE$4:BE$123, TRUE, 'Audit Form Data'!A$4:A$123, "&gt;=1/1", 'Audit Form Data'!A$4:A$123, "&lt;=1/31", 'Audit Form Data'!B$4:B$123, 'Dropdown Lists'!A$12) + COUNTIFS('Audit Form Data'!BN$4:BN$123, TRUE, 'Audit Form Data'!A$4:A$123, "&gt;=1/1", 'Audit Form Data'!A$4:A$123, "&lt;=1/31", 'Audit Form Data'!B$4:B$123, 'Dropdown Lists'!A$12)</f>
        <v>0</v>
      </c>
      <c r="AR267" s="54">
        <f>COUNTIFS('Audit Form Data'!BE$4:BE$123, TRUE, 'Audit Form Data'!A$4:A$123, "&gt;=2/1", 'Audit Form Data'!A$4:A$123, "&lt;3/1", 'Audit Form Data'!B$4:B$123, 'Dropdown Lists'!A$12) + COUNTIFS('Audit Form Data'!BN$4:BN$123, TRUE, 'Audit Form Data'!A$4:A$123, "&gt;=2/1", 'Audit Form Data'!A$4:A$123, "&lt;3/1", 'Audit Form Data'!B$4:B$123, 'Dropdown Lists'!A$12)</f>
        <v>0</v>
      </c>
      <c r="AS267" s="54">
        <f>COUNTIFS('Audit Form Data'!BE$4:BE$123, TRUE, 'Audit Form Data'!A$4:A$123, "&gt;=3/1", 'Audit Form Data'!A$4:A$123, "&lt;=3/31", 'Audit Form Data'!B$4:B$123, 'Dropdown Lists'!A$12) + COUNTIFS('Audit Form Data'!BN$4:BN$123, TRUE, 'Audit Form Data'!A$4:A$123, "&gt;=3/1", 'Audit Form Data'!A$4:A$123, "&lt;=3/31", 'Audit Form Data'!B$4:B$123, 'Dropdown Lists'!A$12)</f>
        <v>0</v>
      </c>
      <c r="AT267" s="54">
        <f>COUNTIFS('Audit Form Data'!BE$4:BE$123, TRUE, 'Audit Form Data'!A$4:A$123, "&gt;=4/1", 'Audit Form Data'!A$4:A$123, "&lt;=4/30", 'Audit Form Data'!B$4:B$123, 'Dropdown Lists'!A$12) + COUNTIFS('Audit Form Data'!BN$4:BN$123, TRUE, 'Audit Form Data'!A$4:A$123, "&gt;=4/1", 'Audit Form Data'!A$4:A$123, "&lt;=4/30", 'Audit Form Data'!B$4:B$123, 'Dropdown Lists'!A$12)</f>
        <v>0</v>
      </c>
      <c r="AU267" s="54">
        <f>COUNTIFS('Audit Form Data'!BE$4:BE$123, TRUE, 'Audit Form Data'!A$4:A$123, "&gt;=5/1", 'Audit Form Data'!A$4:A$123, "&lt;=5/31", 'Audit Form Data'!B$4:B$123, 'Dropdown Lists'!A$12) + COUNTIFS('Audit Form Data'!BN$4:BN$123, TRUE, 'Audit Form Data'!A$4:A$123, "&gt;=5/1", 'Audit Form Data'!A$4:A$123, "&lt;=5/31", 'Audit Form Data'!B$4:B$123, 'Dropdown Lists'!A$12)</f>
        <v>0</v>
      </c>
      <c r="AV267" s="54">
        <f>COUNTIFS('Audit Form Data'!BE$4:BE$123, TRUE, 'Audit Form Data'!A$4:A$123, "&gt;=6/1", 'Audit Form Data'!A$4:A$123, "&lt;=6/30", 'Audit Form Data'!B$4:B$123, 'Dropdown Lists'!A$12) + COUNTIFS('Audit Form Data'!BN$4:BN$123, TRUE, 'Audit Form Data'!A$4:A$123, "&gt;=6/1", 'Audit Form Data'!A$4:A$123, "&lt;=6/30", 'Audit Form Data'!B$4:B$123, 'Dropdown Lists'!A$12)</f>
        <v>0</v>
      </c>
      <c r="AW267" s="54">
        <f>COUNTIFS('Audit Form Data'!BE$4:BE$123, TRUE, 'Audit Form Data'!A$4:A$123, "&gt;=7/1", 'Audit Form Data'!A$4:A$123, "&lt;=7/31", 'Audit Form Data'!B$4:B$123, 'Dropdown Lists'!A$12) + COUNTIFS('Audit Form Data'!BN$4:BN$123, TRUE, 'Audit Form Data'!A$4:A$123, "&gt;=7/1", 'Audit Form Data'!A$4:A$123, "&lt;=7/31", 'Audit Form Data'!B$4:B$123, 'Dropdown Lists'!A$12)</f>
        <v>0</v>
      </c>
      <c r="AX267" s="54">
        <f>COUNTIFS('Audit Form Data'!BE$4:BE$123, TRUE, 'Audit Form Data'!A$4:A$123, "&gt;=8/1", 'Audit Form Data'!A$4:A$123, "&lt;=8/31", 'Audit Form Data'!B$4:B$123, 'Dropdown Lists'!A$12) + COUNTIFS('Audit Form Data'!BN$4:BN$123, TRUE, 'Audit Form Data'!A$4:A$123, "&gt;=8/1", 'Audit Form Data'!A$4:A$123, "&lt;=8/31", 'Audit Form Data'!B$4:B$123, 'Dropdown Lists'!A$12)</f>
        <v>0</v>
      </c>
      <c r="AY267" s="54">
        <f>COUNTIFS('Audit Form Data'!BE$4:BE$123, TRUE, 'Audit Form Data'!A$4:A$123, "&gt;=9/1", 'Audit Form Data'!A$4:A$123, "&lt;=9/30", 'Audit Form Data'!B$4:B$123, 'Dropdown Lists'!A$12) + COUNTIFS('Audit Form Data'!BN$4:BN$123, TRUE, 'Audit Form Data'!A$4:A$123, "&gt;=9/1", 'Audit Form Data'!A$4:A$123, "&lt;=9/30", 'Audit Form Data'!B$4:B$123, 'Dropdown Lists'!A$12)</f>
        <v>0</v>
      </c>
      <c r="AZ267" s="54">
        <f>COUNTIFS('Audit Form Data'!BE$4:BE$123, TRUE, 'Audit Form Data'!A$4:A$123, "&gt;=10/1", 'Audit Form Data'!A$4:A$123, "&lt;=10/31", 'Audit Form Data'!B$4:B$123, 'Dropdown Lists'!A$12) + COUNTIFS('Audit Form Data'!BN$4:BN$123, TRUE, 'Audit Form Data'!A$4:A$123, "&gt;=10/1", 'Audit Form Data'!A$4:A$123, "&lt;=10/31", 'Audit Form Data'!B$4:B$123, 'Dropdown Lists'!A$12)</f>
        <v>0</v>
      </c>
      <c r="BA267" s="54">
        <f>COUNTIFS('Audit Form Data'!BE$4:BE$123, TRUE, 'Audit Form Data'!A$4:A$123, "&gt;=11/1", 'Audit Form Data'!A$4:A$123, "&lt;=11/30", 'Audit Form Data'!B$4:B$123, 'Dropdown Lists'!A$12) + COUNTIFS('Audit Form Data'!BN$4:BN$123, TRUE, 'Audit Form Data'!A$4:A$123, "&gt;=11/1", 'Audit Form Data'!A$4:A$123, "&lt;=11/30", 'Audit Form Data'!B$4:B$123, 'Dropdown Lists'!A$12)</f>
        <v>0</v>
      </c>
      <c r="BB267" s="54">
        <f>COUNTIFS('Audit Form Data'!BE$4:BE$123, TRUE, 'Audit Form Data'!A$4:A$123, "&gt;=12/1", 'Audit Form Data'!A$4:A$123, "&lt;=12/31", 'Audit Form Data'!B$4:B$123, 'Dropdown Lists'!A$12) + COUNTIFS('Audit Form Data'!BN$4:BN$123, TRUE, 'Audit Form Data'!A$4:A$123, "&gt;=12/1", 'Audit Form Data'!A$4:A$123, "&lt;=12/31", 'Audit Form Data'!B$4:B$123, 'Dropdown Lists'!A$12)</f>
        <v>0</v>
      </c>
    </row>
    <row r="268" spans="2:54" x14ac:dyDescent="0.3">
      <c r="B268" s="159"/>
      <c r="C268" s="85" t="s">
        <v>118</v>
      </c>
      <c r="D268" s="86">
        <f>SUM(D265:D267)</f>
        <v>0</v>
      </c>
      <c r="E268" s="86">
        <f>SUM(E265:E267)</f>
        <v>0</v>
      </c>
      <c r="F268" s="96" t="e">
        <f>IFERROR(D268/(D268+E268), NA())</f>
        <v>#N/A</v>
      </c>
      <c r="G268" s="86">
        <f>SUM(G265:G267)</f>
        <v>0</v>
      </c>
      <c r="H268" s="86">
        <f>SUM(H265:H267)</f>
        <v>0</v>
      </c>
      <c r="I268" s="96" t="e">
        <f>IFERROR(G268/(G268+H268), NA())</f>
        <v>#N/A</v>
      </c>
      <c r="J268" s="86">
        <f>SUM(J265:J267)</f>
        <v>0</v>
      </c>
      <c r="K268" s="86">
        <f>SUM(K265:K267)</f>
        <v>0</v>
      </c>
      <c r="L268" s="96" t="e">
        <f>IFERROR(J268/(J268+K268), NA())</f>
        <v>#N/A</v>
      </c>
      <c r="M268" s="86">
        <f>SUM(M265:M267)</f>
        <v>0</v>
      </c>
      <c r="N268" s="86">
        <f>SUM(N265:N267)</f>
        <v>0</v>
      </c>
      <c r="O268" s="96" t="e">
        <f>IFERROR(M268/(M268+N268), NA())</f>
        <v>#N/A</v>
      </c>
      <c r="P268" s="86">
        <f>SUM(P265:P267)</f>
        <v>0</v>
      </c>
      <c r="Q268" s="86">
        <f>SUM(Q265:Q267)</f>
        <v>0</v>
      </c>
      <c r="R268" s="96" t="e">
        <f>IFERROR(P268/(P268+Q268), NA())</f>
        <v>#N/A</v>
      </c>
      <c r="S268" s="86">
        <f>SUM(S265:S267)</f>
        <v>0</v>
      </c>
      <c r="T268" s="86">
        <f>SUM(T265:T267)</f>
        <v>0</v>
      </c>
      <c r="U268" s="96" t="e">
        <f>IFERROR(S268/(S268+T268), NA())</f>
        <v>#N/A</v>
      </c>
      <c r="V268" s="86">
        <f>SUM(V265:V267)</f>
        <v>0</v>
      </c>
      <c r="W268" s="86">
        <f>SUM(W265:W267)</f>
        <v>0</v>
      </c>
      <c r="X268" s="96" t="e">
        <f>IFERROR(V268/(V268+W268), NA())</f>
        <v>#N/A</v>
      </c>
      <c r="Y268" s="86">
        <f>SUM(Y265:Y267)</f>
        <v>0</v>
      </c>
      <c r="Z268" s="86">
        <f>SUM(Z265:Z267)</f>
        <v>0</v>
      </c>
      <c r="AA268" s="96" t="e">
        <f>IFERROR(Y268/(Y268+Z268), NA())</f>
        <v>#N/A</v>
      </c>
      <c r="AB268" s="86">
        <f>SUM(AB265:AB267)</f>
        <v>0</v>
      </c>
      <c r="AC268" s="86">
        <f>SUM(AC265:AC267)</f>
        <v>0</v>
      </c>
      <c r="AD268" s="96" t="e">
        <f>IFERROR(AB268/(AB268+AC268), NA())</f>
        <v>#N/A</v>
      </c>
      <c r="AE268" s="86">
        <f>SUM(AE265:AE267)</f>
        <v>0</v>
      </c>
      <c r="AF268" s="86">
        <f>SUM(AF265:AF267)</f>
        <v>0</v>
      </c>
      <c r="AG268" s="96" t="e">
        <f>IFERROR(AE268/(AE268+AF268), NA())</f>
        <v>#N/A</v>
      </c>
      <c r="AH268" s="86">
        <f>SUM(AH265:AH267)</f>
        <v>0</v>
      </c>
      <c r="AI268" s="86">
        <f>SUM(AI265:AI267)</f>
        <v>0</v>
      </c>
      <c r="AJ268" s="96" t="e">
        <f>IFERROR(AH268/(AH268+AI268), NA())</f>
        <v>#N/A</v>
      </c>
      <c r="AK268" s="86">
        <f>SUM(AK265:AK267)</f>
        <v>0</v>
      </c>
      <c r="AL268" s="86">
        <f>SUM(AL265:AL267)</f>
        <v>0</v>
      </c>
      <c r="AM268" s="96" t="e">
        <f>IFERROR(AK268/(AK268+AL268), NA())</f>
        <v>#N/A</v>
      </c>
      <c r="AO268" s="154" t="s">
        <v>4</v>
      </c>
      <c r="AP268" s="47" t="s">
        <v>5</v>
      </c>
      <c r="AQ268" s="72">
        <f>COUNTIFS('Audit Form Data'!L$4:L$123, TRUE, 'Audit Form Data'!A$4:A$123, "&gt;=1/1", 'Audit Form Data'!A$4:A$123, "&lt;=1/31", 'Audit Form Data'!B$4:B$123, 'Dropdown Lists'!A$12)</f>
        <v>0</v>
      </c>
      <c r="AR268" s="72">
        <f>COUNTIFS('Audit Form Data'!L$4:L$123, TRUE, 'Audit Form Data'!A$4:A$123, "&gt;=2/1", 'Audit Form Data'!A$4:A$123, "&lt;3/1", 'Audit Form Data'!B$4:B$123, 'Dropdown Lists'!A$12)</f>
        <v>0</v>
      </c>
      <c r="AS268" s="72">
        <f>COUNTIFS('Audit Form Data'!L$4:L$123, TRUE, 'Audit Form Data'!A$4:A$123, "&gt;=3/1", 'Audit Form Data'!A$4:A$123, "&lt;=3/31", 'Audit Form Data'!B$4:B$123, 'Dropdown Lists'!A$12)</f>
        <v>0</v>
      </c>
      <c r="AT268" s="72">
        <f>COUNTIFS('Audit Form Data'!L$4:L$123, TRUE, 'Audit Form Data'!A$4:A$123, "&gt;=4/1", 'Audit Form Data'!A$4:A$123, "&lt;=4/30", 'Audit Form Data'!B$4:B$123, 'Dropdown Lists'!A$12)</f>
        <v>0</v>
      </c>
      <c r="AU268" s="72">
        <f>COUNTIFS('Audit Form Data'!L$4:L$123, TRUE, 'Audit Form Data'!A$4:A$123, "&gt;=5/1", 'Audit Form Data'!A$4:A$123, "&lt;=5/31", 'Audit Form Data'!B$4:B$123, 'Dropdown Lists'!A$12)</f>
        <v>0</v>
      </c>
      <c r="AV268" s="72">
        <f>COUNTIFS('Audit Form Data'!L$4:L$123, TRUE, 'Audit Form Data'!A$4:A$123, "&gt;=6/1", 'Audit Form Data'!A$4:A$123, "&lt;=6/30", 'Audit Form Data'!B$4:B$123, 'Dropdown Lists'!A$12)</f>
        <v>0</v>
      </c>
      <c r="AW268" s="72">
        <f>COUNTIFS('Audit Form Data'!L$4:L$123, TRUE, 'Audit Form Data'!A$4:A$123, "&gt;=7/1", 'Audit Form Data'!A$4:A$123, "&lt;=7/31", 'Audit Form Data'!B$4:B$123, 'Dropdown Lists'!A$12)</f>
        <v>0</v>
      </c>
      <c r="AX268" s="72">
        <f>COUNTIFS('Audit Form Data'!L$4:L$123, TRUE, 'Audit Form Data'!A$4:A$123, "&gt;=8/1", 'Audit Form Data'!A$4:A$123, "&lt;=8/31", 'Audit Form Data'!B$4:B$123, 'Dropdown Lists'!A$12)</f>
        <v>0</v>
      </c>
      <c r="AY268" s="72">
        <f>COUNTIFS('Audit Form Data'!L$4:L$123, TRUE, 'Audit Form Data'!A$4:A$123, "&gt;=9/1", 'Audit Form Data'!A$4:A$123, "&lt;=9/30", 'Audit Form Data'!B$4:B$123, 'Dropdown Lists'!A$12)</f>
        <v>0</v>
      </c>
      <c r="AZ268" s="72">
        <f>COUNTIFS('Audit Form Data'!L$4:L$123, TRUE, 'Audit Form Data'!A$4:A$123, "&gt;=10/1", 'Audit Form Data'!A$4:A$123, "&lt;=10/31", 'Audit Form Data'!B$4:B$123, 'Dropdown Lists'!A$12)</f>
        <v>0</v>
      </c>
      <c r="BA268" s="72">
        <f>COUNTIFS('Audit Form Data'!L$4:L$123, TRUE, 'Audit Form Data'!A$4:A$123, "&gt;=11/1", 'Audit Form Data'!A$4:A$123, "&lt;=11/30", 'Audit Form Data'!B$4:B$123, 'Dropdown Lists'!A$12)</f>
        <v>0</v>
      </c>
      <c r="BB268" s="72">
        <f>COUNTIFS('Audit Form Data'!L$4:L$123, TRUE, 'Audit Form Data'!A$4:A$123, "&gt;=12/1", 'Audit Form Data'!A$4:A$123, "&lt;=12/31", 'Audit Form Data'!B$4:B$123, 'Dropdown Lists'!A$12)</f>
        <v>0</v>
      </c>
    </row>
    <row r="269" spans="2:54" ht="24.6" x14ac:dyDescent="0.3">
      <c r="B269" s="154" t="s">
        <v>4</v>
      </c>
      <c r="C269" s="57" t="s">
        <v>5</v>
      </c>
      <c r="D269" s="71">
        <f>COUNTIFS('Audit Form Data'!K$4:K$123, TRUE, 'Audit Form Data'!A$4:A$123, "&gt;=1/1", 'Audit Form Data'!A$4:A$123, "&lt;=1/31", 'Audit Form Data'!B$4:B$123, 'Dropdown Lists'!A$12)</f>
        <v>0</v>
      </c>
      <c r="E269" s="72">
        <f>COUNTIFS('Audit Form Data'!L$4:L$123, TRUE, 'Audit Form Data'!A$4:A$123, "&gt;=1/1", 'Audit Form Data'!A$4:A$123, "&lt;=1/31", 'Audit Form Data'!B$4:B$123, 'Dropdown Lists'!A$12)</f>
        <v>0</v>
      </c>
      <c r="F269" s="97" t="str">
        <f>IFERROR(D269/(D269+E269),"")</f>
        <v/>
      </c>
      <c r="G269" s="71">
        <f>COUNTIFS('Audit Form Data'!K$4:K$123, TRUE, 'Audit Form Data'!A$4:A$123, "&gt;=2/1", 'Audit Form Data'!A$4:A$123, "&lt;3/1", 'Audit Form Data'!B$4:B$123, 'Dropdown Lists'!A$12)</f>
        <v>0</v>
      </c>
      <c r="H269" s="72">
        <f>COUNTIFS('Audit Form Data'!L$4:L$123, TRUE, 'Audit Form Data'!A$4:A$123, "&gt;=2/1", 'Audit Form Data'!A$4:A$123, "&lt;3/1", 'Audit Form Data'!B$4:B$123, 'Dropdown Lists'!A$12)</f>
        <v>0</v>
      </c>
      <c r="I269" s="97" t="str">
        <f>IFERROR(G269/(G269+H269),"")</f>
        <v/>
      </c>
      <c r="J269" s="71">
        <f>COUNTIFS('Audit Form Data'!K$4:K$123, TRUE, 'Audit Form Data'!A$4:A$123, "&gt;=3/1", 'Audit Form Data'!A$4:A$123, "&lt;=3/31", 'Audit Form Data'!B$4:B$123, 'Dropdown Lists'!A$12)</f>
        <v>0</v>
      </c>
      <c r="K269" s="72">
        <f>COUNTIFS('Audit Form Data'!L$4:L$123, TRUE, 'Audit Form Data'!A$4:A$123, "&gt;=3/1", 'Audit Form Data'!A$4:A$123, "&lt;=3/31", 'Audit Form Data'!B$4:B$123, 'Dropdown Lists'!A$12)</f>
        <v>0</v>
      </c>
      <c r="L269" s="97" t="str">
        <f>IFERROR(J269/(J269+K269),"")</f>
        <v/>
      </c>
      <c r="M269" s="71">
        <f>COUNTIFS('Audit Form Data'!K$4:K$123, TRUE, 'Audit Form Data'!A$4:A$123, "&gt;=4/1", 'Audit Form Data'!A$4:A$123, "&lt;=4/30", 'Audit Form Data'!B$4:B$123, 'Dropdown Lists'!A$12)</f>
        <v>0</v>
      </c>
      <c r="N269" s="72">
        <f>COUNTIFS('Audit Form Data'!L$4:L$123, TRUE, 'Audit Form Data'!A$4:A$123, "&gt;=4/1", 'Audit Form Data'!A$4:A$123, "&lt;=4/30", 'Audit Form Data'!B$4:B$123, 'Dropdown Lists'!A$12)</f>
        <v>0</v>
      </c>
      <c r="O269" s="97" t="str">
        <f>IFERROR(M269/(M269+N269),"")</f>
        <v/>
      </c>
      <c r="P269" s="71">
        <f>COUNTIFS('Audit Form Data'!K$4:K$123, TRUE, 'Audit Form Data'!A$4:A$123, "&gt;=5/1", 'Audit Form Data'!A$4:A$123, "&lt;=5/31", 'Audit Form Data'!B$4:B$123, 'Dropdown Lists'!A$12)</f>
        <v>0</v>
      </c>
      <c r="Q269" s="72">
        <f>COUNTIFS('Audit Form Data'!L$4:L$123, TRUE, 'Audit Form Data'!A$4:A$123, "&gt;=5/1", 'Audit Form Data'!A$4:A$123, "&lt;=5/31", 'Audit Form Data'!B$4:B$123, 'Dropdown Lists'!A$12)</f>
        <v>0</v>
      </c>
      <c r="R269" s="97" t="str">
        <f>IFERROR(P269/(P269+Q269),"")</f>
        <v/>
      </c>
      <c r="S269" s="71">
        <f>COUNTIFS('Audit Form Data'!K$4:K$123, TRUE, 'Audit Form Data'!A$4:A$123, "&gt;=6/1", 'Audit Form Data'!A$4:A$123, "&lt;=6/30", 'Audit Form Data'!B$4:B$123, 'Dropdown Lists'!A$12)</f>
        <v>0</v>
      </c>
      <c r="T269" s="72">
        <f>COUNTIFS('Audit Form Data'!L$4:L$123, TRUE, 'Audit Form Data'!A$4:A$123, "&gt;=6/1", 'Audit Form Data'!A$4:A$123, "&lt;=6/30", 'Audit Form Data'!B$4:B$123, 'Dropdown Lists'!A$12)</f>
        <v>0</v>
      </c>
      <c r="U269" s="97" t="str">
        <f>IFERROR(S269/(S269+T269),"")</f>
        <v/>
      </c>
      <c r="V269" s="71">
        <f>COUNTIFS('Audit Form Data'!K$4:K$123, TRUE, 'Audit Form Data'!A$4:A$123, "&gt;=7/1", 'Audit Form Data'!A$4:A$123, "&lt;=7/31", 'Audit Form Data'!B$4:B$123, 'Dropdown Lists'!A$12)</f>
        <v>0</v>
      </c>
      <c r="W269" s="72">
        <f>COUNTIFS('Audit Form Data'!L$4:L$123, TRUE, 'Audit Form Data'!A$4:A$123, "&gt;=7/1", 'Audit Form Data'!A$4:A$123, "&lt;=7/31", 'Audit Form Data'!B$4:B$123, 'Dropdown Lists'!A$12)</f>
        <v>0</v>
      </c>
      <c r="X269" s="97" t="str">
        <f>IFERROR(V269/(V269+W269),"")</f>
        <v/>
      </c>
      <c r="Y269" s="71">
        <f>COUNTIFS('Audit Form Data'!K$4:K$123, TRUE, 'Audit Form Data'!A$4:A$123, "&gt;=8/1", 'Audit Form Data'!A$4:A$123, "&lt;=8/31", 'Audit Form Data'!B$4:B$123, 'Dropdown Lists'!A$12)</f>
        <v>0</v>
      </c>
      <c r="Z269" s="72">
        <f>COUNTIFS('Audit Form Data'!L$4:L$123, TRUE, 'Audit Form Data'!A$4:A$123, "&gt;=8/1", 'Audit Form Data'!A$4:A$123, "&lt;=8/31", 'Audit Form Data'!B$4:B$123, 'Dropdown Lists'!A$12)</f>
        <v>0</v>
      </c>
      <c r="AA269" s="97" t="str">
        <f>IFERROR(Y269/(Y269+Z269),"")</f>
        <v/>
      </c>
      <c r="AB269" s="71">
        <f>COUNTIFS('Audit Form Data'!K$4:K$123, TRUE, 'Audit Form Data'!A$4:A$123, "&gt;=9/1", 'Audit Form Data'!A$4:A$123, "&lt;=9/30", 'Audit Form Data'!B$4:B$123, 'Dropdown Lists'!A$12)</f>
        <v>0</v>
      </c>
      <c r="AC269" s="72">
        <f>COUNTIFS('Audit Form Data'!L$4:L$123, TRUE, 'Audit Form Data'!A$4:A$123, "&gt;=9/1", 'Audit Form Data'!A$4:A$123, "&lt;=9/30", 'Audit Form Data'!B$4:B$123, 'Dropdown Lists'!A$12)</f>
        <v>0</v>
      </c>
      <c r="AD269" s="97" t="str">
        <f>IFERROR(AB269/(AB269+AC269),"")</f>
        <v/>
      </c>
      <c r="AE269" s="71">
        <f>COUNTIFS('Audit Form Data'!K$4:K$123, TRUE, 'Audit Form Data'!A$4:A$123, "&gt;=10/1", 'Audit Form Data'!A$4:A$123, "&lt;=10/31", 'Audit Form Data'!B$4:B$123, 'Dropdown Lists'!A$12)</f>
        <v>0</v>
      </c>
      <c r="AF269" s="72">
        <f>COUNTIFS('Audit Form Data'!L$4:L$123, TRUE, 'Audit Form Data'!A$4:A$123, "&gt;=10/1", 'Audit Form Data'!A$4:A$123, "&lt;=10/31", 'Audit Form Data'!B$4:B$123, 'Dropdown Lists'!A$12)</f>
        <v>0</v>
      </c>
      <c r="AG269" s="97" t="str">
        <f>IFERROR(AE269/(AE269+AF269),"")</f>
        <v/>
      </c>
      <c r="AH269" s="71">
        <f>COUNTIFS('Audit Form Data'!K$4:K$123, TRUE, 'Audit Form Data'!A$4:A$123, "&gt;=11/1", 'Audit Form Data'!A$4:A$123, "&lt;=11/30", 'Audit Form Data'!B$4:B$123, 'Dropdown Lists'!A$12)</f>
        <v>0</v>
      </c>
      <c r="AI269" s="72">
        <f>COUNTIFS('Audit Form Data'!L$4:L$123, TRUE, 'Audit Form Data'!A$4:A$123, "&gt;=11/1", 'Audit Form Data'!A$4:A$123, "&lt;=11/30", 'Audit Form Data'!B$4:B$123, 'Dropdown Lists'!A$12)</f>
        <v>0</v>
      </c>
      <c r="AJ269" s="97" t="str">
        <f>IFERROR(AH269/(AH269+AI269),"")</f>
        <v/>
      </c>
      <c r="AK269" s="71">
        <f>COUNTIFS('Audit Form Data'!K$4:K$123, TRUE, 'Audit Form Data'!A$4:A$123, "&gt;=12/1", 'Audit Form Data'!A$4:A$123, "&lt;=12/31", 'Audit Form Data'!B$4:B$123, 'Dropdown Lists'!A$12)</f>
        <v>0</v>
      </c>
      <c r="AL269" s="72">
        <f>COUNTIFS('Audit Form Data'!L$4:L$123, TRUE, 'Audit Form Data'!A$4:A$123, "&gt;=12/1", 'Audit Form Data'!A$4:A$123, "&lt;=12/31", 'Audit Form Data'!B$4:B$123, 'Dropdown Lists'!A$12)</f>
        <v>0</v>
      </c>
      <c r="AM269" s="97" t="str">
        <f>IFERROR(AK269/(AK269+AL269),"")</f>
        <v/>
      </c>
      <c r="AO269" s="155"/>
      <c r="AP269" s="47" t="s">
        <v>6</v>
      </c>
      <c r="AQ269" s="72">
        <f>COUNTIFS('Audit Form Data'!U$4:U$123, TRUE, 'Audit Form Data'!A$4:A$123, "&gt;=1/1", 'Audit Form Data'!A$4:A$123, "&lt;=1/31", 'Audit Form Data'!B$4:B$123, 'Dropdown Lists'!A$12)</f>
        <v>0</v>
      </c>
      <c r="AR269" s="72">
        <f>COUNTIFS('Audit Form Data'!U$4:U$123, TRUE, 'Audit Form Data'!A$4:A$123, "&gt;=2/1", 'Audit Form Data'!A$4:A$123, "&lt;3/1", 'Audit Form Data'!B$4:B$123, 'Dropdown Lists'!A$12)</f>
        <v>0</v>
      </c>
      <c r="AS269" s="72">
        <f>COUNTIFS('Audit Form Data'!U$4:U$123, TRUE, 'Audit Form Data'!A$4:A$123, "&gt;=3/1", 'Audit Form Data'!A$4:A$123, "&lt;=3/31", 'Audit Form Data'!B$4:B$123, 'Dropdown Lists'!A$12)</f>
        <v>0</v>
      </c>
      <c r="AT269" s="72">
        <f>COUNTIFS('Audit Form Data'!U$4:U$123, TRUE, 'Audit Form Data'!A$4:A$123, "&gt;=4/1", 'Audit Form Data'!A$4:A$123, "&lt;=4/30", 'Audit Form Data'!B$4:B$123, 'Dropdown Lists'!A$12)</f>
        <v>0</v>
      </c>
      <c r="AU269" s="72">
        <f>COUNTIFS('Audit Form Data'!U$4:U$123, TRUE, 'Audit Form Data'!A$4:A$123, "&gt;=5/1", 'Audit Form Data'!A$4:A$123, "&lt;=5/31", 'Audit Form Data'!B$4:B$123, 'Dropdown Lists'!A$12)</f>
        <v>0</v>
      </c>
      <c r="AV269" s="72">
        <f>COUNTIFS('Audit Form Data'!U$4:U$123, TRUE, 'Audit Form Data'!A$4:A$123, "&gt;=6/1", 'Audit Form Data'!A$4:A$123, "&lt;=6/30", 'Audit Form Data'!B$4:B$123, 'Dropdown Lists'!A$12)</f>
        <v>0</v>
      </c>
      <c r="AW269" s="72">
        <f>COUNTIFS('Audit Form Data'!U$4:U$123, TRUE, 'Audit Form Data'!A$4:A$123, "&gt;=7/1", 'Audit Form Data'!A$4:A$123, "&lt;=7/31", 'Audit Form Data'!B$4:B$123, 'Dropdown Lists'!A$12)</f>
        <v>0</v>
      </c>
      <c r="AX269" s="72">
        <f>COUNTIFS('Audit Form Data'!U$4:U$123, TRUE, 'Audit Form Data'!A$4:A$123, "&gt;=8/1", 'Audit Form Data'!A$4:A$123, "&lt;=8/31", 'Audit Form Data'!B$4:B$123, 'Dropdown Lists'!A$12)</f>
        <v>0</v>
      </c>
      <c r="AY269" s="72">
        <f>COUNTIFS('Audit Form Data'!U$4:U$123, TRUE, 'Audit Form Data'!A$4:A$123, "&gt;=9/1", 'Audit Form Data'!A$4:A$123, "&lt;=9/30", 'Audit Form Data'!B$4:B$123, 'Dropdown Lists'!A$12)</f>
        <v>0</v>
      </c>
      <c r="AZ269" s="72">
        <f>COUNTIFS('Audit Form Data'!U$4:U$123, TRUE, 'Audit Form Data'!A$4:A$123, "&gt;=10/1", 'Audit Form Data'!A$4:A$123, "&lt;=10/31", 'Audit Form Data'!B$4:B$123, 'Dropdown Lists'!A$12)</f>
        <v>0</v>
      </c>
      <c r="BA269" s="72">
        <f>COUNTIFS('Audit Form Data'!U$4:U$123, TRUE, 'Audit Form Data'!A$4:A$123, "&gt;=11/1", 'Audit Form Data'!A$4:A$123, "&lt;=11/30", 'Audit Form Data'!B$4:B$123, 'Dropdown Lists'!A$12)</f>
        <v>0</v>
      </c>
      <c r="BB269" s="72">
        <f>COUNTIFS('Audit Form Data'!U$4:U$123, TRUE, 'Audit Form Data'!A$4:A$123, "&gt;=12/1", 'Audit Form Data'!A$4:A$123, "&lt;=12/31", 'Audit Form Data'!B$4:B$123, 'Dropdown Lists'!A$12)</f>
        <v>0</v>
      </c>
    </row>
    <row r="270" spans="2:54" ht="24.6" x14ac:dyDescent="0.3">
      <c r="B270" s="155"/>
      <c r="C270" s="57" t="s">
        <v>6</v>
      </c>
      <c r="D270" s="71">
        <f>COUNTIFS('Audit Form Data'!T$4:T$123, TRUE, 'Audit Form Data'!A$4:A$123, "&gt;=1/1", 'Audit Form Data'!A$4:A$123, "&lt;=1/31", 'Audit Form Data'!B$4:B$123, 'Dropdown Lists'!A$12)</f>
        <v>0</v>
      </c>
      <c r="E270" s="72">
        <f>COUNTIFS('Audit Form Data'!U$4:U$123, TRUE, 'Audit Form Data'!A$4:A$123, "&gt;=1/1", 'Audit Form Data'!A$4:A$123, "&lt;=1/31", 'Audit Form Data'!B$4:B$123, 'Dropdown Lists'!A$12)</f>
        <v>0</v>
      </c>
      <c r="F270" s="97" t="str">
        <f>IFERROR(D270/(D270+E270),"")</f>
        <v/>
      </c>
      <c r="G270" s="71">
        <f>COUNTIFS('Audit Form Data'!T$4:T$123, TRUE, 'Audit Form Data'!A$4:A$123, "&gt;=2/1", 'Audit Form Data'!A$4:A$123, "&lt;3/1", 'Audit Form Data'!B$4:B$123, 'Dropdown Lists'!A$12)</f>
        <v>0</v>
      </c>
      <c r="H270" s="72">
        <f>COUNTIFS('Audit Form Data'!U$4:U$123, TRUE, 'Audit Form Data'!A$4:A$123, "&gt;=2/1", 'Audit Form Data'!A$4:A$123, "&lt;3/1", 'Audit Form Data'!B$4:B$123, 'Dropdown Lists'!A$12)</f>
        <v>0</v>
      </c>
      <c r="I270" s="97" t="str">
        <f>IFERROR(G270/(G270+H270),"")</f>
        <v/>
      </c>
      <c r="J270" s="71">
        <f>COUNTIFS('Audit Form Data'!T$4:T$123, TRUE, 'Audit Form Data'!A$4:A$123, "&gt;=3/1", 'Audit Form Data'!A$4:A$123, "&lt;=3/31", 'Audit Form Data'!B$4:B$123, 'Dropdown Lists'!A$12)</f>
        <v>0</v>
      </c>
      <c r="K270" s="72">
        <f>COUNTIFS('Audit Form Data'!U$4:U$123, TRUE, 'Audit Form Data'!A$4:A$123, "&gt;=3/1", 'Audit Form Data'!A$4:A$123, "&lt;=3/31", 'Audit Form Data'!B$4:B$123, 'Dropdown Lists'!A$12)</f>
        <v>0</v>
      </c>
      <c r="L270" s="97" t="str">
        <f>IFERROR(J270/(J270+K270),"")</f>
        <v/>
      </c>
      <c r="M270" s="71">
        <f>COUNTIFS('Audit Form Data'!T$4:T$123, TRUE, 'Audit Form Data'!A$4:A$123, "&gt;=4/1", 'Audit Form Data'!A$4:A$123, "&lt;=4/30", 'Audit Form Data'!B$4:B$123, 'Dropdown Lists'!A$12)</f>
        <v>0</v>
      </c>
      <c r="N270" s="72">
        <f>COUNTIFS('Audit Form Data'!U$4:U$123, TRUE, 'Audit Form Data'!A$4:A$123, "&gt;=4/1", 'Audit Form Data'!A$4:A$123, "&lt;=4/30", 'Audit Form Data'!B$4:B$123, 'Dropdown Lists'!A$12)</f>
        <v>0</v>
      </c>
      <c r="O270" s="97" t="str">
        <f>IFERROR(M270/(M270+N270),"")</f>
        <v/>
      </c>
      <c r="P270" s="71">
        <f>COUNTIFS('Audit Form Data'!T$4:T$123, TRUE, 'Audit Form Data'!A$4:A$123, "&gt;=5/1", 'Audit Form Data'!A$4:A$123, "&lt;=5/31", 'Audit Form Data'!B$4:B$123, 'Dropdown Lists'!A$12)</f>
        <v>0</v>
      </c>
      <c r="Q270" s="72">
        <f>COUNTIFS('Audit Form Data'!U$4:U$123, TRUE, 'Audit Form Data'!A$4:A$123, "&gt;=5/1", 'Audit Form Data'!A$4:A$123, "&lt;=5/31", 'Audit Form Data'!B$4:B$123, 'Dropdown Lists'!A$12)</f>
        <v>0</v>
      </c>
      <c r="R270" s="97" t="str">
        <f>IFERROR(P270/(P270+Q270),"")</f>
        <v/>
      </c>
      <c r="S270" s="71">
        <f>COUNTIFS('Audit Form Data'!T$4:T$123, TRUE, 'Audit Form Data'!A$4:A$123, "&gt;=6/1", 'Audit Form Data'!A$4:A$123, "&lt;=6/30", 'Audit Form Data'!B$4:B$123, 'Dropdown Lists'!A$12)</f>
        <v>0</v>
      </c>
      <c r="T270" s="72">
        <f>COUNTIFS('Audit Form Data'!U$4:U$123, TRUE, 'Audit Form Data'!A$4:A$123, "&gt;=6/1", 'Audit Form Data'!A$4:A$123, "&lt;=6/30", 'Audit Form Data'!B$4:B$123, 'Dropdown Lists'!A$12)</f>
        <v>0</v>
      </c>
      <c r="U270" s="97" t="str">
        <f>IFERROR(S270/(S270+T270),"")</f>
        <v/>
      </c>
      <c r="V270" s="71">
        <f>COUNTIFS('Audit Form Data'!T$4:T$123, TRUE, 'Audit Form Data'!A$4:A$123, "&gt;=7/1", 'Audit Form Data'!A$4:A$123, "&lt;=7/31", 'Audit Form Data'!B$4:B$123, 'Dropdown Lists'!A$12)</f>
        <v>0</v>
      </c>
      <c r="W270" s="72">
        <f>COUNTIFS('Audit Form Data'!U$4:U$123, TRUE, 'Audit Form Data'!A$4:A$123, "&gt;=7/1", 'Audit Form Data'!A$4:A$123, "&lt;=7/31", 'Audit Form Data'!B$4:B$123, 'Dropdown Lists'!A$12)</f>
        <v>0</v>
      </c>
      <c r="X270" s="97" t="str">
        <f>IFERROR(V270/(V270+W270),"")</f>
        <v/>
      </c>
      <c r="Y270" s="71">
        <f>COUNTIFS('Audit Form Data'!T$4:T$123, TRUE, 'Audit Form Data'!A$4:A$123, "&gt;=8/1", 'Audit Form Data'!A$4:A$123, "&lt;=8/31", 'Audit Form Data'!B$4:B$123, 'Dropdown Lists'!A$12)</f>
        <v>0</v>
      </c>
      <c r="Z270" s="72">
        <f>COUNTIFS('Audit Form Data'!U$4:U$123, TRUE, 'Audit Form Data'!A$4:A$123, "&gt;=8/1", 'Audit Form Data'!A$4:A$123, "&lt;=8/31", 'Audit Form Data'!B$4:B$123, 'Dropdown Lists'!A$12)</f>
        <v>0</v>
      </c>
      <c r="AA270" s="97" t="str">
        <f>IFERROR(Y270/(Y270+Z270),"")</f>
        <v/>
      </c>
      <c r="AB270" s="71">
        <f>COUNTIFS('Audit Form Data'!T$4:T$123, TRUE, 'Audit Form Data'!A$4:A$123, "&gt;=9/1", 'Audit Form Data'!A$4:A$123, "&lt;=9/30", 'Audit Form Data'!B$4:B$123, 'Dropdown Lists'!A$12)</f>
        <v>0</v>
      </c>
      <c r="AC270" s="72">
        <f>COUNTIFS('Audit Form Data'!U$4:U$123, TRUE, 'Audit Form Data'!A$4:A$123, "&gt;=9/1", 'Audit Form Data'!A$4:A$123, "&lt;=9/30", 'Audit Form Data'!B$4:B$123, 'Dropdown Lists'!A$12)</f>
        <v>0</v>
      </c>
      <c r="AD270" s="97" t="str">
        <f>IFERROR(AB270/(AB270+AC270),"")</f>
        <v/>
      </c>
      <c r="AE270" s="71">
        <f>COUNTIFS('Audit Form Data'!T$4:T$123, TRUE, 'Audit Form Data'!A$4:A$123, "&gt;=10/1", 'Audit Form Data'!A$4:A$123, "&lt;=10/31", 'Audit Form Data'!B$4:B$123, 'Dropdown Lists'!A$12)</f>
        <v>0</v>
      </c>
      <c r="AF270" s="72">
        <f>COUNTIFS('Audit Form Data'!U$4:U$123, TRUE, 'Audit Form Data'!A$4:A$123, "&gt;=10/1", 'Audit Form Data'!A$4:A$123, "&lt;=10/31", 'Audit Form Data'!B$4:B$123, 'Dropdown Lists'!A$12)</f>
        <v>0</v>
      </c>
      <c r="AG270" s="97" t="str">
        <f>IFERROR(AE270/(AE270+AF270),"")</f>
        <v/>
      </c>
      <c r="AH270" s="71">
        <f>COUNTIFS('Audit Form Data'!T$4:T$123, TRUE, 'Audit Form Data'!A$4:A$123, "&gt;=11/1", 'Audit Form Data'!A$4:A$123, "&lt;=11/30", 'Audit Form Data'!B$4:B$123, 'Dropdown Lists'!A$12)</f>
        <v>0</v>
      </c>
      <c r="AI270" s="72">
        <f>COUNTIFS('Audit Form Data'!U$4:U$123, TRUE, 'Audit Form Data'!A$4:A$123, "&gt;=11/1", 'Audit Form Data'!A$4:A$123, "&lt;=11/30", 'Audit Form Data'!B$4:B$123, 'Dropdown Lists'!A$12)</f>
        <v>0</v>
      </c>
      <c r="AJ270" s="97" t="str">
        <f>IFERROR(AH270/(AH270+AI270),"")</f>
        <v/>
      </c>
      <c r="AK270" s="71">
        <f>COUNTIFS('Audit Form Data'!T$4:T$123, TRUE, 'Audit Form Data'!A$4:A$123, "&gt;=12/1", 'Audit Form Data'!A$4:A$123, "&lt;=12/31", 'Audit Form Data'!B$4:B$123, 'Dropdown Lists'!A$12)</f>
        <v>0</v>
      </c>
      <c r="AL270" s="72">
        <f>COUNTIFS('Audit Form Data'!U$4:U$123, TRUE, 'Audit Form Data'!A$4:A$123, "&gt;=12/1", 'Audit Form Data'!A$4:A$123, "&lt;=12/31", 'Audit Form Data'!B$4:B$123, 'Dropdown Lists'!A$12)</f>
        <v>0</v>
      </c>
      <c r="AM270" s="97" t="str">
        <f>IFERROR(AK270/(AK270+AL270),"")</f>
        <v/>
      </c>
      <c r="AO270" s="156"/>
      <c r="AP270" s="47" t="s">
        <v>7</v>
      </c>
      <c r="AQ270" s="72">
        <f>COUNTIFS('Audit Form Data'!X$4:X$123, TRUE, 'Audit Form Data'!A$4:A$123, "&gt;=1/1", 'Audit Form Data'!A$4:A$123, "&lt;=1/31", 'Audit Form Data'!B$4:B$123, 'Dropdown Lists'!A$12)</f>
        <v>0</v>
      </c>
      <c r="AR270" s="72">
        <f>COUNTIFS('Audit Form Data'!X$4:X$123, TRUE, 'Audit Form Data'!A$4:A$123, "&gt;=2/1", 'Audit Form Data'!A$4:A$123, "&lt;3/1", 'Audit Form Data'!B$4:B$123, 'Dropdown Lists'!A$12)</f>
        <v>0</v>
      </c>
      <c r="AS270" s="72">
        <f>COUNTIFS('Audit Form Data'!X$4:X$123, TRUE, 'Audit Form Data'!A$4:A$123, "&gt;=3/1", 'Audit Form Data'!A$4:A$123, "&lt;=3/31", 'Audit Form Data'!B$4:B$123, 'Dropdown Lists'!A$12)</f>
        <v>0</v>
      </c>
      <c r="AT270" s="72">
        <f>COUNTIFS('Audit Form Data'!X$4:X$123, TRUE, 'Audit Form Data'!A$4:A$123, "&gt;=4/1", 'Audit Form Data'!A$4:A$123, "&lt;=4/30", 'Audit Form Data'!B$4:B$123, 'Dropdown Lists'!A$12)</f>
        <v>0</v>
      </c>
      <c r="AU270" s="72">
        <f>COUNTIFS('Audit Form Data'!X$4:X$123, TRUE, 'Audit Form Data'!A$4:A$123, "&gt;=5/1", 'Audit Form Data'!A$4:A$123, "&lt;=5/31", 'Audit Form Data'!B$4:B$123, 'Dropdown Lists'!A$12)</f>
        <v>0</v>
      </c>
      <c r="AV270" s="72">
        <f>COUNTIFS('Audit Form Data'!X$4:X$123, TRUE, 'Audit Form Data'!A$4:A$123, "&gt;=6/1", 'Audit Form Data'!A$4:A$123, "&lt;=6/30", 'Audit Form Data'!B$4:B$123, 'Dropdown Lists'!A$12)</f>
        <v>0</v>
      </c>
      <c r="AW270" s="72">
        <f>COUNTIFS('Audit Form Data'!X$4:X$123, TRUE, 'Audit Form Data'!A$4:A$123, "&gt;=7/1", 'Audit Form Data'!A$4:A$123, "&lt;=7/31", 'Audit Form Data'!B$4:B$123, 'Dropdown Lists'!A$12)</f>
        <v>0</v>
      </c>
      <c r="AX270" s="72">
        <f>COUNTIFS('Audit Form Data'!X$4:X$123, TRUE, 'Audit Form Data'!A$4:A$123, "&gt;=8/1", 'Audit Form Data'!A$4:A$123, "&lt;=8/31", 'Audit Form Data'!B$4:B$123, 'Dropdown Lists'!A$12)</f>
        <v>0</v>
      </c>
      <c r="AY270" s="72">
        <f>COUNTIFS('Audit Form Data'!X$4:X$123, TRUE, 'Audit Form Data'!A$4:A$123, "&gt;=9/1", 'Audit Form Data'!A$4:A$123, "&lt;=9/30", 'Audit Form Data'!B$4:B$123, 'Dropdown Lists'!A$12)</f>
        <v>0</v>
      </c>
      <c r="AZ270" s="72">
        <f>COUNTIFS('Audit Form Data'!X$4:X$123, TRUE, 'Audit Form Data'!A$4:A$123, "&gt;=10/1", 'Audit Form Data'!A$4:A$123, "&lt;=10/31", 'Audit Form Data'!B$4:B$123, 'Dropdown Lists'!A$12)</f>
        <v>0</v>
      </c>
      <c r="BA270" s="72">
        <f>COUNTIFS('Audit Form Data'!X$4:X$123, TRUE, 'Audit Form Data'!A$4:A$123, "&gt;=11/1", 'Audit Form Data'!A$4:A$123, "&lt;=11/30", 'Audit Form Data'!B$4:B$123, 'Dropdown Lists'!A$12)</f>
        <v>0</v>
      </c>
      <c r="BB270" s="72">
        <f>COUNTIFS('Audit Form Data'!X$4:X$123, TRUE, 'Audit Form Data'!A$4:A$123, "&gt;=12/1", 'Audit Form Data'!A$4:A$123, "&lt;=12/31", 'Audit Form Data'!B$4:B$123, 'Dropdown Lists'!A$12)</f>
        <v>0</v>
      </c>
    </row>
    <row r="271" spans="2:54" ht="24.6" x14ac:dyDescent="0.3">
      <c r="B271" s="155"/>
      <c r="C271" s="57" t="s">
        <v>7</v>
      </c>
      <c r="D271" s="71">
        <f>COUNTIFS('Audit Form Data'!W$4:W$123, TRUE, 'Audit Form Data'!A$4:A$123, "&gt;=1/1", 'Audit Form Data'!A$4:A$123, "&lt;=1/31", 'Audit Form Data'!B$4:B$123, 'Dropdown Lists'!A$12)</f>
        <v>0</v>
      </c>
      <c r="E271" s="72">
        <f>COUNTIFS('Audit Form Data'!X$4:X$123, TRUE, 'Audit Form Data'!A$4:A$123, "&gt;=1/1", 'Audit Form Data'!A$4:A$123, "&lt;=1/31", 'Audit Form Data'!B$4:B$123, 'Dropdown Lists'!A$12)</f>
        <v>0</v>
      </c>
      <c r="F271" s="97" t="str">
        <f>IFERROR(D271/(D271+E271),"")</f>
        <v/>
      </c>
      <c r="G271" s="71">
        <f>COUNTIFS('Audit Form Data'!W$4:W$123, TRUE, 'Audit Form Data'!A$4:A$123, "&gt;=2/1", 'Audit Form Data'!A$4:A$123, "&lt;3/1", 'Audit Form Data'!B$4:B$123, 'Dropdown Lists'!A$12)</f>
        <v>0</v>
      </c>
      <c r="H271" s="72">
        <f>COUNTIFS('Audit Form Data'!X$4:X$123, TRUE, 'Audit Form Data'!A$4:A$123, "&gt;=2/1", 'Audit Form Data'!A$4:A$123, "&lt;3/1", 'Audit Form Data'!B$4:B$123, 'Dropdown Lists'!A$12)</f>
        <v>0</v>
      </c>
      <c r="I271" s="97" t="str">
        <f>IFERROR(G271/(G271+H271),"")</f>
        <v/>
      </c>
      <c r="J271" s="71">
        <f>COUNTIFS('Audit Form Data'!W$4:W$123, TRUE, 'Audit Form Data'!A$4:A$123, "&gt;=3/1", 'Audit Form Data'!A$4:A$123, "&lt;=3/31", 'Audit Form Data'!B$4:B$123, 'Dropdown Lists'!A$12)</f>
        <v>0</v>
      </c>
      <c r="K271" s="72">
        <f>COUNTIFS('Audit Form Data'!X$4:X$123, TRUE, 'Audit Form Data'!A$4:A$123, "&gt;=3/1", 'Audit Form Data'!A$4:A$123, "&lt;=3/31", 'Audit Form Data'!B$4:B$123, 'Dropdown Lists'!A$12)</f>
        <v>0</v>
      </c>
      <c r="L271" s="97" t="str">
        <f>IFERROR(J271/(J271+K271),"")</f>
        <v/>
      </c>
      <c r="M271" s="71">
        <f>COUNTIFS('Audit Form Data'!W$4:W$123, TRUE, 'Audit Form Data'!A$4:A$123, "&gt;=4/1", 'Audit Form Data'!A$4:A$123, "&lt;=4/30", 'Audit Form Data'!B$4:B$123, 'Dropdown Lists'!A$12)</f>
        <v>0</v>
      </c>
      <c r="N271" s="72">
        <f>COUNTIFS('Audit Form Data'!X$4:X$123, TRUE, 'Audit Form Data'!A$4:A$123, "&gt;=4/1", 'Audit Form Data'!A$4:A$123, "&lt;=4/30", 'Audit Form Data'!B$4:B$123, 'Dropdown Lists'!A$12)</f>
        <v>0</v>
      </c>
      <c r="O271" s="97" t="str">
        <f>IFERROR(M271/(M271+N271),"")</f>
        <v/>
      </c>
      <c r="P271" s="71">
        <f>COUNTIFS('Audit Form Data'!W$4:W$123, TRUE, 'Audit Form Data'!A$4:A$123, "&gt;=5/1", 'Audit Form Data'!A$4:A$123, "&lt;=5/31", 'Audit Form Data'!B$4:B$123, 'Dropdown Lists'!A$12)</f>
        <v>0</v>
      </c>
      <c r="Q271" s="72">
        <f>COUNTIFS('Audit Form Data'!X$4:X$123, TRUE, 'Audit Form Data'!A$4:A$123, "&gt;=5/1", 'Audit Form Data'!A$4:A$123, "&lt;=5/31")</f>
        <v>0</v>
      </c>
      <c r="R271" s="97" t="str">
        <f>IFERROR(P271/(P271+Q271),"")</f>
        <v/>
      </c>
      <c r="S271" s="71">
        <f>COUNTIFS('Audit Form Data'!W$4:W$123, TRUE, 'Audit Form Data'!A$4:A$123, "&gt;=6/1", 'Audit Form Data'!A$4:A$123, "&lt;=6/30", 'Audit Form Data'!B$4:B$123, 'Dropdown Lists'!A$12)</f>
        <v>0</v>
      </c>
      <c r="T271" s="72">
        <f>COUNTIFS('Audit Form Data'!X$4:X$123, TRUE, 'Audit Form Data'!A$4:A$123, "&gt;=6/1", 'Audit Form Data'!A$4:A$123, "&lt;=6/30", 'Audit Form Data'!B$4:B$123, 'Dropdown Lists'!A$12)</f>
        <v>0</v>
      </c>
      <c r="U271" s="97" t="str">
        <f>IFERROR(S271/(S271+T271),"")</f>
        <v/>
      </c>
      <c r="V271" s="71">
        <f>COUNTIFS('Audit Form Data'!W$4:W$123, TRUE, 'Audit Form Data'!A$4:A$123, "&gt;=7/1", 'Audit Form Data'!A$4:A$123, "&lt;=7/31", 'Audit Form Data'!B$4:B$123, 'Dropdown Lists'!A$12)</f>
        <v>0</v>
      </c>
      <c r="W271" s="72">
        <f>COUNTIFS('Audit Form Data'!X$4:X$123, TRUE, 'Audit Form Data'!A$4:A$123, "&gt;=7/1", 'Audit Form Data'!A$4:A$123, "&lt;=7/31", 'Audit Form Data'!B$4:B$123, 'Dropdown Lists'!A$12)</f>
        <v>0</v>
      </c>
      <c r="X271" s="97" t="str">
        <f>IFERROR(V271/(V271+W271),"")</f>
        <v/>
      </c>
      <c r="Y271" s="71">
        <f>COUNTIFS('Audit Form Data'!W$4:W$123, TRUE, 'Audit Form Data'!A$4:A$123, "&gt;=8/1", 'Audit Form Data'!A$4:A$123, "&lt;=8/31", 'Audit Form Data'!B$4:B$123, 'Dropdown Lists'!A$12)</f>
        <v>0</v>
      </c>
      <c r="Z271" s="72">
        <f>COUNTIFS('Audit Form Data'!X$4:X$123, TRUE, 'Audit Form Data'!A$4:A$123, "&gt;=8/1", 'Audit Form Data'!A$4:A$123, "&lt;=8/31", 'Audit Form Data'!B$4:B$123, 'Dropdown Lists'!A$12)</f>
        <v>0</v>
      </c>
      <c r="AA271" s="97" t="str">
        <f>IFERROR(Y271/(Y271+Z271),"")</f>
        <v/>
      </c>
      <c r="AB271" s="71">
        <f>COUNTIFS('Audit Form Data'!W$4:W$123, TRUE, 'Audit Form Data'!A$4:A$123, "&gt;=9/1", 'Audit Form Data'!A$4:A$123, "&lt;=9/30", 'Audit Form Data'!B$4:B$123, 'Dropdown Lists'!A$12)</f>
        <v>0</v>
      </c>
      <c r="AC271" s="72">
        <f>COUNTIFS('Audit Form Data'!X$4:X$123, TRUE, 'Audit Form Data'!A$4:A$123, "&gt;=9/1", 'Audit Form Data'!A$4:A$123, "&lt;=9/30", 'Audit Form Data'!B$4:B$123, 'Dropdown Lists'!A$12)</f>
        <v>0</v>
      </c>
      <c r="AD271" s="97" t="str">
        <f>IFERROR(AB271/(AB271+AC271),"")</f>
        <v/>
      </c>
      <c r="AE271" s="71">
        <f>COUNTIFS('Audit Form Data'!W$4:W$123, TRUE, 'Audit Form Data'!A$4:A$123, "&gt;=10/1", 'Audit Form Data'!A$4:A$123, "&lt;=10/31", 'Audit Form Data'!B$4:B$123, 'Dropdown Lists'!A$12)</f>
        <v>0</v>
      </c>
      <c r="AF271" s="72">
        <f>COUNTIFS('Audit Form Data'!X$4:X$123, TRUE, 'Audit Form Data'!A$4:A$123, "&gt;=10/1", 'Audit Form Data'!A$4:A$123, "&lt;=10/31", 'Audit Form Data'!B$4:B$123, 'Dropdown Lists'!A$12)</f>
        <v>0</v>
      </c>
      <c r="AG271" s="97" t="str">
        <f>IFERROR(AE271/(AE271+AF271),"")</f>
        <v/>
      </c>
      <c r="AH271" s="71">
        <f>COUNTIFS('Audit Form Data'!W$4:W$123, TRUE, 'Audit Form Data'!A$4:A$123, "&gt;=11/1", 'Audit Form Data'!A$4:A$123, "&lt;=11/30", 'Audit Form Data'!B$4:B$123, 'Dropdown Lists'!A$12)</f>
        <v>0</v>
      </c>
      <c r="AI271" s="72">
        <f>COUNTIFS('Audit Form Data'!X$4:X$123, TRUE, 'Audit Form Data'!A$4:A$123, "&gt;=11/1", 'Audit Form Data'!A$4:A$123, "&lt;=11/30", 'Audit Form Data'!B$4:B$123, 'Dropdown Lists'!A$12)</f>
        <v>0</v>
      </c>
      <c r="AJ271" s="97" t="str">
        <f>IFERROR(AH271/(AH271+AI271),"")</f>
        <v/>
      </c>
      <c r="AK271" s="71">
        <f>COUNTIFS('Audit Form Data'!W$4:W$123, TRUE, 'Audit Form Data'!A$4:A$123, "&gt;=12/1", 'Audit Form Data'!A$4:A$123, "&lt;=12/31", 'Audit Form Data'!B$4:B$123, 'Dropdown Lists'!A$12)</f>
        <v>0</v>
      </c>
      <c r="AL271" s="72">
        <f>COUNTIFS('Audit Form Data'!X$4:X$123, TRUE, 'Audit Form Data'!A$4:A$123, "&gt;=12/1", 'Audit Form Data'!A$4:A$123, "&lt;=12/31", 'Audit Form Data'!B$4:B$123, 'Dropdown Lists'!A$12)</f>
        <v>0</v>
      </c>
      <c r="AM271" s="97" t="str">
        <f>IFERROR(AK271/(AK271+AL271),"")</f>
        <v/>
      </c>
      <c r="AO271" s="117" t="s">
        <v>8</v>
      </c>
      <c r="AP271" s="48" t="s">
        <v>9</v>
      </c>
      <c r="AQ271" s="74">
        <f>COUNTIFS('Audit Form Data'!I$4:I$123, TRUE, 'Audit Form Data'!A$4:A$123, "&gt;=1/1", 'Audit Form Data'!A$4:A$123, "&lt;=1/31", 'Audit Form Data'!B$4:B$123, 'Dropdown Lists'!A$12)</f>
        <v>0</v>
      </c>
      <c r="AR271" s="74">
        <f>COUNTIFS('Audit Form Data'!I$4:I$123, TRUE, 'Audit Form Data'!A$4:A$123, "&gt;=2/1", 'Audit Form Data'!A$4:A$123, "&lt;3/1", 'Audit Form Data'!B$4:B$123, 'Dropdown Lists'!A$12)</f>
        <v>0</v>
      </c>
      <c r="AS271" s="74">
        <f>COUNTIFS('Audit Form Data'!I$4:I$123, TRUE, 'Audit Form Data'!A$4:A$123, "&gt;=3/1", 'Audit Form Data'!A$4:A$123, "&lt;=3/31", 'Audit Form Data'!B$4:B$123, 'Dropdown Lists'!A$12)</f>
        <v>0</v>
      </c>
      <c r="AT271" s="74">
        <f>COUNTIFS('Audit Form Data'!I$4:I$123, TRUE, 'Audit Form Data'!A$4:A$123, "&gt;=4/1", 'Audit Form Data'!A$4:A$123, "&lt;=4/30", 'Audit Form Data'!B$4:B$123, 'Dropdown Lists'!A$12)</f>
        <v>0</v>
      </c>
      <c r="AU271" s="74">
        <f>COUNTIFS('Audit Form Data'!I$4:I$123, TRUE, 'Audit Form Data'!A$4:A$123, "&gt;=5/1", 'Audit Form Data'!A$4:A$123, "&lt;=5/31", 'Audit Form Data'!B$4:B$123, 'Dropdown Lists'!A$12)</f>
        <v>0</v>
      </c>
      <c r="AV271" s="74">
        <f>COUNTIFS('Audit Form Data'!I$4:I$123, TRUE, 'Audit Form Data'!A$4:A$123, "&gt;=6/1", 'Audit Form Data'!A$4:A$123, "&lt;=6/30", 'Audit Form Data'!B$4:B$123, 'Dropdown Lists'!A$12)</f>
        <v>0</v>
      </c>
      <c r="AW271" s="74">
        <f>COUNTIFS('Audit Form Data'!I$4:I$123, TRUE, 'Audit Form Data'!A$4:A$123, "&gt;=7/1", 'Audit Form Data'!A$4:A$123, "&lt;=7/31", 'Audit Form Data'!B$4:B$123, 'Dropdown Lists'!A$12)</f>
        <v>0</v>
      </c>
      <c r="AX271" s="74">
        <f>COUNTIFS('Audit Form Data'!I$4:I$123, TRUE, 'Audit Form Data'!A$4:A$123, "&gt;=8/1", 'Audit Form Data'!A$4:A$123, "&lt;=8/31", 'Audit Form Data'!B$4:B$123, 'Dropdown Lists'!A$12)</f>
        <v>0</v>
      </c>
      <c r="AY271" s="74">
        <f>COUNTIFS('Audit Form Data'!I$4:I$123, TRUE, 'Audit Form Data'!A$4:A$123, "&gt;=9/1", 'Audit Form Data'!A$4:A$123, "&lt;=9/30", 'Audit Form Data'!B$4:B$123, 'Dropdown Lists'!A$12)</f>
        <v>0</v>
      </c>
      <c r="AZ271" s="74">
        <f>COUNTIFS('Audit Form Data'!I$4:I$123, TRUE, 'Audit Form Data'!A$4:A$123, "&gt;=10/1", 'Audit Form Data'!A$4:A$123, "&lt;=10/31", 'Audit Form Data'!B$4:B$123, 'Dropdown Lists'!A$12)</f>
        <v>0</v>
      </c>
      <c r="BA271" s="74">
        <f>COUNTIFS('Audit Form Data'!I$4:I$123, TRUE, 'Audit Form Data'!A$4:A$123, "&gt;=11/1", 'Audit Form Data'!A$4:A$123, "&lt;=11/30", 'Audit Form Data'!B$4:B$123, 'Dropdown Lists'!A$12)</f>
        <v>0</v>
      </c>
      <c r="BB271" s="74">
        <f>COUNTIFS('Audit Form Data'!I$4:I$123, TRUE, 'Audit Form Data'!A$4:A$123, "&gt;=12/1", 'Audit Form Data'!A$4:A$123, "&lt;=12/31", 'Audit Form Data'!B$4:B$123, 'Dropdown Lists'!A$12)</f>
        <v>0</v>
      </c>
    </row>
    <row r="272" spans="2:54" x14ac:dyDescent="0.3">
      <c r="B272" s="156"/>
      <c r="C272" s="87" t="s">
        <v>118</v>
      </c>
      <c r="D272" s="88">
        <f>SUM(D269:D271)</f>
        <v>0</v>
      </c>
      <c r="E272" s="88">
        <f>SUM(E269:E271)</f>
        <v>0</v>
      </c>
      <c r="F272" s="98" t="e">
        <f>IFERROR(D272/(D272+E272), NA())</f>
        <v>#N/A</v>
      </c>
      <c r="G272" s="88">
        <f>SUM(G269:G271)</f>
        <v>0</v>
      </c>
      <c r="H272" s="88">
        <f>SUM(H269:H271)</f>
        <v>0</v>
      </c>
      <c r="I272" s="98" t="e">
        <f>IFERROR(G272/(G272+H272), NA())</f>
        <v>#N/A</v>
      </c>
      <c r="J272" s="88">
        <f>SUM(J269:J271)</f>
        <v>0</v>
      </c>
      <c r="K272" s="88">
        <f>SUM(K269:K271)</f>
        <v>0</v>
      </c>
      <c r="L272" s="98" t="e">
        <f>IFERROR(J272/(J272+K272), NA())</f>
        <v>#N/A</v>
      </c>
      <c r="M272" s="88">
        <f>SUM(M269:M271)</f>
        <v>0</v>
      </c>
      <c r="N272" s="88">
        <f>SUM(N269:N271)</f>
        <v>0</v>
      </c>
      <c r="O272" s="98" t="e">
        <f>IFERROR(M272/(M272+N272), NA())</f>
        <v>#N/A</v>
      </c>
      <c r="P272" s="88">
        <f>SUM(P269:P271)</f>
        <v>0</v>
      </c>
      <c r="Q272" s="88">
        <f>SUM(Q269:Q271)</f>
        <v>0</v>
      </c>
      <c r="R272" s="98" t="e">
        <f>IFERROR(P272/(P272+Q272), NA())</f>
        <v>#N/A</v>
      </c>
      <c r="S272" s="88">
        <f>SUM(S269:S271)</f>
        <v>0</v>
      </c>
      <c r="T272" s="88">
        <f>SUM(T269:T271)</f>
        <v>0</v>
      </c>
      <c r="U272" s="98" t="e">
        <f>IFERROR(S272/(S272+T272), NA())</f>
        <v>#N/A</v>
      </c>
      <c r="V272" s="88">
        <f>SUM(V269:V271)</f>
        <v>0</v>
      </c>
      <c r="W272" s="88">
        <f>SUM(W269:W271)</f>
        <v>0</v>
      </c>
      <c r="X272" s="98" t="e">
        <f>IFERROR(V272/(V272+W272), NA())</f>
        <v>#N/A</v>
      </c>
      <c r="Y272" s="88">
        <f>SUM(Y269:Y271)</f>
        <v>0</v>
      </c>
      <c r="Z272" s="88">
        <f>SUM(Z269:Z271)</f>
        <v>0</v>
      </c>
      <c r="AA272" s="98" t="e">
        <f>IFERROR(Y272/(Y272+Z272), NA())</f>
        <v>#N/A</v>
      </c>
      <c r="AB272" s="88">
        <f>SUM(AB269:AB271)</f>
        <v>0</v>
      </c>
      <c r="AC272" s="88">
        <f>SUM(AC269:AC271)</f>
        <v>0</v>
      </c>
      <c r="AD272" s="98" t="e">
        <f>IFERROR(AB272/(AB272+AC272), NA())</f>
        <v>#N/A</v>
      </c>
      <c r="AE272" s="88">
        <f>SUM(AE269:AE271)</f>
        <v>0</v>
      </c>
      <c r="AF272" s="88">
        <f>SUM(AF269:AF271)</f>
        <v>0</v>
      </c>
      <c r="AG272" s="98" t="e">
        <f>IFERROR(AE272/(AE272+AF272), NA())</f>
        <v>#N/A</v>
      </c>
      <c r="AH272" s="88">
        <f>SUM(AH269:AH271)</f>
        <v>0</v>
      </c>
      <c r="AI272" s="88">
        <f>SUM(AI269:AI271)</f>
        <v>0</v>
      </c>
      <c r="AJ272" s="98" t="e">
        <f>IFERROR(AH272/(AH272+AI272), NA())</f>
        <v>#N/A</v>
      </c>
      <c r="AK272" s="88">
        <f>SUM(AK269:AK271)</f>
        <v>0</v>
      </c>
      <c r="AL272" s="88">
        <f>SUM(AL269:AL271)</f>
        <v>0</v>
      </c>
      <c r="AM272" s="98" t="e">
        <f>IFERROR(AK272/(AK272+AL272), NA())</f>
        <v>#N/A</v>
      </c>
      <c r="AO272" s="146" t="s">
        <v>10</v>
      </c>
      <c r="AP272" s="50" t="s">
        <v>11</v>
      </c>
      <c r="AQ272" s="76">
        <f>COUNTIFS('Audit Form Data'!AG$4:AG$123, TRUE, 'Audit Form Data'!A$4:A$123, "&gt;=1/1", 'Audit Form Data'!A$4:A$123, "&lt;=1/31", 'Audit Form Data'!B$4:B$123, 'Dropdown Lists'!A$12)</f>
        <v>0</v>
      </c>
      <c r="AR272" s="76">
        <f>COUNTIFS('Audit Form Data'!AG$4:AG$123, TRUE, 'Audit Form Data'!A$4:A$123, "&gt;=2/1", 'Audit Form Data'!A$4:A$123, "&lt;3/1", 'Audit Form Data'!B$4:B$123, 'Dropdown Lists'!A$12)</f>
        <v>0</v>
      </c>
      <c r="AS272" s="76">
        <f>COUNTIFS('Audit Form Data'!AG$4:AG$123, TRUE, 'Audit Form Data'!A$4:A$123, "&gt;=3/1", 'Audit Form Data'!A$4:A$123, "&lt;=3/31", 'Audit Form Data'!B$4:B$123, 'Dropdown Lists'!A$12)</f>
        <v>0</v>
      </c>
      <c r="AT272" s="76">
        <f>COUNTIFS('Audit Form Data'!AG$4:AG$123, TRUE, 'Audit Form Data'!A$4:A$123, "&gt;=4/1", 'Audit Form Data'!A$4:A$123, "&lt;=4/30", 'Audit Form Data'!B$4:B$123, 'Dropdown Lists'!A$12)</f>
        <v>0</v>
      </c>
      <c r="AU272" s="76">
        <f>COUNTIFS('Audit Form Data'!AG$4:AG$123, TRUE, 'Audit Form Data'!A$4:A$123, "&gt;=5/1", 'Audit Form Data'!A$4:A$123, "&lt;=5/31", 'Audit Form Data'!B$4:B$123, 'Dropdown Lists'!A$12)</f>
        <v>0</v>
      </c>
      <c r="AV272" s="76">
        <f>COUNTIFS('Audit Form Data'!AG$4:AG$123, TRUE, 'Audit Form Data'!A$4:A$123, "&gt;=6/1", 'Audit Form Data'!A$4:A$123, "&lt;=6/30", 'Audit Form Data'!B$4:B$123, 'Dropdown Lists'!A$12)</f>
        <v>0</v>
      </c>
      <c r="AW272" s="76">
        <f>COUNTIFS('Audit Form Data'!AG$4:AG$123, TRUE, 'Audit Form Data'!A$4:A$123, "&gt;=7/1", 'Audit Form Data'!A$4:A$123, "&lt;=7/31", 'Audit Form Data'!B$4:B$123, 'Dropdown Lists'!A$12)</f>
        <v>0</v>
      </c>
      <c r="AX272" s="76">
        <f>COUNTIFS('Audit Form Data'!AG$4:AG$123, TRUE, 'Audit Form Data'!A$4:A$123, "&gt;=8/1", 'Audit Form Data'!A$4:A$123, "&lt;=8/31", 'Audit Form Data'!B$4:B$123, 'Dropdown Lists'!A$12)</f>
        <v>0</v>
      </c>
      <c r="AY272" s="76">
        <f>COUNTIFS('Audit Form Data'!AG$4:AG$123, TRUE, 'Audit Form Data'!A$4:A$123, "&gt;=9/1", 'Audit Form Data'!A$4:A$123, "&lt;=9/30", 'Audit Form Data'!B$4:B$123, 'Dropdown Lists'!A$12)</f>
        <v>0</v>
      </c>
      <c r="AZ272" s="76">
        <f>COUNTIFS('Audit Form Data'!AG$4:AG$123, TRUE, 'Audit Form Data'!A$4:A$123, "&gt;=10/1", 'Audit Form Data'!A$4:A$123, "&lt;=10/31", 'Audit Form Data'!B$4:B$123, 'Dropdown Lists'!A$12)</f>
        <v>0</v>
      </c>
      <c r="BA272" s="76">
        <f>COUNTIFS('Audit Form Data'!AG$4:AG$123, TRUE, 'Audit Form Data'!A$4:A$123, "&gt;=11/1", 'Audit Form Data'!A$4:A$123, "&lt;=11/30", 'Audit Form Data'!B$4:B$123, 'Dropdown Lists'!A$12)</f>
        <v>0</v>
      </c>
      <c r="BB272" s="76">
        <f>COUNTIFS('Audit Form Data'!AG$4:AG$123, TRUE, 'Audit Form Data'!A$4:A$123, "&gt;=12/1", 'Audit Form Data'!A$4:A$123, "&lt;=12/31", 'Audit Form Data'!B$4:B$123, 'Dropdown Lists'!A$12)</f>
        <v>0</v>
      </c>
    </row>
    <row r="273" spans="2:54" ht="36.6" x14ac:dyDescent="0.3">
      <c r="B273" s="161" t="s">
        <v>8</v>
      </c>
      <c r="C273" s="58" t="s">
        <v>9</v>
      </c>
      <c r="D273" s="73">
        <f>COUNTIFS('Audit Form Data'!H$4:H$123, TRUE, 'Audit Form Data'!A$4:A$123, "&gt;=1/1", 'Audit Form Data'!A$4:A$123, "&lt;=1/31", 'Audit Form Data'!B$4:B$123, 'Dropdown Lists'!A$12)</f>
        <v>0</v>
      </c>
      <c r="E273" s="74">
        <f>COUNTIFS('Audit Form Data'!I$4:I$123, TRUE, 'Audit Form Data'!A$4:A$123, "&gt;=1/1", 'Audit Form Data'!A$4:A$123, "&lt;=1/31", 'Audit Form Data'!B$4:B$123, 'Dropdown Lists'!A$12)</f>
        <v>0</v>
      </c>
      <c r="F273" s="99" t="str">
        <f>IFERROR(D273/(D273+E273),"")</f>
        <v/>
      </c>
      <c r="G273" s="73">
        <f>COUNTIFS('Audit Form Data'!H$4:H$123, TRUE, 'Audit Form Data'!A$4:A$123, "&gt;=2/1", 'Audit Form Data'!A$4:A$123, "&lt;3/1", 'Audit Form Data'!B$4:B$123, 'Dropdown Lists'!A$12)</f>
        <v>0</v>
      </c>
      <c r="H273" s="74">
        <f>COUNTIFS('Audit Form Data'!I$4:I$123, TRUE, 'Audit Form Data'!A$4:A$123, "&gt;=2/1", 'Audit Form Data'!A$4:A$123, "&lt;3/1", 'Audit Form Data'!B$4:B$123, 'Dropdown Lists'!A$12)</f>
        <v>0</v>
      </c>
      <c r="I273" s="99" t="str">
        <f>IFERROR(G273/(G273+H273),"")</f>
        <v/>
      </c>
      <c r="J273" s="73">
        <f>COUNTIFS('Audit Form Data'!H$4:H$123, TRUE, 'Audit Form Data'!A$4:A$123, "&gt;=3/1", 'Audit Form Data'!A$4:A$123, "&lt;=3/31", 'Audit Form Data'!B$4:B$123, 'Dropdown Lists'!A$12)</f>
        <v>0</v>
      </c>
      <c r="K273" s="74">
        <f>COUNTIFS('Audit Form Data'!I$4:I$123, TRUE, 'Audit Form Data'!A$4:A$123, "&gt;=3/1", 'Audit Form Data'!A$4:A$123, "&lt;=3/31", 'Audit Form Data'!B$4:B$123, 'Dropdown Lists'!A$12)</f>
        <v>0</v>
      </c>
      <c r="L273" s="99" t="str">
        <f>IFERROR(J273/(J273+K273),"")</f>
        <v/>
      </c>
      <c r="M273" s="73">
        <f>COUNTIFS('Audit Form Data'!H$4:H$123, TRUE, 'Audit Form Data'!A$4:A$123, "&gt;=4/1", 'Audit Form Data'!A$4:A$123, "&lt;=4/30", 'Audit Form Data'!B$4:B$123, 'Dropdown Lists'!A$12)</f>
        <v>0</v>
      </c>
      <c r="N273" s="74">
        <f>COUNTIFS('Audit Form Data'!I$4:I$123, TRUE, 'Audit Form Data'!A$4:A$123, "&gt;=4/1", 'Audit Form Data'!A$4:A$123, "&lt;=4/30", 'Audit Form Data'!B$4:B$123, 'Dropdown Lists'!A$12)</f>
        <v>0</v>
      </c>
      <c r="O273" s="99" t="str">
        <f>IFERROR(M273/(M273+N273),"")</f>
        <v/>
      </c>
      <c r="P273" s="73">
        <f>COUNTIFS('Audit Form Data'!H$4:H$123, TRUE, 'Audit Form Data'!A$4:A$123, "&gt;=5/1", 'Audit Form Data'!A$4:A$123, "&lt;=5/31", 'Audit Form Data'!B$4:B$123, 'Dropdown Lists'!A$12)</f>
        <v>0</v>
      </c>
      <c r="Q273" s="74">
        <f>COUNTIFS('Audit Form Data'!I$4:I$123, TRUE, 'Audit Form Data'!A$4:A$123, "&gt;=5/1", 'Audit Form Data'!A$4:A$123, "&lt;=5/31", 'Audit Form Data'!B$4:B$123, 'Dropdown Lists'!A$12)</f>
        <v>0</v>
      </c>
      <c r="R273" s="99" t="str">
        <f>IFERROR(P273/(P273+Q273)," ")</f>
        <v xml:space="preserve"> </v>
      </c>
      <c r="S273" s="73">
        <f>COUNTIFS('Audit Form Data'!H$4:H$123, TRUE, 'Audit Form Data'!A$4:A$123, "&gt;=6/1", 'Audit Form Data'!A$4:A$123, "&lt;=6/30", 'Audit Form Data'!B$4:B$123, 'Dropdown Lists'!A$12)</f>
        <v>0</v>
      </c>
      <c r="T273" s="74">
        <f>COUNTIFS('Audit Form Data'!I$4:I$123, TRUE, 'Audit Form Data'!A$4:A$123, "&gt;=6/1", 'Audit Form Data'!A$4:A$123, "&lt;=6/30", 'Audit Form Data'!B$4:B$123, 'Dropdown Lists'!A$12)</f>
        <v>0</v>
      </c>
      <c r="U273" s="99" t="str">
        <f>IFERROR(S273/(S273+T273),"")</f>
        <v/>
      </c>
      <c r="V273" s="73">
        <f>COUNTIFS('Audit Form Data'!H$4:H$123, TRUE, 'Audit Form Data'!A$4:A$123, "&gt;=7/1", 'Audit Form Data'!A$4:A$123, "&lt;=7/31", 'Audit Form Data'!B$4:B$123, 'Dropdown Lists'!A$12)</f>
        <v>0</v>
      </c>
      <c r="W273" s="74">
        <f>COUNTIFS('Audit Form Data'!I$4:I$123, TRUE, 'Audit Form Data'!A$4:A$123, "&gt;=7/1", 'Audit Form Data'!A$4:A$123, "&lt;=7/31", 'Audit Form Data'!B$4:B$123, 'Dropdown Lists'!A$12)</f>
        <v>0</v>
      </c>
      <c r="X273" s="99" t="str">
        <f>IFERROR(V273/(V273+W273),"")</f>
        <v/>
      </c>
      <c r="Y273" s="73">
        <f>COUNTIFS('Audit Form Data'!H$4:H$123, TRUE, 'Audit Form Data'!A$4:A$123, "&gt;=8/1", 'Audit Form Data'!A$4:A$123, "&lt;=8/31", 'Audit Form Data'!B$4:B$123, 'Dropdown Lists'!A$12)</f>
        <v>0</v>
      </c>
      <c r="Z273" s="74">
        <f>COUNTIFS('Audit Form Data'!I$4:I$123, TRUE, 'Audit Form Data'!A$4:A$123, "&gt;=8/1", 'Audit Form Data'!A$4:A$123, "&lt;=8/31", 'Audit Form Data'!B$4:B$123, 'Dropdown Lists'!A$12)</f>
        <v>0</v>
      </c>
      <c r="AA273" s="99" t="str">
        <f>IFERROR(Y273/(Y273+Z273),"")</f>
        <v/>
      </c>
      <c r="AB273" s="73">
        <f>COUNTIFS('Audit Form Data'!H$4:H$123, TRUE, 'Audit Form Data'!A$4:A$123, "&gt;=9/1", 'Audit Form Data'!A$4:A$123, "&lt;=9/30", 'Audit Form Data'!B$4:B$123, 'Dropdown Lists'!A$12)</f>
        <v>0</v>
      </c>
      <c r="AC273" s="74">
        <f>COUNTIFS('Audit Form Data'!I$4:I$123, TRUE, 'Audit Form Data'!A$4:A$123, "&gt;=9/1", 'Audit Form Data'!A$4:A$123, "&lt;=9/30", 'Audit Form Data'!B$4:B$123, 'Dropdown Lists'!A$12)</f>
        <v>0</v>
      </c>
      <c r="AD273" s="99" t="str">
        <f>IFERROR(AB273/(AB273+AC273),"")</f>
        <v/>
      </c>
      <c r="AE273" s="73">
        <f>COUNTIFS('Audit Form Data'!H$4:H$123, TRUE, 'Audit Form Data'!A$4:A$123, "&gt;=10/1", 'Audit Form Data'!A$4:A$123, "&lt;=10/31", 'Audit Form Data'!B$4:B$123, 'Dropdown Lists'!A$12)</f>
        <v>0</v>
      </c>
      <c r="AF273" s="74">
        <f>COUNTIFS('Audit Form Data'!I$4:I$123, TRUE, 'Audit Form Data'!A$4:A$123, "&gt;=10/1", 'Audit Form Data'!A$4:A$123, "&lt;=10/31", 'Audit Form Data'!B$4:B$123, 'Dropdown Lists'!A$12)</f>
        <v>0</v>
      </c>
      <c r="AG273" s="99" t="str">
        <f>IFERROR(AE273/(AE273+AF273),"")</f>
        <v/>
      </c>
      <c r="AH273" s="73">
        <f>COUNTIFS('Audit Form Data'!H$4:H$123, TRUE, 'Audit Form Data'!A$4:A$123, "&gt;=11/1", 'Audit Form Data'!A$4:A$123, "&lt;=11/30", 'Audit Form Data'!B$4:B$123, 'Dropdown Lists'!A$12)</f>
        <v>0</v>
      </c>
      <c r="AI273" s="74">
        <f>COUNTIFS('Audit Form Data'!I$4:I$123, TRUE, 'Audit Form Data'!A$4:A$123, "&gt;=11/1", 'Audit Form Data'!A$4:A$123, "&lt;=11/30", 'Audit Form Data'!B$4:B$123, 'Dropdown Lists'!A$12)</f>
        <v>0</v>
      </c>
      <c r="AJ273" s="99" t="str">
        <f>IFERROR(AH273/(AH273+AI273),"")</f>
        <v/>
      </c>
      <c r="AK273" s="73">
        <f>COUNTIFS('Audit Form Data'!H$4:H$123, TRUE, 'Audit Form Data'!A$4:A$123, "&gt;=12/1", 'Audit Form Data'!A$4:A$123, "&lt;=12/31", 'Audit Form Data'!B$4:B$123, 'Dropdown Lists'!A$12)</f>
        <v>0</v>
      </c>
      <c r="AL273" s="74">
        <f>COUNTIFS('Audit Form Data'!I$4:I$123, TRUE, 'Audit Form Data'!A$4:A$123, "&gt;=12/1", 'Audit Form Data'!A$4:A$123, "&lt;=12/31", 'Audit Form Data'!B$4:B$123, 'Dropdown Lists'!A$12)</f>
        <v>0</v>
      </c>
      <c r="AM273" s="99" t="str">
        <f>IFERROR(AK273/(AK273+AL273),"")</f>
        <v/>
      </c>
      <c r="AO273" s="147"/>
      <c r="AP273" s="49" t="s">
        <v>12</v>
      </c>
      <c r="AQ273" s="76">
        <f>COUNTIFS('Audit Form Data'!AJ$4:AJ$123, TRUE, 'Audit Form Data'!A$4:A$123, "&gt;=1/1", 'Audit Form Data'!A$4:A$123, "&lt;=1/31", 'Audit Form Data'!B$4:B$123, 'Dropdown Lists'!A$12)</f>
        <v>0</v>
      </c>
      <c r="AR273" s="76">
        <f>COUNTIFS('Audit Form Data'!AJ$4:AJ$123, TRUE, 'Audit Form Data'!A$4:A$123, "&gt;=2/1", 'Audit Form Data'!A$4:A$123, "&lt;3/1", 'Audit Form Data'!B$4:B$123, 'Dropdown Lists'!A$12)</f>
        <v>0</v>
      </c>
      <c r="AS273" s="76">
        <f>COUNTIFS('Audit Form Data'!AJ$4:AJ$123, TRUE, 'Audit Form Data'!A$4:A$123, "&gt;=3/1", 'Audit Form Data'!A$4:A$123, "&lt;=3/31", 'Audit Form Data'!B$4:B$123, 'Dropdown Lists'!A$12)</f>
        <v>0</v>
      </c>
      <c r="AT273" s="76">
        <f>COUNTIFS('Audit Form Data'!AJ$4:AJ$123, TRUE, 'Audit Form Data'!A$4:A$123, "&gt;=4/1", 'Audit Form Data'!A$4:A$123, "&lt;=4/30", 'Audit Form Data'!B$4:B$123, 'Dropdown Lists'!A$12)</f>
        <v>0</v>
      </c>
      <c r="AU273" s="76">
        <f>COUNTIFS('Audit Form Data'!AJ$4:AJ$123, TRUE, 'Audit Form Data'!A$4:A$123, "&gt;=5/1", 'Audit Form Data'!A$4:A$123, "&lt;=5/31", 'Audit Form Data'!B$4:B$123, 'Dropdown Lists'!A$12)</f>
        <v>0</v>
      </c>
      <c r="AV273" s="76">
        <f>COUNTIFS('Audit Form Data'!AJ$4:AJ$123, TRUE, 'Audit Form Data'!A$4:A$123, "&gt;=6/1", 'Audit Form Data'!A$4:A$123, "&lt;=6/30", 'Audit Form Data'!B$4:B$123, 'Dropdown Lists'!A$12)</f>
        <v>0</v>
      </c>
      <c r="AW273" s="76">
        <f>COUNTIFS('Audit Form Data'!AJ$4:AJ$123, TRUE, 'Audit Form Data'!A$4:A$123, "&gt;=7/1", 'Audit Form Data'!A$4:A$123, "&lt;=7/31", 'Audit Form Data'!B$4:B$123, 'Dropdown Lists'!A$12)</f>
        <v>0</v>
      </c>
      <c r="AX273" s="76">
        <f>COUNTIFS('Audit Form Data'!AJ$4:AJ$123, TRUE, 'Audit Form Data'!A$4:A$123, "&gt;=8/1", 'Audit Form Data'!A$4:A$123, "&lt;=8/31", 'Audit Form Data'!B$4:B$123, 'Dropdown Lists'!A$12)</f>
        <v>0</v>
      </c>
      <c r="AY273" s="76">
        <f>COUNTIFS('Audit Form Data'!AJ$4:AJ$123, TRUE, 'Audit Form Data'!A$4:A$123, "&gt;=9/1", 'Audit Form Data'!A$4:A$123, "&lt;=9/30", 'Audit Form Data'!B$4:B$123, 'Dropdown Lists'!A$12)</f>
        <v>0</v>
      </c>
      <c r="AZ273" s="76">
        <f>COUNTIFS('Audit Form Data'!AJ$4:AJ$123, TRUE, 'Audit Form Data'!A$4:A$123, "&gt;=10/1", 'Audit Form Data'!A$4:A$123, "&lt;=10/31", 'Audit Form Data'!B$4:B$123, 'Dropdown Lists'!A$12)</f>
        <v>0</v>
      </c>
      <c r="BA273" s="76">
        <f>COUNTIFS('Audit Form Data'!AJ$4:AJ$123, TRUE, 'Audit Form Data'!A$4:A$123, "&gt;=11/1", 'Audit Form Data'!A$4:A$123, "&lt;=11/30", 'Audit Form Data'!B$4:B$123, 'Dropdown Lists'!A$12)</f>
        <v>0</v>
      </c>
      <c r="BB273" s="76">
        <f>COUNTIFS('Audit Form Data'!AJ$4:AJ$123, TRUE, 'Audit Form Data'!A$4:A$123, "&gt;=12/1", 'Audit Form Data'!A$4:A$123, "&lt;=12/31", 'Audit Form Data'!B$4:B$123, 'Dropdown Lists'!A$12)</f>
        <v>0</v>
      </c>
    </row>
    <row r="274" spans="2:54" ht="24.6" x14ac:dyDescent="0.3">
      <c r="B274" s="162"/>
      <c r="C274" s="89" t="s">
        <v>118</v>
      </c>
      <c r="D274" s="90">
        <f>D273</f>
        <v>0</v>
      </c>
      <c r="E274" s="90">
        <f>E273</f>
        <v>0</v>
      </c>
      <c r="F274" s="100" t="e">
        <f>IFERROR(D274/(D274+E274), NA())</f>
        <v>#N/A</v>
      </c>
      <c r="G274" s="90">
        <f>G273</f>
        <v>0</v>
      </c>
      <c r="H274" s="90">
        <f>H273</f>
        <v>0</v>
      </c>
      <c r="I274" s="100" t="e">
        <f>IFERROR(G274/(G274+H274), NA())</f>
        <v>#N/A</v>
      </c>
      <c r="J274" s="90">
        <f>J273</f>
        <v>0</v>
      </c>
      <c r="K274" s="90">
        <f>K273</f>
        <v>0</v>
      </c>
      <c r="L274" s="100" t="e">
        <f>IFERROR(J274/(J274+K274), NA())</f>
        <v>#N/A</v>
      </c>
      <c r="M274" s="90">
        <f>M273</f>
        <v>0</v>
      </c>
      <c r="N274" s="90">
        <f>N273</f>
        <v>0</v>
      </c>
      <c r="O274" s="100" t="e">
        <f>IFERROR(M274/(M274+N274), NA())</f>
        <v>#N/A</v>
      </c>
      <c r="P274" s="90">
        <f>P273</f>
        <v>0</v>
      </c>
      <c r="Q274" s="90">
        <f>Q273</f>
        <v>0</v>
      </c>
      <c r="R274" s="100" t="e">
        <f>IFERROR(P274/(P274+Q274), NA())</f>
        <v>#N/A</v>
      </c>
      <c r="S274" s="90">
        <f>S273</f>
        <v>0</v>
      </c>
      <c r="T274" s="90">
        <f>T273</f>
        <v>0</v>
      </c>
      <c r="U274" s="100" t="e">
        <f>IFERROR(S274/(S274+T274), NA())</f>
        <v>#N/A</v>
      </c>
      <c r="V274" s="90">
        <f>V273</f>
        <v>0</v>
      </c>
      <c r="W274" s="90">
        <f>W273</f>
        <v>0</v>
      </c>
      <c r="X274" s="100" t="e">
        <f>IFERROR(V274/(V274+W274), NA())</f>
        <v>#N/A</v>
      </c>
      <c r="Y274" s="90">
        <f>Y273</f>
        <v>0</v>
      </c>
      <c r="Z274" s="90">
        <f>Z273</f>
        <v>0</v>
      </c>
      <c r="AA274" s="100" t="e">
        <f>IFERROR(Y274/(Y274+Z274), NA())</f>
        <v>#N/A</v>
      </c>
      <c r="AB274" s="90">
        <f>AB273</f>
        <v>0</v>
      </c>
      <c r="AC274" s="90">
        <f>AC273</f>
        <v>0</v>
      </c>
      <c r="AD274" s="100" t="e">
        <f>IFERROR(AB274/(AB274+AC274), NA())</f>
        <v>#N/A</v>
      </c>
      <c r="AE274" s="90">
        <f>AE273</f>
        <v>0</v>
      </c>
      <c r="AF274" s="90">
        <f>AF273</f>
        <v>0</v>
      </c>
      <c r="AG274" s="100" t="e">
        <f>IFERROR(AE274/(AE274+AF274), NA())</f>
        <v>#N/A</v>
      </c>
      <c r="AH274" s="90">
        <f>AH273</f>
        <v>0</v>
      </c>
      <c r="AI274" s="90">
        <f>AI273</f>
        <v>0</v>
      </c>
      <c r="AJ274" s="100" t="e">
        <f>IFERROR(AH274/(AH274+AI274), NA())</f>
        <v>#N/A</v>
      </c>
      <c r="AK274" s="90">
        <f>AK273</f>
        <v>0</v>
      </c>
      <c r="AL274" s="90">
        <f>AL273</f>
        <v>0</v>
      </c>
      <c r="AM274" s="100" t="e">
        <f>IFERROR(AK274/(AK274+AL274), NA())</f>
        <v>#N/A</v>
      </c>
      <c r="AO274" s="147"/>
      <c r="AP274" s="50" t="s">
        <v>13</v>
      </c>
      <c r="AQ274" s="76">
        <f>COUNTIFS('Audit Form Data'!AM$4:AM$123, TRUE, 'Audit Form Data'!A$4:A$123, "&gt;=1/1", 'Audit Form Data'!A$4:A$123, "&lt;=1/31", 'Audit Form Data'!B$4:B$123, 'Dropdown Lists'!A$12)</f>
        <v>0</v>
      </c>
      <c r="AR274" s="76">
        <f>COUNTIFS('Audit Form Data'!AM$4:AM$123, TRUE, 'Audit Form Data'!A$4:A$123, "&gt;=2/1", 'Audit Form Data'!A$4:A$123, "&lt;3/1", 'Audit Form Data'!B$4:B$123, 'Dropdown Lists'!A$12)</f>
        <v>0</v>
      </c>
      <c r="AS274" s="76">
        <f>COUNTIFS('Audit Form Data'!AM$4:AM$123, TRUE, 'Audit Form Data'!A$4:A$123, "&gt;=3/1", 'Audit Form Data'!A$4:A$123, "&lt;=3/31", 'Audit Form Data'!B$4:B$123, 'Dropdown Lists'!A$12)</f>
        <v>0</v>
      </c>
      <c r="AT274" s="76">
        <f>COUNTIFS('Audit Form Data'!AM$4:AM$123, TRUE, 'Audit Form Data'!A$4:A$123, "&gt;=4/1", 'Audit Form Data'!A$4:A$123, "&lt;=4/30", 'Audit Form Data'!B$4:B$123, 'Dropdown Lists'!A$12)</f>
        <v>0</v>
      </c>
      <c r="AU274" s="76">
        <f>COUNTIFS('Audit Form Data'!AM$4:AM$123, TRUE, 'Audit Form Data'!A$4:A$123, "&gt;=5/1", 'Audit Form Data'!A$4:A$123, "&lt;=5/31", 'Audit Form Data'!B$4:B$123, 'Dropdown Lists'!A$12)</f>
        <v>0</v>
      </c>
      <c r="AV274" s="76">
        <f>COUNTIFS('Audit Form Data'!AM$4:AM$123, TRUE, 'Audit Form Data'!A$4:A$123, "&gt;=6/1", 'Audit Form Data'!A$4:A$123, "&lt;=6/30", 'Audit Form Data'!B$4:B$123, 'Dropdown Lists'!A$12)</f>
        <v>0</v>
      </c>
      <c r="AW274" s="76">
        <f>COUNTIFS('Audit Form Data'!AM$4:AM$123, TRUE, 'Audit Form Data'!A$4:A$123, "&gt;=7/1", 'Audit Form Data'!A$4:A$123, "&lt;=7/31", 'Audit Form Data'!B$4:B$123, 'Dropdown Lists'!A$12)</f>
        <v>0</v>
      </c>
      <c r="AX274" s="76">
        <f>COUNTIFS('Audit Form Data'!AM$4:AM$123, TRUE, 'Audit Form Data'!A$4:A$123, "&gt;=8/1", 'Audit Form Data'!A$4:A$123, "&lt;=8/31", 'Audit Form Data'!B$4:B$123, 'Dropdown Lists'!A$12)</f>
        <v>0</v>
      </c>
      <c r="AY274" s="76">
        <f>COUNTIFS('Audit Form Data'!AM$4:AM$123, TRUE, 'Audit Form Data'!A$4:A$123, "&gt;=9/1", 'Audit Form Data'!A$4:A$123, "&lt;=9/30", 'Audit Form Data'!B$4:B$123, 'Dropdown Lists'!A$12)</f>
        <v>0</v>
      </c>
      <c r="AZ274" s="76">
        <f>COUNTIFS('Audit Form Data'!AM$4:AM$123, TRUE, 'Audit Form Data'!A$4:A$123, "&gt;=10/1", 'Audit Form Data'!A$4:A$123, "&lt;=10/31", 'Audit Form Data'!B$4:B$123, 'Dropdown Lists'!A$12)</f>
        <v>0</v>
      </c>
      <c r="BA274" s="76">
        <f>COUNTIFS('Audit Form Data'!AM$4:AM$123, TRUE, 'Audit Form Data'!A$4:A$123, "&gt;=11/1", 'Audit Form Data'!A$4:A$123, "&lt;=11/30", 'Audit Form Data'!B$4:B$123, 'Dropdown Lists'!A$12)</f>
        <v>0</v>
      </c>
      <c r="BB274" s="76">
        <f>COUNTIFS('Audit Form Data'!AM$4:AM$123, TRUE, 'Audit Form Data'!A$4:A$123, "&gt;=12/1", 'Audit Form Data'!A$4:A$123, "&lt;=12/31", 'Audit Form Data'!B$4:B$123, 'Dropdown Lists'!A$12)</f>
        <v>0</v>
      </c>
    </row>
    <row r="275" spans="2:54" ht="24.6" x14ac:dyDescent="0.3">
      <c r="B275" s="146" t="s">
        <v>10</v>
      </c>
      <c r="C275" s="59" t="s">
        <v>11</v>
      </c>
      <c r="D275" s="75">
        <f>COUNTIFS('Audit Form Data'!AF$4:AF$123, TRUE, 'Audit Form Data'!A$4:A$123, "&gt;=1/1", 'Audit Form Data'!A$4:A$123, "&lt;=1/31", 'Audit Form Data'!B$4:B$123, 'Dropdown Lists'!A$12)</f>
        <v>0</v>
      </c>
      <c r="E275" s="76">
        <f>COUNTIFS('Audit Form Data'!AG$4:AG$123, TRUE, 'Audit Form Data'!A$4:A$123, "&gt;=1/1", 'Audit Form Data'!A$4:A$123, "&lt;=1/31", 'Audit Form Data'!B$4:B$123, 'Dropdown Lists'!A$12)</f>
        <v>0</v>
      </c>
      <c r="F275" s="101" t="str">
        <f>IFERROR(D275/(D275+E275),"")</f>
        <v/>
      </c>
      <c r="G275" s="75">
        <f>COUNTIFS('Audit Form Data'!AF$4:AF$123, TRUE, 'Audit Form Data'!A$4:A$123, "&gt;=2/1", 'Audit Form Data'!A$4:A$123, "&lt;3/1", 'Audit Form Data'!B$4:B$123, 'Dropdown Lists'!A$12)</f>
        <v>0</v>
      </c>
      <c r="H275" s="76">
        <f>COUNTIFS('Audit Form Data'!AG$4:AG$123, TRUE, 'Audit Form Data'!A$4:A$123, "&gt;=2/1", 'Audit Form Data'!A$4:A$123, "&lt;3/1", 'Audit Form Data'!B$4:B$123, 'Dropdown Lists'!A$12)</f>
        <v>0</v>
      </c>
      <c r="I275" s="101" t="str">
        <f>IFERROR(G275/(G275+H275),"")</f>
        <v/>
      </c>
      <c r="J275" s="75">
        <f>COUNTIFS('Audit Form Data'!AF$4:AF$123, TRUE, 'Audit Form Data'!A$4:A$123, "&gt;=3/1", 'Audit Form Data'!A$4:A$123, "&lt;=3/31", 'Audit Form Data'!B$4:B$123, 'Dropdown Lists'!A$12)</f>
        <v>0</v>
      </c>
      <c r="K275" s="76">
        <f>COUNTIFS('Audit Form Data'!AG$4:AG$123, TRUE, 'Audit Form Data'!A$4:A$123, "&gt;=3/1", 'Audit Form Data'!A$4:A$123, "&lt;=3/31", 'Audit Form Data'!B$4:B$123, 'Dropdown Lists'!A$12)</f>
        <v>0</v>
      </c>
      <c r="L275" s="101" t="str">
        <f>IFERROR(J275/(J275+K275),"")</f>
        <v/>
      </c>
      <c r="M275" s="75">
        <f>COUNTIFS('Audit Form Data'!AF$4:AF$123, TRUE, 'Audit Form Data'!A$4:A$123, "&gt;=4/1", 'Audit Form Data'!A$4:A$123, "&lt;=4/30", 'Audit Form Data'!B$4:B$123, 'Dropdown Lists'!A$12)</f>
        <v>0</v>
      </c>
      <c r="N275" s="76">
        <f>COUNTIFS('Audit Form Data'!AG$4:AG$123, TRUE, 'Audit Form Data'!A$4:A$123, "&gt;=4/1", 'Audit Form Data'!A$4:A$123, "&lt;=4/30", 'Audit Form Data'!B$4:B$123, 'Dropdown Lists'!A$12)</f>
        <v>0</v>
      </c>
      <c r="O275" s="101" t="str">
        <f>IFERROR(M275/(M275+N275),"")</f>
        <v/>
      </c>
      <c r="P275" s="75">
        <f>COUNTIFS('Audit Form Data'!AF$4:AF$123, TRUE, 'Audit Form Data'!A$4:A$123, "&gt;=5/1", 'Audit Form Data'!A$4:A$123, "&lt;=5/31", 'Audit Form Data'!B$4:B$123, 'Dropdown Lists'!A$12)</f>
        <v>0</v>
      </c>
      <c r="Q275" s="76">
        <f>COUNTIFS('Audit Form Data'!AG$4:AG$123, TRUE, 'Audit Form Data'!A$4:A$123, "&gt;=5/1", 'Audit Form Data'!A$4:A$123, "&lt;=5/31", 'Audit Form Data'!B$4:B$123, 'Dropdown Lists'!A$12)</f>
        <v>0</v>
      </c>
      <c r="R275" s="101" t="str">
        <f>IFERROR(P275/(P275+Q275),"")</f>
        <v/>
      </c>
      <c r="S275" s="75">
        <f>COUNTIFS('Audit Form Data'!AF$4:AF$123, TRUE, 'Audit Form Data'!A$4:A$123, "&gt;=6/1", 'Audit Form Data'!A$4:A$123, "&lt;=6/30", 'Audit Form Data'!B$4:B$123, 'Dropdown Lists'!A$12)</f>
        <v>0</v>
      </c>
      <c r="T275" s="76">
        <f>COUNTIFS('Audit Form Data'!AG$4:AG$123, TRUE, 'Audit Form Data'!A$4:A$123, "&gt;=6/1", 'Audit Form Data'!A$4:A$123, "&lt;=6/30", 'Audit Form Data'!B$4:B$123, 'Dropdown Lists'!A$12)</f>
        <v>0</v>
      </c>
      <c r="U275" s="101" t="str">
        <f>IFERROR(S275/(S275+T275),"")</f>
        <v/>
      </c>
      <c r="V275" s="75">
        <f>COUNTIFS('Audit Form Data'!AF$4:AF$123, TRUE, 'Audit Form Data'!A$4:A$123, "&gt;=7/1", 'Audit Form Data'!A$4:A$123, "&lt;=7/31", 'Audit Form Data'!B$4:B$123, 'Dropdown Lists'!A$12)</f>
        <v>0</v>
      </c>
      <c r="W275" s="76">
        <f>COUNTIFS('Audit Form Data'!AG$4:AG$123, TRUE, 'Audit Form Data'!A$4:A$123, "&gt;=7/1", 'Audit Form Data'!A$4:A$123, "&lt;=7/31", 'Audit Form Data'!B$4:B$123, 'Dropdown Lists'!A$12)</f>
        <v>0</v>
      </c>
      <c r="X275" s="101" t="str">
        <f>IFERROR(V275/(V275+W275),"")</f>
        <v/>
      </c>
      <c r="Y275" s="75">
        <f>COUNTIFS('Audit Form Data'!AF$4:AF$123, TRUE, 'Audit Form Data'!A$4:A$123, "&gt;=8/1", 'Audit Form Data'!A$4:A$123, "&lt;=8/31", 'Audit Form Data'!B$4:B$123, 'Dropdown Lists'!A$12)</f>
        <v>0</v>
      </c>
      <c r="Z275" s="76">
        <f>COUNTIFS('Audit Form Data'!AG$4:AG$123, TRUE, 'Audit Form Data'!A$4:A$123, "&gt;=8/1", 'Audit Form Data'!A$4:A$123, "&lt;=8/31", 'Audit Form Data'!B$4:B$123, 'Dropdown Lists'!A$12)</f>
        <v>0</v>
      </c>
      <c r="AA275" s="101" t="str">
        <f>IFERROR(Y275/(Y275+Z275),"")</f>
        <v/>
      </c>
      <c r="AB275" s="75">
        <f>COUNTIFS('Audit Form Data'!AF$4:AF$123, TRUE, 'Audit Form Data'!A$4:A$123, "&gt;=9/1", 'Audit Form Data'!A$4:A$123, "&lt;=9/30", 'Audit Form Data'!B$4:B$123, 'Dropdown Lists'!A$12)</f>
        <v>0</v>
      </c>
      <c r="AC275" s="76">
        <f>COUNTIFS('Audit Form Data'!AG$4:AG$123, TRUE, 'Audit Form Data'!A$4:A$123, "&gt;=9/1", 'Audit Form Data'!A$4:A$123, "&lt;=9/30", 'Audit Form Data'!B$4:B$123, 'Dropdown Lists'!A$12)</f>
        <v>0</v>
      </c>
      <c r="AD275" s="101" t="str">
        <f>IFERROR(AB275/(AB275+AC275),"")</f>
        <v/>
      </c>
      <c r="AE275" s="75">
        <f>COUNTIFS('Audit Form Data'!AF$4:AF$123, TRUE, 'Audit Form Data'!A$4:A$123, "&gt;=10/1", 'Audit Form Data'!A$4:A$123, "&lt;=10/31", 'Audit Form Data'!B$4:B$123, 'Dropdown Lists'!A$12)</f>
        <v>0</v>
      </c>
      <c r="AF275" s="76">
        <f>COUNTIFS('Audit Form Data'!AG$4:AG$123, TRUE, 'Audit Form Data'!A$4:A$123, "&gt;=10/1", 'Audit Form Data'!A$4:A$123, "&lt;=10/31", 'Audit Form Data'!B$4:B$123, 'Dropdown Lists'!A$12)</f>
        <v>0</v>
      </c>
      <c r="AG275" s="101" t="str">
        <f>IFERROR(AE275/(AE275+AF275),"")</f>
        <v/>
      </c>
      <c r="AH275" s="75">
        <f>COUNTIFS('Audit Form Data'!AF$4:AF$123, TRUE, 'Audit Form Data'!A$4:A$123, "&gt;=11/1", 'Audit Form Data'!A$4:A$123, "&lt;=11/30", 'Audit Form Data'!B$4:B$123, 'Dropdown Lists'!A$12)</f>
        <v>0</v>
      </c>
      <c r="AI275" s="76">
        <f>COUNTIFS('Audit Form Data'!AG$4:AG$123, TRUE, 'Audit Form Data'!A$4:A$123, "&gt;=11/1", 'Audit Form Data'!A$4:A$123, "&lt;=11/30", 'Audit Form Data'!B$4:B$123, 'Dropdown Lists'!A$12)</f>
        <v>0</v>
      </c>
      <c r="AJ275" s="101" t="str">
        <f>IFERROR(AH275/(AH275+AI275),"")</f>
        <v/>
      </c>
      <c r="AK275" s="75">
        <f>COUNTIFS('Audit Form Data'!AF$4:AF$123, TRUE, 'Audit Form Data'!A$4:A$123, "&gt;=12/1", 'Audit Form Data'!A$4:A$123, "&lt;=12/31", 'Audit Form Data'!B$4:B$123, 'Dropdown Lists'!A$12)</f>
        <v>0</v>
      </c>
      <c r="AL275" s="76">
        <f>COUNTIFS('Audit Form Data'!AG$4:AG$123, TRUE, 'Audit Form Data'!A$4:A$123, "&gt;=12/1", 'Audit Form Data'!A$4:A$123, "&lt;=12/31", 'Audit Form Data'!B$4:B$123, 'Dropdown Lists'!A$12)</f>
        <v>0</v>
      </c>
      <c r="AM275" s="101" t="str">
        <f>IFERROR(AK275/(AK275+AL275),"")</f>
        <v/>
      </c>
      <c r="AO275" s="147"/>
      <c r="AP275" s="50" t="s">
        <v>14</v>
      </c>
      <c r="AQ275" s="76">
        <f>COUNTIFS('Audit Form Data'!AP$4:AP$123, TRUE, 'Audit Form Data'!A$4:A$123, "&gt;=1/1", 'Audit Form Data'!A$4:A$123, "&lt;=1/31", 'Audit Form Data'!B$4:B$123, 'Dropdown Lists'!A$12)</f>
        <v>0</v>
      </c>
      <c r="AR275" s="76">
        <f>COUNTIFS('Audit Form Data'!AP$4:AP$123, TRUE, 'Audit Form Data'!A$4:A$123, "&gt;=2/1", 'Audit Form Data'!A$4:A$123, "&lt;3/1", 'Audit Form Data'!B$4:B$123, 'Dropdown Lists'!A$12)</f>
        <v>0</v>
      </c>
      <c r="AS275" s="76">
        <f>COUNTIFS('Audit Form Data'!AP$4:AP$123, TRUE, 'Audit Form Data'!A$4:A$123, "&gt;=3/1", 'Audit Form Data'!A$4:A$123, "&lt;=3/31", 'Audit Form Data'!B$4:B$123, 'Dropdown Lists'!A$12)</f>
        <v>0</v>
      </c>
      <c r="AT275" s="76">
        <f>COUNTIFS('Audit Form Data'!AP$4:AP$123, TRUE, 'Audit Form Data'!A$4:A$123, "&gt;=4/1", 'Audit Form Data'!A$4:A$123, "&lt;=4/30", 'Audit Form Data'!B$4:B$123, 'Dropdown Lists'!A$12)</f>
        <v>0</v>
      </c>
      <c r="AU275" s="76">
        <f>COUNTIFS('Audit Form Data'!AP$4:AP$123, TRUE, 'Audit Form Data'!A$4:A$123, "&gt;=5/1", 'Audit Form Data'!A$4:A$123, "&lt;=5/31", 'Audit Form Data'!B$4:B$123, 'Dropdown Lists'!A$12)</f>
        <v>0</v>
      </c>
      <c r="AV275" s="76">
        <f>COUNTIFS('Audit Form Data'!AP$4:AP$123, TRUE, 'Audit Form Data'!A$4:A$123, "&gt;=6/1", 'Audit Form Data'!A$4:A$123, "&lt;=6/30", 'Audit Form Data'!B$4:B$123, 'Dropdown Lists'!A$12)</f>
        <v>0</v>
      </c>
      <c r="AW275" s="76">
        <f>COUNTIFS('Audit Form Data'!AP$4:AP$123, TRUE, 'Audit Form Data'!A$4:A$123, "&gt;=7/1", 'Audit Form Data'!A$4:A$123, "&lt;=7/31", 'Audit Form Data'!B$4:B$123, 'Dropdown Lists'!A$12)</f>
        <v>0</v>
      </c>
      <c r="AX275" s="76">
        <f>COUNTIFS('Audit Form Data'!AP$4:AP$123, TRUE, 'Audit Form Data'!A$4:A$123, "&gt;=8/1", 'Audit Form Data'!A$4:A$123, "&lt;=8/31", 'Audit Form Data'!B$4:B$123, 'Dropdown Lists'!A$12)</f>
        <v>0</v>
      </c>
      <c r="AY275" s="76">
        <f>COUNTIFS('Audit Form Data'!AP$4:AP$123, TRUE, 'Audit Form Data'!A$4:A$123, "&gt;=9/1", 'Audit Form Data'!A$4:A$123, "&lt;=9/30", 'Audit Form Data'!B$4:B$123, 'Dropdown Lists'!A$12)</f>
        <v>0</v>
      </c>
      <c r="AZ275" s="76">
        <f>COUNTIFS('Audit Form Data'!AP$4:AP$123, TRUE, 'Audit Form Data'!A$4:A$123, "&gt;=10/1", 'Audit Form Data'!A$4:A$123, "&lt;=10/31", 'Audit Form Data'!B$4:B$123, 'Dropdown Lists'!A$12)</f>
        <v>0</v>
      </c>
      <c r="BA275" s="76">
        <f>COUNTIFS('Audit Form Data'!AP$4:AP$123, TRUE, 'Audit Form Data'!A$4:A$123, "&gt;=11/1", 'Audit Form Data'!A$4:A$123, "&lt;=11/30", 'Audit Form Data'!B$4:B$123, 'Dropdown Lists'!A$12)</f>
        <v>0</v>
      </c>
      <c r="BB275" s="76">
        <f>COUNTIFS('Audit Form Data'!AP$4:AP$123, TRUE, 'Audit Form Data'!A$4:A$123, "&gt;=12/1", 'Audit Form Data'!A$4:A$123, "&lt;=12/31", 'Audit Form Data'!B$4:B$123, 'Dropdown Lists'!A$12)</f>
        <v>0</v>
      </c>
    </row>
    <row r="276" spans="2:54" ht="24.6" x14ac:dyDescent="0.3">
      <c r="B276" s="147"/>
      <c r="C276" s="60" t="s">
        <v>12</v>
      </c>
      <c r="D276" s="75">
        <f>COUNTIFS('Audit Form Data'!AI$4:AI$123, TRUE, 'Audit Form Data'!A$4:A$123, "&gt;=1/1", 'Audit Form Data'!A$4:A$123, "&lt;=1/31", 'Audit Form Data'!B$4:B$123, 'Dropdown Lists'!A$12)</f>
        <v>0</v>
      </c>
      <c r="E276" s="76">
        <f>COUNTIFS('Audit Form Data'!AJ$4:AJ$123, TRUE, 'Audit Form Data'!A$4:A$123, "&gt;=1/1", 'Audit Form Data'!A$4:A$123, "&lt;=1/31", 'Audit Form Data'!B$4:B$123, 'Dropdown Lists'!A$12)</f>
        <v>0</v>
      </c>
      <c r="F276" s="101" t="str">
        <f t="shared" ref="F276:F281" si="315">IFERROR(D276/(D276+E276),"")</f>
        <v/>
      </c>
      <c r="G276" s="75">
        <f>COUNTIFS('Audit Form Data'!AI$4:AI$123, TRUE, 'Audit Form Data'!A$4:A$123, "&gt;=2/1", 'Audit Form Data'!A$4:A$123, "&lt;3/1", 'Audit Form Data'!B$4:B$123, 'Dropdown Lists'!A$12)</f>
        <v>0</v>
      </c>
      <c r="H276" s="76">
        <f>COUNTIFS('Audit Form Data'!AJ$4:AJ$123, TRUE, 'Audit Form Data'!A$4:A$123, "&gt;=2/1", 'Audit Form Data'!A$4:A$123, "&lt;3/1", 'Audit Form Data'!B$4:B$123, 'Dropdown Lists'!A$12)</f>
        <v>0</v>
      </c>
      <c r="I276" s="101" t="str">
        <f t="shared" ref="I276:I281" si="316">IFERROR(G276/(G276+H276),"")</f>
        <v/>
      </c>
      <c r="J276" s="75">
        <f>COUNTIFS('Audit Form Data'!AI$4:AI$123, TRUE, 'Audit Form Data'!A$4:A$123, "&gt;=3/1", 'Audit Form Data'!A$4:A$123, "&lt;=3/31", 'Audit Form Data'!B$4:B$123, 'Dropdown Lists'!A$12)</f>
        <v>0</v>
      </c>
      <c r="K276" s="76">
        <f>COUNTIFS('Audit Form Data'!AJ$4:AJ$123, TRUE, 'Audit Form Data'!A$4:A$123, "&gt;=3/1", 'Audit Form Data'!A$4:A$123, "&lt;=3/31", 'Audit Form Data'!B$4:B$123, 'Dropdown Lists'!A$12)</f>
        <v>0</v>
      </c>
      <c r="L276" s="101" t="str">
        <f t="shared" ref="L276:L281" si="317">IFERROR(J276/(J276+K276),"")</f>
        <v/>
      </c>
      <c r="M276" s="75">
        <f>COUNTIFS('Audit Form Data'!AI$4:AI$123, TRUE, 'Audit Form Data'!A$4:A$123, "&gt;=4/1", 'Audit Form Data'!A$4:A$123, "&lt;=4/30", 'Audit Form Data'!B$4:B$123, 'Dropdown Lists'!A$12)</f>
        <v>0</v>
      </c>
      <c r="N276" s="76">
        <f>COUNTIFS('Audit Form Data'!AJ$4:AJ$123, TRUE, 'Audit Form Data'!A$4:A$123, "&gt;=4/1", 'Audit Form Data'!A$4:A$123, "&lt;=4/30", 'Audit Form Data'!B$4:B$123, 'Dropdown Lists'!A$12)</f>
        <v>0</v>
      </c>
      <c r="O276" s="101" t="str">
        <f t="shared" ref="O276:O281" si="318">IFERROR(M276/(M276+N276),"")</f>
        <v/>
      </c>
      <c r="P276" s="75">
        <f>COUNTIFS('Audit Form Data'!AI$4:AI$123, TRUE, 'Audit Form Data'!A$4:A$123, "&gt;=5/1", 'Audit Form Data'!A$4:A$123, "&lt;=5/31", 'Audit Form Data'!B$4:B$123, 'Dropdown Lists'!A$12)</f>
        <v>0</v>
      </c>
      <c r="Q276" s="76">
        <f>COUNTIFS('Audit Form Data'!AJ$4:AJ$123, TRUE, 'Audit Form Data'!A$4:A$123, "&gt;=5/1", 'Audit Form Data'!A$4:A$123, "&lt;=5/31", 'Audit Form Data'!B$4:B$123, 'Dropdown Lists'!A$12)</f>
        <v>0</v>
      </c>
      <c r="R276" s="101" t="str">
        <f t="shared" ref="R276:R281" si="319">IFERROR(P276/(P276+Q276),"")</f>
        <v/>
      </c>
      <c r="S276" s="75">
        <f>COUNTIFS('Audit Form Data'!AI$4:AI$123, TRUE, 'Audit Form Data'!A$4:A$123, "&gt;=6/1", 'Audit Form Data'!A$4:A$123, "&lt;=6/30", 'Audit Form Data'!B$4:B$123, 'Dropdown Lists'!A$12)</f>
        <v>0</v>
      </c>
      <c r="T276" s="76">
        <f>COUNTIFS('Audit Form Data'!AJ$4:AJ$123, TRUE, 'Audit Form Data'!A$4:A$123, "&gt;=6/1", 'Audit Form Data'!A$4:A$123, "&lt;=6/30", 'Audit Form Data'!B$4:B$123, 'Dropdown Lists'!A$12)</f>
        <v>0</v>
      </c>
      <c r="U276" s="101" t="str">
        <f t="shared" ref="U276:U281" si="320">IFERROR(S276/(S276+T276),"")</f>
        <v/>
      </c>
      <c r="V276" s="75">
        <f>COUNTIFS('Audit Form Data'!AI$4:AI$123, TRUE, 'Audit Form Data'!A$4:A$123, "&gt;=7/1", 'Audit Form Data'!A$4:A$123, "&lt;=7/31", 'Audit Form Data'!B$4:B$123, 'Dropdown Lists'!A$12)</f>
        <v>0</v>
      </c>
      <c r="W276" s="76">
        <f>COUNTIFS('Audit Form Data'!AJ$4:AJ$123, TRUE, 'Audit Form Data'!A$4:A$123, "&gt;=7/1", 'Audit Form Data'!A$4:A$123, "&lt;=7/31", 'Audit Form Data'!B$4:B$123, 'Dropdown Lists'!A$12)</f>
        <v>0</v>
      </c>
      <c r="X276" s="101" t="str">
        <f t="shared" ref="X276:X281" si="321">IFERROR(V276/(V276+W276),"")</f>
        <v/>
      </c>
      <c r="Y276" s="75">
        <f>COUNTIFS('Audit Form Data'!AI$4:AI$123, TRUE, 'Audit Form Data'!A$4:A$123, "&gt;=8/1", 'Audit Form Data'!A$4:A$123, "&lt;=8/31", 'Audit Form Data'!B$4:B$123, 'Dropdown Lists'!A$12)</f>
        <v>0</v>
      </c>
      <c r="Z276" s="76">
        <f>COUNTIFS('Audit Form Data'!AJ$4:AJ$123, TRUE, 'Audit Form Data'!A$4:A$123, "&gt;=8/1", 'Audit Form Data'!A$4:A$123, "&lt;=8/31", 'Audit Form Data'!B$4:B$123, 'Dropdown Lists'!A$12)</f>
        <v>0</v>
      </c>
      <c r="AA276" s="101" t="str">
        <f t="shared" ref="AA276:AA281" si="322">IFERROR(Y276/(Y276+Z276),"")</f>
        <v/>
      </c>
      <c r="AB276" s="75">
        <f>COUNTIFS('Audit Form Data'!AI$4:AI$123, TRUE, 'Audit Form Data'!A$4:A$123, "&gt;=9/1", 'Audit Form Data'!A$4:A$123, "&lt;=9/30", 'Audit Form Data'!B$4:B$123, 'Dropdown Lists'!A$12)</f>
        <v>0</v>
      </c>
      <c r="AC276" s="76">
        <f>COUNTIFS('Audit Form Data'!AJ$4:AJ$123, TRUE, 'Audit Form Data'!A$4:A$123, "&gt;=9/1", 'Audit Form Data'!A$4:A$123, "&lt;=9/30", 'Audit Form Data'!B$4:B$123, 'Dropdown Lists'!A$12)</f>
        <v>0</v>
      </c>
      <c r="AD276" s="101" t="str">
        <f t="shared" ref="AD276:AD281" si="323">IFERROR(AB276/(AB276+AC276),"")</f>
        <v/>
      </c>
      <c r="AE276" s="75">
        <f>COUNTIFS('Audit Form Data'!AI$4:AI$123, TRUE, 'Audit Form Data'!A$4:A$123, "&gt;=10/1", 'Audit Form Data'!A$4:A$123, "&lt;=10/31", 'Audit Form Data'!B$4:B$123, 'Dropdown Lists'!A$12)</f>
        <v>0</v>
      </c>
      <c r="AF276" s="76">
        <f>COUNTIFS('Audit Form Data'!AJ$4:AJ$123, TRUE, 'Audit Form Data'!A$4:A$123, "&gt;=10/1", 'Audit Form Data'!A$4:A$123, "&lt;=10/31", 'Audit Form Data'!B$4:B$123, 'Dropdown Lists'!A$12)</f>
        <v>0</v>
      </c>
      <c r="AG276" s="101" t="str">
        <f t="shared" ref="AG276:AG281" si="324">IFERROR(AE276/(AE276+AF276),"")</f>
        <v/>
      </c>
      <c r="AH276" s="75">
        <f>COUNTIFS('Audit Form Data'!AI$4:AI$123, TRUE, 'Audit Form Data'!A$4:A$123, "&gt;=11/1", 'Audit Form Data'!A$4:A$123, "&lt;=11/30", 'Audit Form Data'!B$4:B$123, 'Dropdown Lists'!A$12)</f>
        <v>0</v>
      </c>
      <c r="AI276" s="76">
        <f>COUNTIFS('Audit Form Data'!AJ$4:AJ$123, TRUE, 'Audit Form Data'!A$4:A$123, "&gt;=11/1", 'Audit Form Data'!A$4:A$123, "&lt;=11/30", 'Audit Form Data'!B$4:B$123, 'Dropdown Lists'!A$12)</f>
        <v>0</v>
      </c>
      <c r="AJ276" s="101" t="str">
        <f t="shared" ref="AJ276:AJ281" si="325">IFERROR(AH276/(AH276+AI276),"")</f>
        <v/>
      </c>
      <c r="AK276" s="75">
        <f>COUNTIFS('Audit Form Data'!AI$4:AI$123, TRUE, 'Audit Form Data'!A$4:A$123, "&gt;=12/1", 'Audit Form Data'!A$4:A$123, "&lt;=12/31", 'Audit Form Data'!B$4:B$123, 'Dropdown Lists'!A$12)</f>
        <v>0</v>
      </c>
      <c r="AL276" s="76">
        <f>COUNTIFS('Audit Form Data'!AJ$4:AJ$123, TRUE, 'Audit Form Data'!A$4:A$123, "&gt;=12/1", 'Audit Form Data'!A$4:A$123, "&lt;=12/31", 'Audit Form Data'!B$4:B$123, 'Dropdown Lists'!A$12)</f>
        <v>0</v>
      </c>
      <c r="AM276" s="101" t="str">
        <f t="shared" ref="AM276:AM281" si="326">IFERROR(AK276/(AK276+AL276),"")</f>
        <v/>
      </c>
      <c r="AO276" s="147"/>
      <c r="AP276" s="50" t="s">
        <v>15</v>
      </c>
      <c r="AQ276" s="76">
        <f>COUNTIFS('Audit Form Data'!AS$4:AS$123, TRUE, 'Audit Form Data'!A$4:A$123, "&gt;=1/1", 'Audit Form Data'!A$4:A$123, "&lt;=1/31", 'Audit Form Data'!B$4:B$123, 'Dropdown Lists'!A$12)</f>
        <v>0</v>
      </c>
      <c r="AR276" s="76">
        <f>COUNTIFS('Audit Form Data'!AS$4:AS$123, TRUE, 'Audit Form Data'!A$4:A$123, "&gt;=2/1", 'Audit Form Data'!A$4:A$123, "&lt;3/1", 'Audit Form Data'!B$4:B$123, 'Dropdown Lists'!A$12)</f>
        <v>0</v>
      </c>
      <c r="AS276" s="76">
        <f>COUNTIFS('Audit Form Data'!AS$4:AS$123, TRUE, 'Audit Form Data'!A$4:A$123, "&gt;=3/1", 'Audit Form Data'!A$4:A$123, "&lt;=3/31", 'Audit Form Data'!B$4:B$123, 'Dropdown Lists'!A$12)</f>
        <v>0</v>
      </c>
      <c r="AT276" s="76">
        <f>COUNTIFS('Audit Form Data'!AS$4:AS$123, TRUE, 'Audit Form Data'!A$4:A$123, "&gt;=4/1", 'Audit Form Data'!A$4:A$123, "&lt;=4/30", 'Audit Form Data'!B$4:B$123, 'Dropdown Lists'!A$12)</f>
        <v>0</v>
      </c>
      <c r="AU276" s="76">
        <f>COUNTIFS('Audit Form Data'!AS$4:AS$123, TRUE, 'Audit Form Data'!A$4:A$123, "&gt;=5/1", 'Audit Form Data'!A$4:A$123, "&lt;=5/31", 'Audit Form Data'!B$4:B$123, 'Dropdown Lists'!A$12)</f>
        <v>0</v>
      </c>
      <c r="AV276" s="76">
        <f>COUNTIFS('Audit Form Data'!AS$4:AS$123, TRUE, 'Audit Form Data'!A$4:A$123, "&gt;=6/1", 'Audit Form Data'!A$4:A$123, "&lt;=6/30", 'Audit Form Data'!B$4:B$123, 'Dropdown Lists'!A$12)</f>
        <v>0</v>
      </c>
      <c r="AW276" s="76">
        <f>COUNTIFS('Audit Form Data'!AS$4:AS$123, TRUE, 'Audit Form Data'!A$4:A$123, "&gt;=7/1", 'Audit Form Data'!A$4:A$123, "&lt;=7/31", 'Audit Form Data'!B$4:B$123, 'Dropdown Lists'!A$12)</f>
        <v>0</v>
      </c>
      <c r="AX276" s="76">
        <f>COUNTIFS('Audit Form Data'!AS$4:AS$123, TRUE, 'Audit Form Data'!A$4:A$123, "&gt;=8/1", 'Audit Form Data'!A$4:A$123, "&lt;=8/31", 'Audit Form Data'!B$4:B$123, 'Dropdown Lists'!A$12)</f>
        <v>0</v>
      </c>
      <c r="AY276" s="76">
        <f>COUNTIFS('Audit Form Data'!AS$4:AS$123, TRUE, 'Audit Form Data'!A$4:A$123, "&gt;=9/1", 'Audit Form Data'!A$4:A$123, "&lt;=9/30", 'Audit Form Data'!B$4:B$123, 'Dropdown Lists'!A$12)</f>
        <v>0</v>
      </c>
      <c r="AZ276" s="76">
        <f>COUNTIFS('Audit Form Data'!AS$4:AS$123, TRUE, 'Audit Form Data'!A$4:A$123, "&gt;=10/1", 'Audit Form Data'!A$4:A$123, "&lt;=10/31", 'Audit Form Data'!B$4:B$123, 'Dropdown Lists'!A$12)</f>
        <v>0</v>
      </c>
      <c r="BA276" s="76">
        <f>COUNTIFS('Audit Form Data'!AS$4:AS$123, TRUE, 'Audit Form Data'!A$4:A$123, "&gt;=11/1", 'Audit Form Data'!A$4:A$123, "&lt;=11/30", 'Audit Form Data'!B$4:B$123, 'Dropdown Lists'!A$12)</f>
        <v>0</v>
      </c>
      <c r="BB276" s="76">
        <f>COUNTIFS('Audit Form Data'!AS$4:AS$123, TRUE, 'Audit Form Data'!A$4:A$123, "&gt;=12/1", 'Audit Form Data'!A$4:A$123, "&lt;=12/31", 'Audit Form Data'!B$4:B$123, 'Dropdown Lists'!A$12)</f>
        <v>0</v>
      </c>
    </row>
    <row r="277" spans="2:54" ht="36.6" x14ac:dyDescent="0.3">
      <c r="B277" s="147"/>
      <c r="C277" s="59" t="s">
        <v>13</v>
      </c>
      <c r="D277" s="75">
        <f>COUNTIFS('Audit Form Data'!AL$4:AL$123, TRUE, 'Audit Form Data'!A$4:A$123, "&gt;=1/1", 'Audit Form Data'!A$4:A$123, "&lt;=1/31", 'Audit Form Data'!B$4:B$123, 'Dropdown Lists'!A$12)</f>
        <v>0</v>
      </c>
      <c r="E277" s="76">
        <f>COUNTIFS('Audit Form Data'!AM$4:AM$123, TRUE, 'Audit Form Data'!A$4:A$123, "&gt;=1/1", 'Audit Form Data'!A$4:A$123, "&lt;=1/31", 'Audit Form Data'!B$4:B$123, 'Dropdown Lists'!A$12)</f>
        <v>0</v>
      </c>
      <c r="F277" s="101" t="str">
        <f t="shared" si="315"/>
        <v/>
      </c>
      <c r="G277" s="75">
        <f>COUNTIFS('Audit Form Data'!AL$4:AL$123, TRUE, 'Audit Form Data'!A$4:A$123, "&gt;=2/1", 'Audit Form Data'!A$4:A$123, "&lt;3/1", 'Audit Form Data'!B$4:B$123, 'Dropdown Lists'!A$12)</f>
        <v>0</v>
      </c>
      <c r="H277" s="76">
        <f>COUNTIFS('Audit Form Data'!AM$4:AM$123, TRUE, 'Audit Form Data'!A$4:A$123, "&gt;=2/1", 'Audit Form Data'!A$4:A$123, "&lt;3/1", 'Audit Form Data'!B$4:B$123, 'Dropdown Lists'!A$12)</f>
        <v>0</v>
      </c>
      <c r="I277" s="101" t="str">
        <f t="shared" si="316"/>
        <v/>
      </c>
      <c r="J277" s="75">
        <f>COUNTIFS('Audit Form Data'!AL$4:AL$123, TRUE, 'Audit Form Data'!A$4:A$123, "&gt;=3/1", 'Audit Form Data'!A$4:A$123, "&lt;=3/31", 'Audit Form Data'!B$4:B$123, 'Dropdown Lists'!A$12)</f>
        <v>0</v>
      </c>
      <c r="K277" s="76">
        <f>COUNTIFS('Audit Form Data'!AM$4:AM$123, TRUE, 'Audit Form Data'!A$4:A$123, "&gt;=3/1", 'Audit Form Data'!A$4:A$123, "&lt;=3/31", 'Audit Form Data'!B$4:B$123, 'Dropdown Lists'!A$12)</f>
        <v>0</v>
      </c>
      <c r="L277" s="101" t="str">
        <f t="shared" si="317"/>
        <v/>
      </c>
      <c r="M277" s="75">
        <f>COUNTIFS('Audit Form Data'!AL$4:AL$123, TRUE, 'Audit Form Data'!A$4:A$123, "&gt;=4/1", 'Audit Form Data'!A$4:A$123, "&lt;=4/30", 'Audit Form Data'!B$4:B$123, 'Dropdown Lists'!A$12)</f>
        <v>0</v>
      </c>
      <c r="N277" s="76">
        <f>COUNTIFS('Audit Form Data'!AM$4:AM$123, TRUE, 'Audit Form Data'!A$4:A$123, "&gt;=4/1", 'Audit Form Data'!A$4:A$123, "&lt;=4/30", 'Audit Form Data'!B$4:B$123, 'Dropdown Lists'!A$12)</f>
        <v>0</v>
      </c>
      <c r="O277" s="101" t="str">
        <f t="shared" si="318"/>
        <v/>
      </c>
      <c r="P277" s="75">
        <f>COUNTIFS('Audit Form Data'!AL$4:AL$123, TRUE, 'Audit Form Data'!A$4:A$123, "&gt;=5/1", 'Audit Form Data'!A$4:A$123, "&lt;=5/31", 'Audit Form Data'!B$4:B$123, 'Dropdown Lists'!A$12)</f>
        <v>0</v>
      </c>
      <c r="Q277" s="76">
        <f>COUNTIFS('Audit Form Data'!AM$4:AM$123, TRUE, 'Audit Form Data'!A$4:A$123, "&gt;=5/1", 'Audit Form Data'!A$4:A$123, "&lt;=5/31", 'Audit Form Data'!B$4:B$123, 'Dropdown Lists'!A$12)</f>
        <v>0</v>
      </c>
      <c r="R277" s="101" t="str">
        <f t="shared" si="319"/>
        <v/>
      </c>
      <c r="S277" s="75">
        <f>COUNTIFS('Audit Form Data'!AL$4:AL$123, TRUE, 'Audit Form Data'!A$4:A$123, "&gt;=6/1", 'Audit Form Data'!A$4:A$123, "&lt;=6/30", 'Audit Form Data'!B$4:B$123, 'Dropdown Lists'!A$12)</f>
        <v>0</v>
      </c>
      <c r="T277" s="76">
        <f>COUNTIFS('Audit Form Data'!AM$4:AM$123, TRUE, 'Audit Form Data'!A$4:A$123, "&gt;=6/1", 'Audit Form Data'!A$4:A$123, "&lt;=6/30", 'Audit Form Data'!B$4:B$123, 'Dropdown Lists'!A$12)</f>
        <v>0</v>
      </c>
      <c r="U277" s="101" t="str">
        <f t="shared" si="320"/>
        <v/>
      </c>
      <c r="V277" s="75">
        <f>COUNTIFS('Audit Form Data'!AL$4:AL$123, TRUE, 'Audit Form Data'!A$4:A$123, "&gt;=7/1", 'Audit Form Data'!A$4:A$123, "&lt;=7/31", 'Audit Form Data'!B$4:B$123, 'Dropdown Lists'!A$12)</f>
        <v>0</v>
      </c>
      <c r="W277" s="76">
        <f>COUNTIFS('Audit Form Data'!AM$4:AM$123, TRUE, 'Audit Form Data'!A$4:A$123, "&gt;=7/1", 'Audit Form Data'!A$4:A$123, "&lt;=7/31", 'Audit Form Data'!B$4:B$123, 'Dropdown Lists'!A$12)</f>
        <v>0</v>
      </c>
      <c r="X277" s="101" t="str">
        <f t="shared" si="321"/>
        <v/>
      </c>
      <c r="Y277" s="75">
        <f>COUNTIFS('Audit Form Data'!AL$4:AL$123, TRUE, 'Audit Form Data'!A$4:A$123, "&gt;=8/1", 'Audit Form Data'!A$4:A$123, "&lt;=8/31", 'Audit Form Data'!B$4:B$123, 'Dropdown Lists'!A$12)</f>
        <v>0</v>
      </c>
      <c r="Z277" s="76">
        <f>COUNTIFS('Audit Form Data'!AM$4:AM$123, TRUE, 'Audit Form Data'!A$4:A$123, "&gt;=8/1", 'Audit Form Data'!A$4:A$123, "&lt;=8/31", 'Audit Form Data'!B$4:B$123, 'Dropdown Lists'!A$12)</f>
        <v>0</v>
      </c>
      <c r="AA277" s="101" t="str">
        <f t="shared" si="322"/>
        <v/>
      </c>
      <c r="AB277" s="75">
        <f>COUNTIFS('Audit Form Data'!AL$4:AL$123, TRUE, 'Audit Form Data'!A$4:A$123, "&gt;=9/1", 'Audit Form Data'!A$4:A$123, "&lt;=9/30", 'Audit Form Data'!B$4:B$123, 'Dropdown Lists'!A$12)</f>
        <v>0</v>
      </c>
      <c r="AC277" s="76">
        <f>COUNTIFS('Audit Form Data'!AM$4:AM$123, TRUE, 'Audit Form Data'!A$4:A$123, "&gt;=9/1", 'Audit Form Data'!A$4:A$123, "&lt;=9/30", 'Audit Form Data'!B$4:B$123, 'Dropdown Lists'!A$12)</f>
        <v>0</v>
      </c>
      <c r="AD277" s="101" t="str">
        <f t="shared" si="323"/>
        <v/>
      </c>
      <c r="AE277" s="75">
        <f>COUNTIFS('Audit Form Data'!AL$4:AL$123, TRUE, 'Audit Form Data'!A$4:A$123, "&gt;=10/1", 'Audit Form Data'!A$4:A$123, "&lt;=10/31", 'Audit Form Data'!B$4:B$123, 'Dropdown Lists'!A$12)</f>
        <v>0</v>
      </c>
      <c r="AF277" s="76">
        <f>COUNTIFS('Audit Form Data'!AM$4:AM$123, TRUE, 'Audit Form Data'!A$4:A$123, "&gt;=10/1", 'Audit Form Data'!A$4:A$123, "&lt;=10/31", 'Audit Form Data'!B$4:B$123, 'Dropdown Lists'!A$12)</f>
        <v>0</v>
      </c>
      <c r="AG277" s="101" t="str">
        <f t="shared" si="324"/>
        <v/>
      </c>
      <c r="AH277" s="75">
        <f>COUNTIFS('Audit Form Data'!AL$4:AL$123, TRUE, 'Audit Form Data'!A$4:A$123, "&gt;=11/1", 'Audit Form Data'!A$4:A$123, "&lt;=11/30", 'Audit Form Data'!B$4:B$123, 'Dropdown Lists'!A$12)</f>
        <v>0</v>
      </c>
      <c r="AI277" s="76">
        <f>COUNTIFS('Audit Form Data'!AM$4:AM$123, TRUE, 'Audit Form Data'!A$4:A$123, "&gt;=11/1", 'Audit Form Data'!A$4:A$123, "&lt;=11/30", 'Audit Form Data'!B$4:B$123, 'Dropdown Lists'!A$12)</f>
        <v>0</v>
      </c>
      <c r="AJ277" s="101" t="str">
        <f t="shared" si="325"/>
        <v/>
      </c>
      <c r="AK277" s="75">
        <f>COUNTIFS('Audit Form Data'!AL$4:AL$123, TRUE, 'Audit Form Data'!A$4:A$123, "&gt;=12/1", 'Audit Form Data'!A$4:A$123, "&lt;=12/31", 'Audit Form Data'!B$4:B$123, 'Dropdown Lists'!A$12)</f>
        <v>0</v>
      </c>
      <c r="AL277" s="76">
        <f>COUNTIFS('Audit Form Data'!AM$4:AM$123, TRUE, 'Audit Form Data'!A$4:A$123, "&gt;=12/1", 'Audit Form Data'!A$4:A$123, "&lt;=12/31", 'Audit Form Data'!B$4:B$123, 'Dropdown Lists'!A$12)</f>
        <v>0</v>
      </c>
      <c r="AM277" s="101" t="str">
        <f t="shared" si="326"/>
        <v/>
      </c>
      <c r="AO277" s="147"/>
      <c r="AP277" s="50" t="s">
        <v>16</v>
      </c>
      <c r="AQ277" s="76">
        <f>COUNTIFS('Audit Form Data'!AY$4:AY$123, TRUE, 'Audit Form Data'!A$4:A$123, "&gt;=1/1", 'Audit Form Data'!A$4:A$123, "&lt;=1/31", 'Audit Form Data'!B$4:B$123, 'Dropdown Lists'!A$12)</f>
        <v>0</v>
      </c>
      <c r="AR277" s="76">
        <f>COUNTIFS('Audit Form Data'!AY$4:AY$123, TRUE, 'Audit Form Data'!A$4:A$123, "&gt;=2/1", 'Audit Form Data'!A$4:A$123, "&lt;3/1", 'Audit Form Data'!B$4:B$123, 'Dropdown Lists'!A$12)</f>
        <v>0</v>
      </c>
      <c r="AS277" s="76">
        <f>COUNTIFS('Audit Form Data'!AY$4:AY$123, TRUE, 'Audit Form Data'!A$4:A$123, "&gt;=3/1", 'Audit Form Data'!A$4:A$123, "&lt;=3/31", 'Audit Form Data'!B$4:B$123, 'Dropdown Lists'!A$12)</f>
        <v>0</v>
      </c>
      <c r="AT277" s="76">
        <f>COUNTIFS('Audit Form Data'!AY$4:AY$123, TRUE, 'Audit Form Data'!A$4:A$123, "&gt;=4/1", 'Audit Form Data'!A$4:A$123, "&lt;=4/30", 'Audit Form Data'!B$4:B$123, 'Dropdown Lists'!A$12)</f>
        <v>0</v>
      </c>
      <c r="AU277" s="76">
        <f>COUNTIFS('Audit Form Data'!AY$4:AY$123, TRUE, 'Audit Form Data'!A$4:A$123, "&gt;=5/1", 'Audit Form Data'!A$4:A$123, "&lt;=5/31", 'Audit Form Data'!B$4:B$123, 'Dropdown Lists'!A$12)</f>
        <v>0</v>
      </c>
      <c r="AV277" s="76">
        <f>COUNTIFS('Audit Form Data'!AY$4:AY$123, TRUE, 'Audit Form Data'!A$4:A$123, "&gt;=6/1", 'Audit Form Data'!A$4:A$123, "&lt;=6/30", 'Audit Form Data'!B$4:B$123, 'Dropdown Lists'!A$12)</f>
        <v>0</v>
      </c>
      <c r="AW277" s="76">
        <f>COUNTIFS('Audit Form Data'!AY$4:AY$123, TRUE, 'Audit Form Data'!A$4:A$123, "&gt;=7/1", 'Audit Form Data'!A$4:A$123, "&lt;=7/31", 'Audit Form Data'!B$4:B$123, 'Dropdown Lists'!A$12)</f>
        <v>0</v>
      </c>
      <c r="AX277" s="76">
        <f>COUNTIFS('Audit Form Data'!AY$4:AY$123, TRUE, 'Audit Form Data'!A$4:A$123, "&gt;=8/1", 'Audit Form Data'!A$4:A$123, "&lt;=8/31", 'Audit Form Data'!B$4:B$123, 'Dropdown Lists'!A$12)</f>
        <v>0</v>
      </c>
      <c r="AY277" s="76">
        <f>COUNTIFS('Audit Form Data'!AY$4:AY$123, TRUE, 'Audit Form Data'!A$4:A$123, "&gt;=9/1", 'Audit Form Data'!A$4:A$123, "&lt;=9/30", 'Audit Form Data'!B$4:B$123, 'Dropdown Lists'!A$12)</f>
        <v>0</v>
      </c>
      <c r="AZ277" s="76">
        <f>COUNTIFS('Audit Form Data'!AY$4:AY$123, TRUE, 'Audit Form Data'!A$4:A$123, "&gt;=10/1", 'Audit Form Data'!A$4:A$123, "&lt;=10/31", 'Audit Form Data'!B$4:B$123, 'Dropdown Lists'!A$12)</f>
        <v>0</v>
      </c>
      <c r="BA277" s="76">
        <f>COUNTIFS('Audit Form Data'!AY$4:AY$123, TRUE, 'Audit Form Data'!A$4:A$123, "&gt;=11/1", 'Audit Form Data'!A$4:A$123, "&lt;=11/30", 'Audit Form Data'!B$4:B$123, 'Dropdown Lists'!A$12)</f>
        <v>0</v>
      </c>
      <c r="BB277" s="76">
        <f>COUNTIFS('Audit Form Data'!AY$4:AY$123, TRUE, 'Audit Form Data'!A$4:A$123, "&gt;=12/1", 'Audit Form Data'!A$4:A$123, "&lt;=12/31", 'Audit Form Data'!B$4:B$123, 'Dropdown Lists'!A$12)</f>
        <v>0</v>
      </c>
    </row>
    <row r="278" spans="2:54" ht="36.6" x14ac:dyDescent="0.3">
      <c r="B278" s="147"/>
      <c r="C278" s="59" t="s">
        <v>14</v>
      </c>
      <c r="D278" s="75">
        <f>COUNTIFS('Audit Form Data'!AO$4:AO$123, TRUE, 'Audit Form Data'!A$4:A$123, "&gt;=1/1", 'Audit Form Data'!A$4:A$123, "&lt;=1/31", 'Audit Form Data'!B$4:B$123, 'Dropdown Lists'!A$12)</f>
        <v>0</v>
      </c>
      <c r="E278" s="76">
        <f>COUNTIFS('Audit Form Data'!AP$4:AP$123, TRUE, 'Audit Form Data'!A$4:A$123, "&gt;=1/1", 'Audit Form Data'!A$4:A$123, "&lt;=1/31", 'Audit Form Data'!B$4:B$123, 'Dropdown Lists'!A$12)</f>
        <v>0</v>
      </c>
      <c r="F278" s="101" t="str">
        <f t="shared" si="315"/>
        <v/>
      </c>
      <c r="G278" s="75">
        <f>COUNTIFS('Audit Form Data'!AO$4:AO$123, TRUE, 'Audit Form Data'!A$4:A$123, "&gt;=2/1", 'Audit Form Data'!A$4:A$123, "&lt;3/1", 'Audit Form Data'!B$4:B$123, 'Dropdown Lists'!A$12)</f>
        <v>0</v>
      </c>
      <c r="H278" s="76">
        <f>COUNTIFS('Audit Form Data'!AP$4:AP$123, TRUE, 'Audit Form Data'!A$4:A$123, "&gt;=2/1", 'Audit Form Data'!A$4:A$123, "&lt;3/1", 'Audit Form Data'!B$4:B$123, 'Dropdown Lists'!A$12)</f>
        <v>0</v>
      </c>
      <c r="I278" s="101" t="str">
        <f t="shared" si="316"/>
        <v/>
      </c>
      <c r="J278" s="75">
        <f>COUNTIFS('Audit Form Data'!AO$4:AO$123, TRUE, 'Audit Form Data'!A$4:A$123, "&gt;=3/1", 'Audit Form Data'!A$4:A$123, "&lt;=3/31", 'Audit Form Data'!B$4:B$123, 'Dropdown Lists'!A$12)</f>
        <v>0</v>
      </c>
      <c r="K278" s="76">
        <f>COUNTIFS('Audit Form Data'!AP$4:AP$123, TRUE, 'Audit Form Data'!A$4:A$123, "&gt;=3/1", 'Audit Form Data'!A$4:A$123, "&lt;=3/31", 'Audit Form Data'!B$4:B$123, 'Dropdown Lists'!A$12)</f>
        <v>0</v>
      </c>
      <c r="L278" s="101" t="str">
        <f t="shared" si="317"/>
        <v/>
      </c>
      <c r="M278" s="75">
        <f>COUNTIFS('Audit Form Data'!AO$4:AO$123, TRUE, 'Audit Form Data'!A$4:A$123, "&gt;=4/1", 'Audit Form Data'!A$4:A$123, "&lt;=4/30", 'Audit Form Data'!B$4:B$123, 'Dropdown Lists'!A$12)</f>
        <v>0</v>
      </c>
      <c r="N278" s="76">
        <f>COUNTIFS('Audit Form Data'!AP$4:AP$123, TRUE, 'Audit Form Data'!A$4:A$123, "&gt;=4/1", 'Audit Form Data'!A$4:A$123, "&lt;=4/30", 'Audit Form Data'!B$4:B$123, 'Dropdown Lists'!A$12)</f>
        <v>0</v>
      </c>
      <c r="O278" s="101" t="str">
        <f t="shared" si="318"/>
        <v/>
      </c>
      <c r="P278" s="75">
        <f>COUNTIFS('Audit Form Data'!AO$4:AO$123, TRUE, 'Audit Form Data'!A$4:A$123, "&gt;=5/1", 'Audit Form Data'!A$4:A$123, "&lt;=5/31", 'Audit Form Data'!B$4:B$123, 'Dropdown Lists'!A$12)</f>
        <v>0</v>
      </c>
      <c r="Q278" s="76">
        <f>COUNTIFS('Audit Form Data'!AP$4:AP$123, TRUE, 'Audit Form Data'!A$4:A$123, "&gt;=5/1", 'Audit Form Data'!A$4:A$123, "&lt;=5/31", 'Audit Form Data'!B$4:B$123, 'Dropdown Lists'!A$12)</f>
        <v>0</v>
      </c>
      <c r="R278" s="101" t="str">
        <f t="shared" si="319"/>
        <v/>
      </c>
      <c r="S278" s="75">
        <f>COUNTIFS('Audit Form Data'!AO$4:AO$123, TRUE, 'Audit Form Data'!A$4:A$123, "&gt;=6/1", 'Audit Form Data'!A$4:A$123, "&lt;=6/30", 'Audit Form Data'!B$4:B$123, 'Dropdown Lists'!A$12)</f>
        <v>0</v>
      </c>
      <c r="T278" s="76">
        <f>COUNTIFS('Audit Form Data'!AP$4:AP$123, TRUE, 'Audit Form Data'!A$4:A$123, "&gt;=6/1", 'Audit Form Data'!A$4:A$123, "&lt;=6/30", 'Audit Form Data'!B$4:B$123, 'Dropdown Lists'!A$12)</f>
        <v>0</v>
      </c>
      <c r="U278" s="101" t="str">
        <f t="shared" si="320"/>
        <v/>
      </c>
      <c r="V278" s="75">
        <f>COUNTIFS('Audit Form Data'!AO$4:AO$123, TRUE, 'Audit Form Data'!A$4:A$123, "&gt;=7/1", 'Audit Form Data'!A$4:A$123, "&lt;=7/31", 'Audit Form Data'!B$4:B$123, 'Dropdown Lists'!A$12)</f>
        <v>0</v>
      </c>
      <c r="W278" s="76">
        <f>COUNTIFS('Audit Form Data'!AP$4:AP$123, TRUE, 'Audit Form Data'!A$4:A$123, "&gt;=7/1", 'Audit Form Data'!A$4:A$123, "&lt;=7/31", 'Audit Form Data'!B$4:B$123, 'Dropdown Lists'!A$12)</f>
        <v>0</v>
      </c>
      <c r="X278" s="101" t="str">
        <f t="shared" si="321"/>
        <v/>
      </c>
      <c r="Y278" s="75">
        <f>COUNTIFS('Audit Form Data'!AO$4:AO$123, TRUE, 'Audit Form Data'!A$4:A$123, "&gt;=8/1", 'Audit Form Data'!A$4:A$123, "&lt;=8/31", 'Audit Form Data'!B$4:B$123, 'Dropdown Lists'!A$12)</f>
        <v>0</v>
      </c>
      <c r="Z278" s="76">
        <f>COUNTIFS('Audit Form Data'!AP$4:AP$123, TRUE, 'Audit Form Data'!A$4:A$123, "&gt;=8/1", 'Audit Form Data'!A$4:A$123, "&lt;=8/31", 'Audit Form Data'!B$4:B$123, 'Dropdown Lists'!A$12)</f>
        <v>0</v>
      </c>
      <c r="AA278" s="101" t="str">
        <f t="shared" si="322"/>
        <v/>
      </c>
      <c r="AB278" s="75">
        <f>COUNTIFS('Audit Form Data'!AO$4:AO$123, TRUE, 'Audit Form Data'!A$4:A$123, "&gt;=9/1", 'Audit Form Data'!A$4:A$123, "&lt;=9/30", 'Audit Form Data'!B$4:B$123, 'Dropdown Lists'!A$12)</f>
        <v>0</v>
      </c>
      <c r="AC278" s="76">
        <f>COUNTIFS('Audit Form Data'!AP$4:AP$123, TRUE, 'Audit Form Data'!A$4:A$123, "&gt;=9/1", 'Audit Form Data'!A$4:A$123, "&lt;=9/30", 'Audit Form Data'!B$4:B$123, 'Dropdown Lists'!A$12)</f>
        <v>0</v>
      </c>
      <c r="AD278" s="101" t="str">
        <f t="shared" si="323"/>
        <v/>
      </c>
      <c r="AE278" s="75">
        <f>COUNTIFS('Audit Form Data'!AO$4:AO$123, TRUE, 'Audit Form Data'!A$4:A$123, "&gt;=10/1", 'Audit Form Data'!A$4:A$123, "&lt;=10/31", 'Audit Form Data'!B$4:B$123, 'Dropdown Lists'!A$12)</f>
        <v>0</v>
      </c>
      <c r="AF278" s="76">
        <f>COUNTIFS('Audit Form Data'!AP$4:AP$123, TRUE, 'Audit Form Data'!A$4:A$123, "&gt;=10/1", 'Audit Form Data'!A$4:A$123, "&lt;=10/31", 'Audit Form Data'!B$4:B$123, 'Dropdown Lists'!A$12)</f>
        <v>0</v>
      </c>
      <c r="AG278" s="101" t="str">
        <f t="shared" si="324"/>
        <v/>
      </c>
      <c r="AH278" s="75">
        <f>COUNTIFS('Audit Form Data'!AO$4:AO$123, TRUE, 'Audit Form Data'!A$4:A$123, "&gt;=11/1", 'Audit Form Data'!A$4:A$123, "&lt;=11/30", 'Audit Form Data'!B$4:B$123, 'Dropdown Lists'!A$12)</f>
        <v>0</v>
      </c>
      <c r="AI278" s="76">
        <f>COUNTIFS('Audit Form Data'!AP$4:AP$123, TRUE, 'Audit Form Data'!A$4:A$123, "&gt;=11/1", 'Audit Form Data'!A$4:A$123, "&lt;=11/30", 'Audit Form Data'!B$4:B$123, 'Dropdown Lists'!A$12)</f>
        <v>0</v>
      </c>
      <c r="AJ278" s="101" t="str">
        <f t="shared" si="325"/>
        <v/>
      </c>
      <c r="AK278" s="75">
        <f>COUNTIFS('Audit Form Data'!AO$4:AO$123, TRUE, 'Audit Form Data'!A$4:A$123, "&gt;=12/1", 'Audit Form Data'!A$4:A$123, "&lt;=12/31", 'Audit Form Data'!B$4:B$123, 'Dropdown Lists'!A$12)</f>
        <v>0</v>
      </c>
      <c r="AL278" s="76">
        <f>COUNTIFS('Audit Form Data'!AP$4:AP$123, TRUE, 'Audit Form Data'!A$4:A$123, "&gt;=12/1", 'Audit Form Data'!A$4:A$123, "&lt;=12/31", 'Audit Form Data'!B$4:B$123, 'Dropdown Lists'!A$12)</f>
        <v>0</v>
      </c>
      <c r="AM278" s="101" t="str">
        <f t="shared" si="326"/>
        <v/>
      </c>
      <c r="AO278" s="148"/>
      <c r="AP278" s="50" t="s">
        <v>17</v>
      </c>
      <c r="AQ278" s="76">
        <f>COUNTIFS('Audit Form Data'!BK$4:BK$123, TRUE, 'Audit Form Data'!A$4:A$123, "&gt;=1/1", 'Audit Form Data'!A$4:A$123, "&lt;=1/31", 'Audit Form Data'!B$4:B$123, 'Dropdown Lists'!A$12)</f>
        <v>0</v>
      </c>
      <c r="AR278" s="76">
        <f>COUNTIFS('Audit Form Data'!BK$4:BK$123, TRUE, 'Audit Form Data'!A$4:A$123, "&gt;=2/1", 'Audit Form Data'!A$4:A$123, "&lt;3/1", 'Audit Form Data'!B$4:B$123, 'Dropdown Lists'!A$12)</f>
        <v>0</v>
      </c>
      <c r="AS278" s="76">
        <f>COUNTIFS('Audit Form Data'!BK$4:BK$123, TRUE, 'Audit Form Data'!A$4:A$123, "&gt;=3/1", 'Audit Form Data'!A$4:A$123, "&lt;=3/31", 'Audit Form Data'!B$4:B$123, 'Dropdown Lists'!A$12)</f>
        <v>0</v>
      </c>
      <c r="AT278" s="76">
        <f>COUNTIFS('Audit Form Data'!BK$4:BK$123, TRUE, 'Audit Form Data'!A$4:A$123, "&gt;=4/1", 'Audit Form Data'!A$4:A$123, "&lt;=4/30", 'Audit Form Data'!B$4:B$123, 'Dropdown Lists'!A$12)</f>
        <v>0</v>
      </c>
      <c r="AU278" s="76">
        <f>COUNTIFS('Audit Form Data'!BK$4:BK$123, TRUE, 'Audit Form Data'!A$4:A$123, "&gt;=5/1", 'Audit Form Data'!A$4:A$123, "&lt;=5/31", 'Audit Form Data'!B$4:B$123, 'Dropdown Lists'!A$12)</f>
        <v>0</v>
      </c>
      <c r="AV278" s="76">
        <f>COUNTIFS('Audit Form Data'!BK$4:BK$123, TRUE, 'Audit Form Data'!A$4:A$123, "&gt;=6/1", 'Audit Form Data'!A$4:A$123, "&lt;=6/30", 'Audit Form Data'!B$4:B$123, 'Dropdown Lists'!A$12)</f>
        <v>0</v>
      </c>
      <c r="AW278" s="76">
        <f>COUNTIFS('Audit Form Data'!BK$4:BK$123, TRUE, 'Audit Form Data'!A$4:A$123, "&gt;=7/1", 'Audit Form Data'!A$4:A$123, "&lt;=7/31", 'Audit Form Data'!B$4:B$123, 'Dropdown Lists'!A$12)</f>
        <v>0</v>
      </c>
      <c r="AX278" s="76">
        <f>COUNTIFS('Audit Form Data'!BK$4:BK$123, TRUE, 'Audit Form Data'!A$4:A$123, "&gt;=8/1", 'Audit Form Data'!A$4:A$123, "&lt;=8/31", 'Audit Form Data'!B$4:B$123, 'Dropdown Lists'!A$12)</f>
        <v>0</v>
      </c>
      <c r="AY278" s="76">
        <f>COUNTIFS('Audit Form Data'!BK$4:BK$123, TRUE, 'Audit Form Data'!A$4:A$123, "&gt;=9/1", 'Audit Form Data'!A$4:A$123, "&lt;=9/30", 'Audit Form Data'!B$4:B$123, 'Dropdown Lists'!A$12)</f>
        <v>0</v>
      </c>
      <c r="AZ278" s="76">
        <f>COUNTIFS('Audit Form Data'!BK$4:BK$123, TRUE, 'Audit Form Data'!A$4:A$123, "&gt;=10/1", 'Audit Form Data'!A$4:A$123, "&lt;=10/31", 'Audit Form Data'!B$4:B$123, 'Dropdown Lists'!A$12)</f>
        <v>0</v>
      </c>
      <c r="BA278" s="76">
        <f>COUNTIFS('Audit Form Data'!BK$4:BK$123, TRUE, 'Audit Form Data'!A$4:A$123, "&gt;=11/1", 'Audit Form Data'!A$4:A$123, "&lt;=11/30", 'Audit Form Data'!B$4:B$123, 'Dropdown Lists'!A$12)</f>
        <v>0</v>
      </c>
      <c r="BB278" s="76">
        <f>COUNTIFS('Audit Form Data'!BK$4:BK$123, TRUE, 'Audit Form Data'!A$4:A$123, "&gt;=12/1", 'Audit Form Data'!A$4:A$123, "&lt;=12/31", 'Audit Form Data'!B$4:B$123, 'Dropdown Lists'!A$12)</f>
        <v>0</v>
      </c>
    </row>
    <row r="279" spans="2:54" ht="36.6" x14ac:dyDescent="0.3">
      <c r="B279" s="147"/>
      <c r="C279" s="59" t="s">
        <v>15</v>
      </c>
      <c r="D279" s="75">
        <f>COUNTIFS('Audit Form Data'!AR$4:AR$123, TRUE, 'Audit Form Data'!A$4:A$123, "&gt;=1/1", 'Audit Form Data'!A$4:A$123, "&lt;=1/31", 'Audit Form Data'!B$4:B$123, 'Dropdown Lists'!A$12)</f>
        <v>0</v>
      </c>
      <c r="E279" s="76">
        <f>COUNTIFS('Audit Form Data'!AS$4:AS$123, TRUE, 'Audit Form Data'!A$4:A$123, "&gt;=1/1", 'Audit Form Data'!A$4:A$123, "&lt;=1/31", 'Audit Form Data'!B$4:B$123, 'Dropdown Lists'!A$12)</f>
        <v>0</v>
      </c>
      <c r="F279" s="101" t="str">
        <f t="shared" si="315"/>
        <v/>
      </c>
      <c r="G279" s="75">
        <f>COUNTIFS('Audit Form Data'!AR$4:AR$123, TRUE, 'Audit Form Data'!A$4:A$123, "&gt;=2/1", 'Audit Form Data'!A$4:A$123, "&lt;3/1", 'Audit Form Data'!B$4:B$123, 'Dropdown Lists'!A$12)</f>
        <v>0</v>
      </c>
      <c r="H279" s="76">
        <f>COUNTIFS('Audit Form Data'!AS$4:AS$123, TRUE, 'Audit Form Data'!A$4:A$123, "&gt;=2/1", 'Audit Form Data'!A$4:A$123, "&lt;3/1", 'Audit Form Data'!B$4:B$123, 'Dropdown Lists'!A$12)</f>
        <v>0</v>
      </c>
      <c r="I279" s="101" t="str">
        <f t="shared" si="316"/>
        <v/>
      </c>
      <c r="J279" s="75">
        <f>COUNTIFS('Audit Form Data'!AR$4:AR$123, TRUE, 'Audit Form Data'!A$4:A$123, "&gt;=3/1", 'Audit Form Data'!A$4:A$123, "&lt;=3/31", 'Audit Form Data'!B$4:B$123, 'Dropdown Lists'!A$12)</f>
        <v>0</v>
      </c>
      <c r="K279" s="76">
        <f>COUNTIFS('Audit Form Data'!AS$4:AS$123, TRUE, 'Audit Form Data'!A$4:A$123, "&gt;=3/1", 'Audit Form Data'!A$4:A$123, "&lt;=3/31", 'Audit Form Data'!B$4:B$123, 'Dropdown Lists'!A$12)</f>
        <v>0</v>
      </c>
      <c r="L279" s="101" t="str">
        <f t="shared" si="317"/>
        <v/>
      </c>
      <c r="M279" s="75">
        <f>COUNTIFS('Audit Form Data'!AR$4:AR$123, TRUE, 'Audit Form Data'!A$4:A$123, "&gt;=4/1", 'Audit Form Data'!A$4:A$123, "&lt;=4/30", 'Audit Form Data'!B$4:B$123, 'Dropdown Lists'!A$12)</f>
        <v>0</v>
      </c>
      <c r="N279" s="76">
        <f>COUNTIFS('Audit Form Data'!AS$4:AS$123, TRUE, 'Audit Form Data'!A$4:A$123, "&gt;=4/1", 'Audit Form Data'!A$4:A$123, "&lt;=4/30", 'Audit Form Data'!B$4:B$123, 'Dropdown Lists'!A$12)</f>
        <v>0</v>
      </c>
      <c r="O279" s="101" t="str">
        <f t="shared" si="318"/>
        <v/>
      </c>
      <c r="P279" s="75">
        <f>COUNTIFS('Audit Form Data'!AR$4:AR$123, TRUE, 'Audit Form Data'!A$4:A$123, "&gt;=5/1", 'Audit Form Data'!A$4:A$123, "&lt;=5/31", 'Audit Form Data'!B$4:B$123, 'Dropdown Lists'!A$12)</f>
        <v>0</v>
      </c>
      <c r="Q279" s="76">
        <f>COUNTIFS('Audit Form Data'!AS$4:AS$123, TRUE, 'Audit Form Data'!A$4:A$123, "&gt;=5/1", 'Audit Form Data'!A$4:A$123, "&lt;=5/31", 'Audit Form Data'!B$4:B$123, 'Dropdown Lists'!A$12)</f>
        <v>0</v>
      </c>
      <c r="R279" s="101" t="str">
        <f t="shared" si="319"/>
        <v/>
      </c>
      <c r="S279" s="75">
        <f>COUNTIFS('Audit Form Data'!AR$4:AR$123, TRUE, 'Audit Form Data'!A$4:A$123, "&gt;=6/1", 'Audit Form Data'!A$4:A$123, "&lt;=6/30", 'Audit Form Data'!B$4:B$123, 'Dropdown Lists'!A$12)</f>
        <v>0</v>
      </c>
      <c r="T279" s="76">
        <f>COUNTIFS('Audit Form Data'!AS$4:AS$123, TRUE, 'Audit Form Data'!A$4:A$123, "&gt;=6/1", 'Audit Form Data'!A$4:A$123, "&lt;=6/30", 'Audit Form Data'!B$4:B$123, 'Dropdown Lists'!A$12)</f>
        <v>0</v>
      </c>
      <c r="U279" s="101" t="str">
        <f t="shared" si="320"/>
        <v/>
      </c>
      <c r="V279" s="75">
        <f>COUNTIFS('Audit Form Data'!AR$4:AR$123, TRUE, 'Audit Form Data'!A$4:A$123, "&gt;=7/1", 'Audit Form Data'!A$4:A$123, "&lt;=7/31", 'Audit Form Data'!B$4:B$123, 'Dropdown Lists'!A$12)</f>
        <v>0</v>
      </c>
      <c r="W279" s="76">
        <f>COUNTIFS('Audit Form Data'!AS$4:AS$123, TRUE, 'Audit Form Data'!A$4:A$123, "&gt;=7/1", 'Audit Form Data'!A$4:A$123, "&lt;=7/31", 'Audit Form Data'!B$4:B$123, 'Dropdown Lists'!A$12)</f>
        <v>0</v>
      </c>
      <c r="X279" s="101" t="str">
        <f t="shared" si="321"/>
        <v/>
      </c>
      <c r="Y279" s="75">
        <f>COUNTIFS('Audit Form Data'!AR$4:AR$123, TRUE, 'Audit Form Data'!A$4:A$123, "&gt;=8/1", 'Audit Form Data'!A$4:A$123, "&lt;=8/31", 'Audit Form Data'!B$4:B$123, 'Dropdown Lists'!A$12)</f>
        <v>0</v>
      </c>
      <c r="Z279" s="76">
        <f>COUNTIFS('Audit Form Data'!AS$4:AS$123, TRUE, 'Audit Form Data'!A$4:A$123, "&gt;=8/1", 'Audit Form Data'!A$4:A$123, "&lt;=8/31", 'Audit Form Data'!B$4:B$123, 'Dropdown Lists'!A$12)</f>
        <v>0</v>
      </c>
      <c r="AA279" s="101" t="str">
        <f t="shared" si="322"/>
        <v/>
      </c>
      <c r="AB279" s="75">
        <f>COUNTIFS('Audit Form Data'!AR$4:AR$123, TRUE, 'Audit Form Data'!A$4:A$123, "&gt;=9/1", 'Audit Form Data'!A$4:A$123, "&lt;=9/30", 'Audit Form Data'!B$4:B$123, 'Dropdown Lists'!A$12)</f>
        <v>0</v>
      </c>
      <c r="AC279" s="76">
        <f>COUNTIFS('Audit Form Data'!AS$4:AS$123, TRUE, 'Audit Form Data'!A$4:A$123, "&gt;=9/1", 'Audit Form Data'!A$4:A$123, "&lt;=9/30", 'Audit Form Data'!B$4:B$123, 'Dropdown Lists'!A$12)</f>
        <v>0</v>
      </c>
      <c r="AD279" s="101" t="str">
        <f t="shared" si="323"/>
        <v/>
      </c>
      <c r="AE279" s="75">
        <f>COUNTIFS('Audit Form Data'!AR$4:AR$123, TRUE, 'Audit Form Data'!A$4:A$123, "&gt;=10/1", 'Audit Form Data'!A$4:A$123, "&lt;=10/31", 'Audit Form Data'!B$4:B$123, 'Dropdown Lists'!A$12)</f>
        <v>0</v>
      </c>
      <c r="AF279" s="76">
        <f>COUNTIFS('Audit Form Data'!AS$4:AS$123, TRUE, 'Audit Form Data'!A$4:A$123, "&gt;=10/1", 'Audit Form Data'!A$4:A$123, "&lt;=10/31", 'Audit Form Data'!B$4:B$123, 'Dropdown Lists'!A$12)</f>
        <v>0</v>
      </c>
      <c r="AG279" s="101" t="str">
        <f t="shared" si="324"/>
        <v/>
      </c>
      <c r="AH279" s="75">
        <f>COUNTIFS('Audit Form Data'!AR$4:AR$123, TRUE, 'Audit Form Data'!A$4:A$123, "&gt;=11/1", 'Audit Form Data'!A$4:A$123, "&lt;=11/30", 'Audit Form Data'!B$4:B$123, 'Dropdown Lists'!A$12)</f>
        <v>0</v>
      </c>
      <c r="AI279" s="76">
        <f>COUNTIFS('Audit Form Data'!AS$4:AS$123, TRUE, 'Audit Form Data'!A$4:A$123, "&gt;=11/1", 'Audit Form Data'!A$4:A$123, "&lt;=11/30", 'Audit Form Data'!B$4:B$123, 'Dropdown Lists'!A$12)</f>
        <v>0</v>
      </c>
      <c r="AJ279" s="101" t="str">
        <f t="shared" si="325"/>
        <v/>
      </c>
      <c r="AK279" s="75">
        <f>COUNTIFS('Audit Form Data'!AR$4:AR$123, TRUE, 'Audit Form Data'!A$4:A$123, "&gt;=12/1", 'Audit Form Data'!A$4:A$123, "&lt;=12/31", 'Audit Form Data'!B$4:B$123, 'Dropdown Lists'!A$12)</f>
        <v>0</v>
      </c>
      <c r="AL279" s="76">
        <f>COUNTIFS('Audit Form Data'!AS$4:AS$123, TRUE, 'Audit Form Data'!A$4:A$123, "&gt;=12/1", 'Audit Form Data'!A$4:A$123, "&lt;=12/31", 'Audit Form Data'!B$4:B$123, 'Dropdown Lists'!A$12)</f>
        <v>0</v>
      </c>
      <c r="AM279" s="101" t="str">
        <f t="shared" si="326"/>
        <v/>
      </c>
      <c r="AO279" s="149" t="s">
        <v>18</v>
      </c>
      <c r="AP279" s="51" t="s">
        <v>93</v>
      </c>
      <c r="AQ279" s="78">
        <f>COUNTIFS('Audit Form Data'!O$4:O$123, TRUE, 'Audit Form Data'!A$4:A$123, "&gt;=1/1", 'Audit Form Data'!A$4:A$123, "&lt;=1/31", 'Audit Form Data'!B$4:B$123, 'Dropdown Lists'!A$12)</f>
        <v>0</v>
      </c>
      <c r="AR279" s="78">
        <f>COUNTIFS('Audit Form Data'!O$4:O$123, TRUE, 'Audit Form Data'!A$4:A$123, "&gt;=2/1", 'Audit Form Data'!A$4:A$123, "&lt;3/1", 'Audit Form Data'!B$4:B$123, 'Dropdown Lists'!A$12)</f>
        <v>0</v>
      </c>
      <c r="AS279" s="78">
        <f>COUNTIFS('Audit Form Data'!O$4:O$123, TRUE, 'Audit Form Data'!A$4:A$123, "&gt;=3/1", 'Audit Form Data'!A$4:A$123, "&lt;=3/31", 'Audit Form Data'!B$4:B$123, 'Dropdown Lists'!A$12)</f>
        <v>0</v>
      </c>
      <c r="AT279" s="78">
        <f>COUNTIFS('Audit Form Data'!O$4:O$123, TRUE, 'Audit Form Data'!A$4:A$123, "&gt;=4/1", 'Audit Form Data'!A$4:A$123, "&lt;=4/30", 'Audit Form Data'!B$4:B$123, 'Dropdown Lists'!A$12)</f>
        <v>0</v>
      </c>
      <c r="AU279" s="78">
        <f>COUNTIFS('Audit Form Data'!O$4:O$123, TRUE, 'Audit Form Data'!A$4:A$123, "&gt;=5/1", 'Audit Form Data'!A$4:A$123, "&lt;=5/31", 'Audit Form Data'!B$4:B$123, 'Dropdown Lists'!A$12)</f>
        <v>0</v>
      </c>
      <c r="AV279" s="78">
        <f>COUNTIFS('Audit Form Data'!O$4:O$123, TRUE, 'Audit Form Data'!A$4:A$123, "&gt;=6/1", 'Audit Form Data'!A$4:A$123, "&lt;=6/30", 'Audit Form Data'!B$4:B$123, 'Dropdown Lists'!A$12)</f>
        <v>0</v>
      </c>
      <c r="AW279" s="78">
        <f>COUNTIFS('Audit Form Data'!O$4:O$123, TRUE, 'Audit Form Data'!A$4:A$123, "&gt;=7/1", 'Audit Form Data'!A$4:A$123, "&lt;=7/31", 'Audit Form Data'!B$4:B$123, 'Dropdown Lists'!A$12)</f>
        <v>0</v>
      </c>
      <c r="AX279" s="78">
        <f>COUNTIFS('Audit Form Data'!O$4:O$123, TRUE, 'Audit Form Data'!A$4:A$123, "&gt;=8/1", 'Audit Form Data'!A$4:A$123, "&lt;=8/31", 'Audit Form Data'!B$4:B$123, 'Dropdown Lists'!A$12)</f>
        <v>0</v>
      </c>
      <c r="AY279" s="78">
        <f>COUNTIFS('Audit Form Data'!O$4:O$123, TRUE, 'Audit Form Data'!A$4:A$123, "&gt;=9/1", 'Audit Form Data'!A$4:A$123, "&lt;=9/30", 'Audit Form Data'!B$4:B$123, 'Dropdown Lists'!A$12)</f>
        <v>0</v>
      </c>
      <c r="AZ279" s="78">
        <f>COUNTIFS('Audit Form Data'!O$4:O$123, TRUE, 'Audit Form Data'!A$4:A$123, "&gt;=10/1", 'Audit Form Data'!A$4:A$123, "&lt;=10/31", 'Audit Form Data'!B$4:B$123, 'Dropdown Lists'!A$12)</f>
        <v>0</v>
      </c>
      <c r="BA279" s="78">
        <f>COUNTIFS('Audit Form Data'!O$4:O$123, TRUE, 'Audit Form Data'!A$4:A$123, "&gt;=11/1", 'Audit Form Data'!A$4:A$123, "&lt;=11/30", 'Audit Form Data'!B$4:B$123, 'Dropdown Lists'!A$12)</f>
        <v>0</v>
      </c>
      <c r="BB279" s="78">
        <f>COUNTIFS('Audit Form Data'!O$4:O$123, TRUE, 'Audit Form Data'!A$4:A$123, "&gt;=12/1", 'Audit Form Data'!A$4:A$123, "&lt;=12/31", 'Audit Form Data'!B$4:B$123, 'Dropdown Lists'!A$12)</f>
        <v>0</v>
      </c>
    </row>
    <row r="280" spans="2:54" ht="24.6" x14ac:dyDescent="0.3">
      <c r="B280" s="147"/>
      <c r="C280" s="59" t="s">
        <v>16</v>
      </c>
      <c r="D280" s="75">
        <f>COUNTIFS('Audit Form Data'!AX$4:AX$123, TRUE, 'Audit Form Data'!A$4:A$123, "&gt;=1/1", 'Audit Form Data'!A$4:A$123, "&lt;=1/31", 'Audit Form Data'!B$4:B$123, 'Dropdown Lists'!A$12)</f>
        <v>0</v>
      </c>
      <c r="E280" s="76">
        <f>COUNTIFS('Audit Form Data'!AY$4:AY$123, TRUE, 'Audit Form Data'!A$4:A$123, "&gt;=1/1", 'Audit Form Data'!A$4:A$123, "&lt;=1/31", 'Audit Form Data'!B$4:B$123, 'Dropdown Lists'!A$12)</f>
        <v>0</v>
      </c>
      <c r="F280" s="101" t="str">
        <f t="shared" si="315"/>
        <v/>
      </c>
      <c r="G280" s="75">
        <f>COUNTIFS('Audit Form Data'!AX$4:AX$123, TRUE, 'Audit Form Data'!A$4:A$123, "&gt;=2/1", 'Audit Form Data'!A$4:A$123, "&lt;3/1", 'Audit Form Data'!B$4:B$123, 'Dropdown Lists'!A$12)</f>
        <v>0</v>
      </c>
      <c r="H280" s="76">
        <f>COUNTIFS('Audit Form Data'!AY$4:AY$123, TRUE, 'Audit Form Data'!A$4:A$123, "&gt;=2/1", 'Audit Form Data'!A$4:A$123, "&lt;3/1", 'Audit Form Data'!B$4:B$123, 'Dropdown Lists'!A$12)</f>
        <v>0</v>
      </c>
      <c r="I280" s="101" t="str">
        <f t="shared" si="316"/>
        <v/>
      </c>
      <c r="J280" s="75">
        <f>COUNTIFS('Audit Form Data'!AX$4:AX$123, TRUE, 'Audit Form Data'!A$4:A$123, "&gt;=3/1", 'Audit Form Data'!A$4:A$123, "&lt;=3/31", 'Audit Form Data'!B$4:B$123, 'Dropdown Lists'!A$12)</f>
        <v>0</v>
      </c>
      <c r="K280" s="76">
        <f>COUNTIFS('Audit Form Data'!AY$4:AY$123, TRUE, 'Audit Form Data'!A$4:A$123, "&gt;=3/1", 'Audit Form Data'!A$4:A$123, "&lt;=3/31", 'Audit Form Data'!B$4:B$123, 'Dropdown Lists'!A$12)</f>
        <v>0</v>
      </c>
      <c r="L280" s="101" t="str">
        <f t="shared" si="317"/>
        <v/>
      </c>
      <c r="M280" s="75">
        <f>COUNTIFS('Audit Form Data'!AX$4:AX$123, TRUE, 'Audit Form Data'!A$4:A$123, "&gt;=4/1", 'Audit Form Data'!A$4:A$123, "&lt;=4/30", 'Audit Form Data'!B$4:B$123, 'Dropdown Lists'!A$12)</f>
        <v>0</v>
      </c>
      <c r="N280" s="76">
        <f>COUNTIFS('Audit Form Data'!AY$4:AY$123, TRUE, 'Audit Form Data'!A$4:A$123, "&gt;=4/1", 'Audit Form Data'!A$4:A$123, "&lt;=4/30", 'Audit Form Data'!B$4:B$123, 'Dropdown Lists'!A$12)</f>
        <v>0</v>
      </c>
      <c r="O280" s="101" t="str">
        <f t="shared" si="318"/>
        <v/>
      </c>
      <c r="P280" s="75">
        <f>COUNTIFS('Audit Form Data'!AX$4:AX$123, TRUE, 'Audit Form Data'!A$4:A$123, "&gt;=5/1", 'Audit Form Data'!A$4:A$123, "&lt;=5/31", 'Audit Form Data'!B$4:B$123, 'Dropdown Lists'!A$12)</f>
        <v>0</v>
      </c>
      <c r="Q280" s="76">
        <f>COUNTIFS('Audit Form Data'!AY$4:AY$123, TRUE, 'Audit Form Data'!A$4:A$123, "&gt;=5/1", 'Audit Form Data'!A$4:A$123, "&lt;=5/31", 'Audit Form Data'!B$4:B$123, 'Dropdown Lists'!A$12)</f>
        <v>0</v>
      </c>
      <c r="R280" s="101" t="str">
        <f t="shared" si="319"/>
        <v/>
      </c>
      <c r="S280" s="75">
        <f>COUNTIFS('Audit Form Data'!AX$4:AX$123, TRUE, 'Audit Form Data'!A$4:A$123, "&gt;=6/1", 'Audit Form Data'!A$4:A$123, "&lt;=6/30", 'Audit Form Data'!B$4:B$123, 'Dropdown Lists'!A$12)</f>
        <v>0</v>
      </c>
      <c r="T280" s="76">
        <f>COUNTIFS('Audit Form Data'!AY$4:AY$123, TRUE, 'Audit Form Data'!A$4:A$123, "&gt;=6/1", 'Audit Form Data'!A$4:A$123, "&lt;=6/30", 'Audit Form Data'!B$4:B$123, 'Dropdown Lists'!A$12)</f>
        <v>0</v>
      </c>
      <c r="U280" s="101" t="str">
        <f t="shared" si="320"/>
        <v/>
      </c>
      <c r="V280" s="75">
        <f>COUNTIFS('Audit Form Data'!AX$4:AX$123, TRUE, 'Audit Form Data'!A$4:A$123, "&gt;=7/1", 'Audit Form Data'!A$4:A$123, "&lt;=7/31", 'Audit Form Data'!B$4:B$123, 'Dropdown Lists'!A$12)</f>
        <v>0</v>
      </c>
      <c r="W280" s="76">
        <f>COUNTIFS('Audit Form Data'!AY$4:AY$123, TRUE, 'Audit Form Data'!A$4:A$123, "&gt;=7/1", 'Audit Form Data'!A$4:A$123, "&lt;=7/31", 'Audit Form Data'!B$4:B$123, 'Dropdown Lists'!A$12)</f>
        <v>0</v>
      </c>
      <c r="X280" s="101" t="str">
        <f t="shared" si="321"/>
        <v/>
      </c>
      <c r="Y280" s="75">
        <f>COUNTIFS('Audit Form Data'!AX$4:AX$123, TRUE, 'Audit Form Data'!A$4:A$123, "&gt;=8/1", 'Audit Form Data'!A$4:A$123, "&lt;=8/31", 'Audit Form Data'!B$4:B$123, 'Dropdown Lists'!A$12)</f>
        <v>0</v>
      </c>
      <c r="Z280" s="76">
        <f>COUNTIFS('Audit Form Data'!AY$4:AY$123, TRUE, 'Audit Form Data'!A$4:A$123, "&gt;=8/1", 'Audit Form Data'!A$4:A$123, "&lt;=8/31", 'Audit Form Data'!B$4:B$123, 'Dropdown Lists'!A$12)</f>
        <v>0</v>
      </c>
      <c r="AA280" s="101" t="str">
        <f t="shared" si="322"/>
        <v/>
      </c>
      <c r="AB280" s="75">
        <f>COUNTIFS('Audit Form Data'!AX$4:AX$123, TRUE, 'Audit Form Data'!A$4:A$123, "&gt;=9/1", 'Audit Form Data'!A$4:A$123, "&lt;=9/30", 'Audit Form Data'!B$4:B$123, 'Dropdown Lists'!A$12)</f>
        <v>0</v>
      </c>
      <c r="AC280" s="76">
        <f>COUNTIFS('Audit Form Data'!AY$4:AY$123, TRUE, 'Audit Form Data'!A$4:A$123, "&gt;=9/1", 'Audit Form Data'!A$4:A$123, "&lt;=9/30", 'Audit Form Data'!B$4:B$123, 'Dropdown Lists'!A$12)</f>
        <v>0</v>
      </c>
      <c r="AD280" s="101" t="str">
        <f t="shared" si="323"/>
        <v/>
      </c>
      <c r="AE280" s="75">
        <f>COUNTIFS('Audit Form Data'!AX$4:AX$123, TRUE, 'Audit Form Data'!A$4:A$123, "&gt;=10/1", 'Audit Form Data'!A$4:A$123, "&lt;=10/31", 'Audit Form Data'!B$4:B$123, 'Dropdown Lists'!A$12)</f>
        <v>0</v>
      </c>
      <c r="AF280" s="76">
        <f>COUNTIFS('Audit Form Data'!AY$4:AY$123, TRUE, 'Audit Form Data'!A$4:A$123, "&gt;=10/1", 'Audit Form Data'!A$4:A$123, "&lt;=10/31", 'Audit Form Data'!B$4:B$123, 'Dropdown Lists'!A$12)</f>
        <v>0</v>
      </c>
      <c r="AG280" s="101" t="str">
        <f t="shared" si="324"/>
        <v/>
      </c>
      <c r="AH280" s="75">
        <f>COUNTIFS('Audit Form Data'!AX$4:AX$123, TRUE, 'Audit Form Data'!A$4:A$123, "&gt;=11/1", 'Audit Form Data'!A$4:A$123, "&lt;=11/30", 'Audit Form Data'!B$4:B$123, 'Dropdown Lists'!A$12)</f>
        <v>0</v>
      </c>
      <c r="AI280" s="76">
        <f>COUNTIFS('Audit Form Data'!AY$4:AY$123, TRUE, 'Audit Form Data'!A$4:A$123, "&gt;=11/1", 'Audit Form Data'!A$4:A$123, "&lt;=11/30", 'Audit Form Data'!B$4:B$123, 'Dropdown Lists'!A$12)</f>
        <v>0</v>
      </c>
      <c r="AJ280" s="101" t="str">
        <f t="shared" si="325"/>
        <v/>
      </c>
      <c r="AK280" s="75">
        <f>COUNTIFS('Audit Form Data'!AX$4:AX$123, TRUE, 'Audit Form Data'!A$4:A$123, "&gt;=12/1", 'Audit Form Data'!A$4:A$123, "&lt;=12/31", 'Audit Form Data'!B$4:B$123, 'Dropdown Lists'!A$12)</f>
        <v>0</v>
      </c>
      <c r="AL280" s="76">
        <f>COUNTIFS('Audit Form Data'!AY$4:AY$123, TRUE, 'Audit Form Data'!A$4:A$123, "&gt;=12/1", 'Audit Form Data'!A$4:A$123, "&lt;=12/31", 'Audit Form Data'!B$4:B$123, 'Dropdown Lists'!A$12)</f>
        <v>0</v>
      </c>
      <c r="AM280" s="101" t="str">
        <f t="shared" si="326"/>
        <v/>
      </c>
      <c r="AO280" s="150"/>
      <c r="AP280" s="51" t="s">
        <v>20</v>
      </c>
      <c r="AQ280" s="78">
        <f>COUNTIFS('Audit Form Data'!AV$4:AV$123, TRUE, 'Audit Form Data'!A$4:A$123, "&gt;=1/1", 'Audit Form Data'!A$4:A$123, "&lt;=1/31", 'Audit Form Data'!B$4:B$123, 'Dropdown Lists'!A$12) + COUNTIFS('Audit Form Data'!BB$4:BB$123, TRUE, 'Audit Form Data'!A$4:A$123, "&gt;=1/1", 'Audit Form Data'!A$4:A$123, "&lt;=1/31", 'Audit Form Data'!B$4:B$123, 'Dropdown Lists'!A$12)</f>
        <v>0</v>
      </c>
      <c r="AR280" s="78">
        <f>COUNTIFS('Audit Form Data'!AV$4:AV$123, TRUE, 'Audit Form Data'!A$4:A$123, "&gt;=2/1", 'Audit Form Data'!A$4:A$123, "&lt;3/1", 'Audit Form Data'!B$4:B$123, 'Dropdown Lists'!A$12) + COUNTIFS('Audit Form Data'!BB$4:BB$123, TRUE, 'Audit Form Data'!A$4:A$123, "&gt;=2/1", 'Audit Form Data'!A$4:A$123, "&lt;3/1", 'Audit Form Data'!B$4:B$123, 'Dropdown Lists'!A$12)</f>
        <v>0</v>
      </c>
      <c r="AS280" s="78">
        <f>COUNTIFS('Audit Form Data'!AV$4:AV$123, TRUE, 'Audit Form Data'!A$4:A$123, "&gt;=3/1", 'Audit Form Data'!A$4:A$123, "&lt;=3/31", 'Audit Form Data'!B$4:B$123, 'Dropdown Lists'!A$12) + COUNTIFS('Audit Form Data'!BB$4:BB$123, TRUE, 'Audit Form Data'!A$4:A$123, "&gt;=3/1", 'Audit Form Data'!A$4:A$123, "&lt;=3/31", 'Audit Form Data'!B$4:B$123, 'Dropdown Lists'!A$12)</f>
        <v>0</v>
      </c>
      <c r="AT280" s="78">
        <f>COUNTIFS('Audit Form Data'!AV$4:AV$123, TRUE, 'Audit Form Data'!A$4:A$123, "&gt;=4/1", 'Audit Form Data'!A$4:A$123, "&lt;=4/30", 'Audit Form Data'!B$4:B$123, 'Dropdown Lists'!A$12) + COUNTIFS('Audit Form Data'!BB$4:BB$123, TRUE, 'Audit Form Data'!A$4:A$123, "&gt;=4/1", 'Audit Form Data'!A$4:A$123, "&lt;=4/30", 'Audit Form Data'!B$4:B$123, 'Dropdown Lists'!A$12)</f>
        <v>0</v>
      </c>
      <c r="AU280" s="78">
        <f>COUNTIFS('Audit Form Data'!AV$4:AV$123, TRUE, 'Audit Form Data'!A$4:A$123, "&gt;=5/1", 'Audit Form Data'!A$4:A$123, "&lt;=5/31", 'Audit Form Data'!B$4:B$123, 'Dropdown Lists'!A$12) + COUNTIFS('Audit Form Data'!BB$4:BB$123, TRUE, 'Audit Form Data'!A$4:A$123, "&gt;=5/1", 'Audit Form Data'!A$4:A$123, "&lt;=5/31", 'Audit Form Data'!B$4:B$123, 'Dropdown Lists'!A$12)</f>
        <v>0</v>
      </c>
      <c r="AV280" s="78">
        <f>COUNTIFS('Audit Form Data'!AV$4:AV$123, TRUE, 'Audit Form Data'!A$4:A$123, "&gt;=6/1", 'Audit Form Data'!A$4:A$123, "&lt;=6/30", 'Audit Form Data'!B$4:B$123, 'Dropdown Lists'!A$12) + COUNTIFS('Audit Form Data'!BB$4:BB$123, TRUE, 'Audit Form Data'!A$4:A$123, "&gt;=6/1", 'Audit Form Data'!A$4:A$123, "&lt;=6/30", 'Audit Form Data'!B$4:B$123, 'Dropdown Lists'!A$12)</f>
        <v>0</v>
      </c>
      <c r="AW280" s="78">
        <f>COUNTIFS('Audit Form Data'!AV$4:AV$123, TRUE, 'Audit Form Data'!A$4:A$123, "&gt;=7/1", 'Audit Form Data'!A$4:A$123, "&lt;=7/31", 'Audit Form Data'!B$4:B$123, 'Dropdown Lists'!A$12) + COUNTIFS('Audit Form Data'!BB$4:BB$123, TRUE, 'Audit Form Data'!A$4:A$123, "&gt;=7/1", 'Audit Form Data'!A$4:A$123, "&lt;=7/31", 'Audit Form Data'!B$4:B$123, 'Dropdown Lists'!A$12)</f>
        <v>0</v>
      </c>
      <c r="AX280" s="78">
        <f>COUNTIFS('Audit Form Data'!AV$4:AV$123, TRUE, 'Audit Form Data'!A$4:A$123, "&gt;=8/1", 'Audit Form Data'!A$4:A$123, "&lt;=8/31", 'Audit Form Data'!B$4:B$123, 'Dropdown Lists'!A$12) + COUNTIFS('Audit Form Data'!BB$4:BB$123, TRUE, 'Audit Form Data'!A$4:A$123, "&gt;=8/1", 'Audit Form Data'!A$4:A$123, "&lt;=8/31", 'Audit Form Data'!B$4:B$123, 'Dropdown Lists'!A$12)</f>
        <v>0</v>
      </c>
      <c r="AY280" s="78">
        <f>COUNTIFS('Audit Form Data'!AV$4:AV$123, TRUE, 'Audit Form Data'!A$4:A$123, "&gt;=9/1", 'Audit Form Data'!A$4:A$123, "&lt;=9/30", 'Audit Form Data'!B$4:B$123, 'Dropdown Lists'!A$12) + COUNTIFS('Audit Form Data'!BB$4:BB$123, TRUE, 'Audit Form Data'!A$4:A$123, "&gt;=9/1", 'Audit Form Data'!A$4:A$123, "&lt;=9/30", 'Audit Form Data'!B$4:B$123, 'Dropdown Lists'!A$12)</f>
        <v>0</v>
      </c>
      <c r="AZ280" s="78">
        <f>COUNTIFS('Audit Form Data'!AV$4:AV$123, TRUE, 'Audit Form Data'!A$4:A$123, "&gt;=10/1", 'Audit Form Data'!A$4:A$123, "&lt;=10/31", 'Audit Form Data'!B$4:B$123, 'Dropdown Lists'!A$12) + COUNTIFS('Audit Form Data'!BB$4:BB$123, TRUE, 'Audit Form Data'!A$4:A$123, "&gt;=10/1", 'Audit Form Data'!A$4:A$123, "&lt;=10/31", 'Audit Form Data'!B$4:B$123, 'Dropdown Lists'!A$12)</f>
        <v>0</v>
      </c>
      <c r="BA280" s="78">
        <f>COUNTIFS('Audit Form Data'!AV$4:AV$123, TRUE, 'Audit Form Data'!A$4:A$123, "&gt;=11/1", 'Audit Form Data'!A$4:A$123, "&lt;=11/30", 'Audit Form Data'!B$4:B$123, 'Dropdown Lists'!A$12) + COUNTIFS('Audit Form Data'!BB$4:BB$123, TRUE, 'Audit Form Data'!A$4:A$123, "&gt;=11/1", 'Audit Form Data'!A$4:A$123, "&lt;=11/30", 'Audit Form Data'!B$4:B$123, 'Dropdown Lists'!A$12)</f>
        <v>0</v>
      </c>
      <c r="BB280" s="78">
        <f>COUNTIFS('Audit Form Data'!AV$4:AV$123, TRUE, 'Audit Form Data'!A$4:A$123, "&gt;=12/1", 'Audit Form Data'!A$4:A$123, "&lt;=12/31", 'Audit Form Data'!B$4:B$123, 'Dropdown Lists'!A$12) + COUNTIFS('Audit Form Data'!BB$4:BB$123, TRUE, 'Audit Form Data'!A$4:A$123, "&gt;=12/1", 'Audit Form Data'!A$4:A$123, "&lt;=12/31", 'Audit Form Data'!B$4:B$123, 'Dropdown Lists'!A$12)</f>
        <v>0</v>
      </c>
    </row>
    <row r="281" spans="2:54" ht="36.6" x14ac:dyDescent="0.3">
      <c r="B281" s="147"/>
      <c r="C281" s="59" t="s">
        <v>17</v>
      </c>
      <c r="D281" s="75">
        <f>COUNTIFS('Audit Form Data'!BJ$4:BJ$123, TRUE, 'Audit Form Data'!A$4:A$123, "&gt;=1/1", 'Audit Form Data'!A$4:A$123, "&lt;=1/31", 'Audit Form Data'!B$4:B$123, 'Dropdown Lists'!A$12)</f>
        <v>0</v>
      </c>
      <c r="E281" s="76">
        <f>COUNTIFS('Audit Form Data'!BK$4:BK$123, TRUE, 'Audit Form Data'!A$4:A$123, "&gt;=1/1", 'Audit Form Data'!A$4:A$123, "&lt;=1/31", 'Audit Form Data'!B$4:B$123, 'Dropdown Lists'!A$12)</f>
        <v>0</v>
      </c>
      <c r="F281" s="101" t="str">
        <f t="shared" si="315"/>
        <v/>
      </c>
      <c r="G281" s="75">
        <f>COUNTIFS('Audit Form Data'!BJ$4:BJ$123, TRUE, 'Audit Form Data'!A$4:A$123, "&gt;=2/1", 'Audit Form Data'!A$4:A$123, "&lt;3/1", 'Audit Form Data'!B$4:B$123, 'Dropdown Lists'!A$12)</f>
        <v>0</v>
      </c>
      <c r="H281" s="76">
        <f>COUNTIFS('Audit Form Data'!BK$4:BK$123, TRUE, 'Audit Form Data'!A$4:A$123, "&gt;=2/1", 'Audit Form Data'!A$4:A$123, "&lt;3/1", 'Audit Form Data'!B$4:B$123, 'Dropdown Lists'!A$12)</f>
        <v>0</v>
      </c>
      <c r="I281" s="101" t="str">
        <f t="shared" si="316"/>
        <v/>
      </c>
      <c r="J281" s="75">
        <f>COUNTIFS('Audit Form Data'!BJ$4:BJ$123, TRUE, 'Audit Form Data'!A$4:A$123, "&gt;=3/1", 'Audit Form Data'!A$4:A$123, "&lt;=3/31", 'Audit Form Data'!B$4:B$123, 'Dropdown Lists'!A$12)</f>
        <v>0</v>
      </c>
      <c r="K281" s="76">
        <f>COUNTIFS('Audit Form Data'!BK$4:BK$123, TRUE, 'Audit Form Data'!A$4:A$123, "&gt;=3/1", 'Audit Form Data'!A$4:A$123, "&lt;=3/31", 'Audit Form Data'!B$4:B$123, 'Dropdown Lists'!A$12)</f>
        <v>0</v>
      </c>
      <c r="L281" s="101" t="str">
        <f t="shared" si="317"/>
        <v/>
      </c>
      <c r="M281" s="75">
        <f>COUNTIFS('Audit Form Data'!BJ$4:BJ$123, TRUE, 'Audit Form Data'!A$4:A$123, "&gt;=4/1", 'Audit Form Data'!A$4:A$123, "&lt;=4/30", 'Audit Form Data'!B$4:B$123, 'Dropdown Lists'!A$12)</f>
        <v>0</v>
      </c>
      <c r="N281" s="76">
        <f>COUNTIFS('Audit Form Data'!BK$4:BK$123, TRUE, 'Audit Form Data'!A$4:A$123, "&gt;=4/1", 'Audit Form Data'!A$4:A$123, "&lt;=4/30", 'Audit Form Data'!B$4:B$123, 'Dropdown Lists'!A$12)</f>
        <v>0</v>
      </c>
      <c r="O281" s="101" t="str">
        <f t="shared" si="318"/>
        <v/>
      </c>
      <c r="P281" s="75">
        <f>COUNTIFS('Audit Form Data'!BJ$4:BJ$123, TRUE, 'Audit Form Data'!A$4:A$123, "&gt;=5/1", 'Audit Form Data'!A$4:A$123, "&lt;=5/31", 'Audit Form Data'!B$4:B$123, 'Dropdown Lists'!A$12)</f>
        <v>0</v>
      </c>
      <c r="Q281" s="76">
        <f>COUNTIFS('Audit Form Data'!BK$4:BK$123, TRUE, 'Audit Form Data'!A$4:A$123, "&gt;=5/1", 'Audit Form Data'!A$4:A$123, "&lt;=5/31", 'Audit Form Data'!B$4:B$123, 'Dropdown Lists'!A$12)</f>
        <v>0</v>
      </c>
      <c r="R281" s="101" t="str">
        <f t="shared" si="319"/>
        <v/>
      </c>
      <c r="S281" s="75">
        <f>COUNTIFS('Audit Form Data'!BJ$4:BJ$123, TRUE, 'Audit Form Data'!A$4:A$123, "&gt;=6/1", 'Audit Form Data'!A$4:A$123, "&lt;=6/30", 'Audit Form Data'!B$4:B$123, 'Dropdown Lists'!A$12)</f>
        <v>0</v>
      </c>
      <c r="T281" s="76">
        <f>COUNTIFS('Audit Form Data'!BK$4:BK$123, TRUE, 'Audit Form Data'!A$4:A$123, "&gt;=6/1", 'Audit Form Data'!A$4:A$123, "&lt;=6/30", 'Audit Form Data'!B$4:B$123, 'Dropdown Lists'!A$12)</f>
        <v>0</v>
      </c>
      <c r="U281" s="101" t="str">
        <f t="shared" si="320"/>
        <v/>
      </c>
      <c r="V281" s="75">
        <f>COUNTIFS('Audit Form Data'!BJ$4:BJ$123, TRUE, 'Audit Form Data'!A$4:A$123, "&gt;=7/1", 'Audit Form Data'!A$4:A$123, "&lt;=7/31", 'Audit Form Data'!B$4:B$123, 'Dropdown Lists'!A$12)</f>
        <v>0</v>
      </c>
      <c r="W281" s="76">
        <f>COUNTIFS('Audit Form Data'!BK$4:BK$123, TRUE, 'Audit Form Data'!A$4:A$123, "&gt;=7/1", 'Audit Form Data'!A$4:A$123, "&lt;=7/31", 'Audit Form Data'!B$4:B$123, 'Dropdown Lists'!A$12)</f>
        <v>0</v>
      </c>
      <c r="X281" s="101" t="str">
        <f t="shared" si="321"/>
        <v/>
      </c>
      <c r="Y281" s="75">
        <f>COUNTIFS('Audit Form Data'!BJ$4:BJ$123, TRUE, 'Audit Form Data'!A$4:A$123, "&gt;=8/1", 'Audit Form Data'!A$4:A$123, "&lt;=8/31", 'Audit Form Data'!B$4:B$123, 'Dropdown Lists'!A$12)</f>
        <v>0</v>
      </c>
      <c r="Z281" s="76">
        <f>COUNTIFS('Audit Form Data'!BK$4:BK$123, TRUE, 'Audit Form Data'!A$4:A$123, "&gt;=8/1", 'Audit Form Data'!A$4:A$123, "&lt;=8/31", 'Audit Form Data'!B$4:B$123, 'Dropdown Lists'!A$12)</f>
        <v>0</v>
      </c>
      <c r="AA281" s="101" t="str">
        <f t="shared" si="322"/>
        <v/>
      </c>
      <c r="AB281" s="75">
        <f>COUNTIFS('Audit Form Data'!BJ$4:BJ$123, TRUE, 'Audit Form Data'!A$4:A$123, "&gt;=9/1", 'Audit Form Data'!A$4:A$123, "&lt;=9/30", 'Audit Form Data'!B$4:B$123, 'Dropdown Lists'!A$12)</f>
        <v>0</v>
      </c>
      <c r="AC281" s="76">
        <f>COUNTIFS('Audit Form Data'!BK$4:BK$123, TRUE, 'Audit Form Data'!A$4:A$123, "&gt;=9/1", 'Audit Form Data'!A$4:A$123, "&lt;=9/30", 'Audit Form Data'!B$4:B$123, 'Dropdown Lists'!A$12)</f>
        <v>0</v>
      </c>
      <c r="AD281" s="101" t="str">
        <f t="shared" si="323"/>
        <v/>
      </c>
      <c r="AE281" s="75">
        <f>COUNTIFS('Audit Form Data'!BJ$4:BJ$123, TRUE, 'Audit Form Data'!A$4:A$123, "&gt;=10/1", 'Audit Form Data'!A$4:A$123, "&lt;=10/31", 'Audit Form Data'!B$4:B$123, 'Dropdown Lists'!A$12)</f>
        <v>0</v>
      </c>
      <c r="AF281" s="76">
        <f>COUNTIFS('Audit Form Data'!BK$4:BK$123, TRUE, 'Audit Form Data'!A$4:A$123, "&gt;=10/1", 'Audit Form Data'!A$4:A$123, "&lt;=10/31", 'Audit Form Data'!B$4:B$123, 'Dropdown Lists'!A$12)</f>
        <v>0</v>
      </c>
      <c r="AG281" s="101" t="str">
        <f t="shared" si="324"/>
        <v/>
      </c>
      <c r="AH281" s="75">
        <f>COUNTIFS('Audit Form Data'!BJ$4:BJ$123, TRUE, 'Audit Form Data'!A$4:A$123, "&gt;=11/1", 'Audit Form Data'!A$4:A$123, "&lt;=11/30", 'Audit Form Data'!B$4:B$123, 'Dropdown Lists'!A$12)</f>
        <v>0</v>
      </c>
      <c r="AI281" s="76">
        <f>COUNTIFS('Audit Form Data'!BK$4:BK$123, TRUE, 'Audit Form Data'!A$4:A$123, "&gt;=11/1", 'Audit Form Data'!A$4:A$123, "&lt;=11/30", 'Audit Form Data'!B$4:B$123, 'Dropdown Lists'!A$12)</f>
        <v>0</v>
      </c>
      <c r="AJ281" s="101" t="str">
        <f t="shared" si="325"/>
        <v/>
      </c>
      <c r="AK281" s="75">
        <f>COUNTIFS('Audit Form Data'!BJ$4:BJ$123, TRUE, 'Audit Form Data'!A$4:A$123, "&gt;=12/1", 'Audit Form Data'!A$4:A$123, "&lt;=12/31", 'Audit Form Data'!B$4:B$123, 'Dropdown Lists'!A$12)</f>
        <v>0</v>
      </c>
      <c r="AL281" s="76">
        <f>COUNTIFS('Audit Form Data'!BK$4:BK$123, TRUE, 'Audit Form Data'!A$4:A$123, "&gt;=12/1", 'Audit Form Data'!A$4:A$123, "&lt;=12/31", 'Audit Form Data'!B$4:B$123, 'Dropdown Lists'!A$12)</f>
        <v>0</v>
      </c>
      <c r="AM281" s="101" t="str">
        <f t="shared" si="326"/>
        <v/>
      </c>
      <c r="AO281" s="151"/>
      <c r="AP281" s="52" t="s">
        <v>22</v>
      </c>
      <c r="AQ281" s="78">
        <f>COUNTIFS('Audit Form Data'!BH$4:BH$123, TRUE, 'Audit Form Data'!A$4:A$123, "&gt;=1/1", 'Audit Form Data'!A$4:A$123, "&lt;=1/31", 'Audit Form Data'!B$4:B$123, 'Dropdown Lists'!A$12)</f>
        <v>0</v>
      </c>
      <c r="AR281" s="78">
        <f>COUNTIFS('Audit Form Data'!BH$4:BH$123, TRUE, 'Audit Form Data'!A$4:A$123, "&gt;=2/1", 'Audit Form Data'!A$4:A$123, "&lt;3/1", 'Audit Form Data'!B$4:B$123, 'Dropdown Lists'!A$12)</f>
        <v>0</v>
      </c>
      <c r="AS281" s="78">
        <f>COUNTIFS('Audit Form Data'!BH$4:BH$123, TRUE, 'Audit Form Data'!A$4:A$123, "&gt;=3/1", 'Audit Form Data'!A$4:A$123, "&lt;=3/31", 'Audit Form Data'!B$4:B$123, 'Dropdown Lists'!A$12)</f>
        <v>0</v>
      </c>
      <c r="AT281" s="78">
        <f>COUNTIFS('Audit Form Data'!BH$4:BH$123, TRUE, 'Audit Form Data'!A$4:A$123, "&gt;=4/1", 'Audit Form Data'!A$4:A$123, "&lt;=4/30", 'Audit Form Data'!B$4:B$123, 'Dropdown Lists'!A$12)</f>
        <v>0</v>
      </c>
      <c r="AU281" s="78">
        <f>COUNTIFS('Audit Form Data'!BH$4:BH$123, TRUE, 'Audit Form Data'!A$4:A$123, "&gt;=5/1", 'Audit Form Data'!A$4:A$123, "&lt;=5/31", 'Audit Form Data'!B$4:B$123, 'Dropdown Lists'!A$12)</f>
        <v>0</v>
      </c>
      <c r="AV281" s="78">
        <f>COUNTIFS('Audit Form Data'!BH$4:BH$123, TRUE, 'Audit Form Data'!A$4:A$123, "&gt;=6/1", 'Audit Form Data'!A$4:A$123, "&lt;=6/30", 'Audit Form Data'!B$4:B$123, 'Dropdown Lists'!A$12)</f>
        <v>0</v>
      </c>
      <c r="AW281" s="78">
        <f>COUNTIFS('Audit Form Data'!BH$4:BH$123, TRUE, 'Audit Form Data'!A$4:A$123, "&gt;=7/1", 'Audit Form Data'!A$4:A$123, "&lt;=7/31", 'Audit Form Data'!B$4:B$123, 'Dropdown Lists'!A$12)</f>
        <v>0</v>
      </c>
      <c r="AX281" s="78">
        <f>COUNTIFS('Audit Form Data'!BH$4:BH$123, TRUE, 'Audit Form Data'!A$4:A$123, "&gt;=8/1", 'Audit Form Data'!A$4:A$123, "&lt;=8/31", 'Audit Form Data'!B$4:B$123, 'Dropdown Lists'!A$12)</f>
        <v>0</v>
      </c>
      <c r="AY281" s="78">
        <f>COUNTIFS('Audit Form Data'!BH$4:BH$123, TRUE, 'Audit Form Data'!A$4:A$123, "&gt;=9/1", 'Audit Form Data'!A$4:A$123, "&lt;=9/30", 'Audit Form Data'!B$4:B$123, 'Dropdown Lists'!A$12)</f>
        <v>0</v>
      </c>
      <c r="AZ281" s="78">
        <f>COUNTIFS('Audit Form Data'!BH$4:BH$123, TRUE, 'Audit Form Data'!A$4:A$123, "&gt;=10/1", 'Audit Form Data'!A$4:A$123, "&lt;=10/31", 'Audit Form Data'!B$4:B$123, 'Dropdown Lists'!A$12)</f>
        <v>0</v>
      </c>
      <c r="BA281" s="78">
        <f>COUNTIFS('Audit Form Data'!BH$4:BH$123, TRUE, 'Audit Form Data'!A$4:A$123, "&gt;=11/1", 'Audit Form Data'!A$4:A$123, "&lt;=11/30", 'Audit Form Data'!B$4:B$123, 'Dropdown Lists'!A$12)</f>
        <v>0</v>
      </c>
      <c r="BB281" s="78">
        <f>COUNTIFS('Audit Form Data'!BH$4:BH$123, TRUE, 'Audit Form Data'!A$4:A$123, "&gt;=12/1", 'Audit Form Data'!A$4:A$123, "&lt;=12/31", 'Audit Form Data'!B$4:B$123, 'Dropdown Lists'!A$12)</f>
        <v>0</v>
      </c>
    </row>
    <row r="282" spans="2:54" ht="24.6" x14ac:dyDescent="0.3">
      <c r="B282" s="148"/>
      <c r="C282" s="91" t="s">
        <v>118</v>
      </c>
      <c r="D282" s="92">
        <f>SUM(D275:D281)</f>
        <v>0</v>
      </c>
      <c r="E282" s="92">
        <f>SUM(E275:E281)</f>
        <v>0</v>
      </c>
      <c r="F282" s="114" t="e">
        <f>IFERROR(D282/(D282+E282), NA())</f>
        <v>#N/A</v>
      </c>
      <c r="G282" s="92">
        <f>SUM(G275:G281)</f>
        <v>0</v>
      </c>
      <c r="H282" s="92">
        <f>SUM(H275:H281)</f>
        <v>0</v>
      </c>
      <c r="I282" s="114" t="e">
        <f>IFERROR(G282/(G282+H282), NA())</f>
        <v>#N/A</v>
      </c>
      <c r="J282" s="92">
        <f>SUM(J275:J281)</f>
        <v>0</v>
      </c>
      <c r="K282" s="92">
        <f>SUM(K275:K281)</f>
        <v>0</v>
      </c>
      <c r="L282" s="114" t="e">
        <f>IFERROR(J282/(J282+K282), NA())</f>
        <v>#N/A</v>
      </c>
      <c r="M282" s="92">
        <f>SUM(M275:M281)</f>
        <v>0</v>
      </c>
      <c r="N282" s="92">
        <f>SUM(N275:N281)</f>
        <v>0</v>
      </c>
      <c r="O282" s="114" t="e">
        <f>IFERROR(M282/(M282+N282), NA())</f>
        <v>#N/A</v>
      </c>
      <c r="P282" s="92">
        <f>SUM(P275:P281)</f>
        <v>0</v>
      </c>
      <c r="Q282" s="92">
        <f>SUM(Q275:Q281)</f>
        <v>0</v>
      </c>
      <c r="R282" s="114" t="e">
        <f>IFERROR(P282/(P282+Q282), NA())</f>
        <v>#N/A</v>
      </c>
      <c r="S282" s="92">
        <f>SUM(S275:S281)</f>
        <v>0</v>
      </c>
      <c r="T282" s="92">
        <f>SUM(T275:T281)</f>
        <v>0</v>
      </c>
      <c r="U282" s="114" t="e">
        <f>IFERROR(S282/(S282+T282), NA())</f>
        <v>#N/A</v>
      </c>
      <c r="V282" s="92">
        <f>SUM(V275:V281)</f>
        <v>0</v>
      </c>
      <c r="W282" s="92">
        <f>SUM(W275:W281)</f>
        <v>0</v>
      </c>
      <c r="X282" s="114" t="e">
        <f>IFERROR(V282/(V282+W282), NA())</f>
        <v>#N/A</v>
      </c>
      <c r="Y282" s="92">
        <f>SUM(Y275:Y281)</f>
        <v>0</v>
      </c>
      <c r="Z282" s="92">
        <f>SUM(Z275:Z281)</f>
        <v>0</v>
      </c>
      <c r="AA282" s="114" t="e">
        <f>IFERROR(Y282/(Y282+Z282), NA())</f>
        <v>#N/A</v>
      </c>
      <c r="AB282" s="92">
        <f>SUM(AB275:AB281)</f>
        <v>0</v>
      </c>
      <c r="AC282" s="92">
        <f>SUM(AC275:AC281)</f>
        <v>0</v>
      </c>
      <c r="AD282" s="114" t="e">
        <f>IFERROR(AB282/(AB282+AC282), NA())</f>
        <v>#N/A</v>
      </c>
      <c r="AE282" s="92">
        <f>SUM(AE275:AE281)</f>
        <v>0</v>
      </c>
      <c r="AF282" s="92">
        <f>SUM(AF275:AF281)</f>
        <v>0</v>
      </c>
      <c r="AG282" s="114" t="e">
        <f>IFERROR(AE282/(AE282+AF282), NA())</f>
        <v>#N/A</v>
      </c>
      <c r="AH282" s="92">
        <f>SUM(AH275:AH281)</f>
        <v>0</v>
      </c>
      <c r="AI282" s="92">
        <f>SUM(AI275:AI281)</f>
        <v>0</v>
      </c>
      <c r="AJ282" s="114" t="e">
        <f>IFERROR(AH282/(AH282+AI282), NA())</f>
        <v>#N/A</v>
      </c>
      <c r="AK282" s="92">
        <f>SUM(AK275:AK281)</f>
        <v>0</v>
      </c>
      <c r="AL282" s="92">
        <f>SUM(AL275:AL281)</f>
        <v>0</v>
      </c>
      <c r="AM282" s="114" t="e">
        <f>IFERROR(AK282/(AK282+AL282), NA())</f>
        <v>#N/A</v>
      </c>
      <c r="AO282" s="152" t="s">
        <v>23</v>
      </c>
      <c r="AP282" s="53" t="s">
        <v>24</v>
      </c>
      <c r="AQ282" s="80">
        <f>COUNTIFS('Audit Form Data'!R$4:R$123, TRUE, 'Audit Form Data'!A$4:A$123, "&gt;=1/1", 'Audit Form Data'!A$4:A$123, "&lt;=1/31", 'Audit Form Data'!B$4:B$123, 'Dropdown Lists'!A$12)</f>
        <v>0</v>
      </c>
      <c r="AR282" s="80">
        <f>COUNTIFS('Audit Form Data'!R$4:R$123, TRUE, 'Audit Form Data'!A$4:A$123, "&gt;=2/1", 'Audit Form Data'!A$4:A$123, "&lt;3/1", 'Audit Form Data'!B$4:B$123, 'Dropdown Lists'!A$12)</f>
        <v>0</v>
      </c>
      <c r="AS282" s="80">
        <f>COUNTIFS('Audit Form Data'!R$4:R$123, TRUE, 'Audit Form Data'!A$4:A$123, "&gt;=3/1", 'Audit Form Data'!A$4:A$123, "&lt;=3/31", 'Audit Form Data'!B$4:B$123, 'Dropdown Lists'!A$12)</f>
        <v>0</v>
      </c>
      <c r="AT282" s="80">
        <f>COUNTIFS('Audit Form Data'!R$4:R$123, TRUE, 'Audit Form Data'!A$4:A$123, "&gt;=4/1", 'Audit Form Data'!A$4:A$123, "&lt;=4/30", 'Audit Form Data'!B$4:B$123, 'Dropdown Lists'!A$12)</f>
        <v>0</v>
      </c>
      <c r="AU282" s="80">
        <f>COUNTIFS('Audit Form Data'!R$4:R$123, TRUE, 'Audit Form Data'!A$4:A$123, "&gt;=5/1", 'Audit Form Data'!A$4:A$123, "&lt;=5/31", 'Audit Form Data'!B$4:B$123, 'Dropdown Lists'!A$12)</f>
        <v>0</v>
      </c>
      <c r="AV282" s="80">
        <f>COUNTIFS('Audit Form Data'!R$4:R$123, TRUE, 'Audit Form Data'!A$4:A$123, "&gt;=6/1", 'Audit Form Data'!A$4:A$123, "&lt;=6/30", 'Audit Form Data'!B$4:B$123, 'Dropdown Lists'!A$12)</f>
        <v>0</v>
      </c>
      <c r="AW282" s="80">
        <f>COUNTIFS('Audit Form Data'!R$4:R$123, TRUE, 'Audit Form Data'!A$4:A$123, "&gt;=7/1", 'Audit Form Data'!A$4:A$123, "&lt;=7/31", 'Audit Form Data'!B$4:B$123, 'Dropdown Lists'!A$12)</f>
        <v>0</v>
      </c>
      <c r="AX282" s="80">
        <f>COUNTIFS('Audit Form Data'!R$4:R$123, TRUE, 'Audit Form Data'!A$4:A$123, "&gt;=8/1", 'Audit Form Data'!A$4:A$123, "&lt;=8/31", 'Audit Form Data'!B$4:B$123, 'Dropdown Lists'!A$12)</f>
        <v>0</v>
      </c>
      <c r="AY282" s="80">
        <f>COUNTIFS('Audit Form Data'!R$4:R$123, TRUE, 'Audit Form Data'!A$4:A$123, "&gt;=9/1", 'Audit Form Data'!A$4:A$123, "&lt;=9/30", 'Audit Form Data'!B$4:B$123, 'Dropdown Lists'!A$12)</f>
        <v>0</v>
      </c>
      <c r="AZ282" s="80">
        <f>COUNTIFS('Audit Form Data'!R$4:R$123, TRUE, 'Audit Form Data'!A$4:A$123, "&gt;=10/1", 'Audit Form Data'!A$4:A$123, "&lt;=10/31", 'Audit Form Data'!B$4:B$123, 'Dropdown Lists'!A$12)</f>
        <v>0</v>
      </c>
      <c r="BA282" s="80">
        <f>COUNTIFS('Audit Form Data'!R$4:R$123, TRUE, 'Audit Form Data'!A$4:A$123, "&gt;=11/1", 'Audit Form Data'!A$4:A$123, "&lt;=11/30", 'Audit Form Data'!B$4:B$123, 'Dropdown Lists'!A$12)</f>
        <v>0</v>
      </c>
      <c r="BB282" s="80">
        <f>COUNTIFS('Audit Form Data'!R$4:R$123, TRUE, 'Audit Form Data'!A$4:A$123, "&gt;=12/1", 'Audit Form Data'!A$4:A$123, "&lt;=12/31", 'Audit Form Data'!B$4:B$123, 'Dropdown Lists'!A$12)</f>
        <v>0</v>
      </c>
    </row>
    <row r="283" spans="2:54" ht="24.6" x14ac:dyDescent="0.3">
      <c r="B283" s="149" t="s">
        <v>18</v>
      </c>
      <c r="C283" s="61" t="s">
        <v>93</v>
      </c>
      <c r="D283" s="77">
        <f>COUNTIFS('Audit Form Data'!N$4:N$123, TRUE, 'Audit Form Data'!A$4:A$123, "&gt;=1/1", 'Audit Form Data'!A$4:A$123, "&lt;=1/31", 'Audit Form Data'!B$4:B$123, 'Dropdown Lists'!A$12)</f>
        <v>0</v>
      </c>
      <c r="E283" s="78">
        <f>COUNTIFS('Audit Form Data'!O$4:O$123, TRUE, 'Audit Form Data'!A$4:A$123, "&gt;=1/1", 'Audit Form Data'!A$4:A$123, "&lt;=1/31", 'Audit Form Data'!B$4:B$123, 'Dropdown Lists'!A$12)</f>
        <v>0</v>
      </c>
      <c r="F283" s="102" t="str">
        <f t="shared" ref="F283:F285" si="327">IFERROR(D283/(D283+E283),"")</f>
        <v/>
      </c>
      <c r="G283" s="77">
        <f>COUNTIFS('Audit Form Data'!N$4:N$123, TRUE, 'Audit Form Data'!A$4:A$123, "&gt;=2/1", 'Audit Form Data'!A$4:A$123, "&lt;3/1", 'Audit Form Data'!B$4:B$123, 'Dropdown Lists'!A$12)</f>
        <v>0</v>
      </c>
      <c r="H283" s="78">
        <f>COUNTIFS('Audit Form Data'!O$4:O$123, TRUE, 'Audit Form Data'!A$4:A$123, "&gt;=2/1", 'Audit Form Data'!A$4:A$123, "&lt;3/1", 'Audit Form Data'!B$4:B$123, 'Dropdown Lists'!A$12)</f>
        <v>0</v>
      </c>
      <c r="I283" s="102" t="str">
        <f t="shared" ref="I283:I285" si="328">IFERROR(G283/(G283+H283),"")</f>
        <v/>
      </c>
      <c r="J283" s="77">
        <f>COUNTIFS('Audit Form Data'!N$4:N$123, TRUE, 'Audit Form Data'!A$4:A$123, "&gt;=3/1", 'Audit Form Data'!A$4:A$123, "&lt;=3/31", 'Audit Form Data'!B$4:B$123, 'Dropdown Lists'!A$12)</f>
        <v>0</v>
      </c>
      <c r="K283" s="78">
        <f>COUNTIFS('Audit Form Data'!O$4:O$123, TRUE, 'Audit Form Data'!A$4:A$123, "&gt;=3/1", 'Audit Form Data'!A$4:A$123, "&lt;=3/31", 'Audit Form Data'!B$4:B$123, 'Dropdown Lists'!A$12)</f>
        <v>0</v>
      </c>
      <c r="L283" s="102" t="str">
        <f t="shared" ref="L283:L285" si="329">IFERROR(J283/(J283+K283),"")</f>
        <v/>
      </c>
      <c r="M283" s="77">
        <f>COUNTIFS('Audit Form Data'!N$4:N$123, TRUE, 'Audit Form Data'!A$4:A$123, "&gt;=4/1", 'Audit Form Data'!A$4:A$123, "&lt;=4/30", 'Audit Form Data'!B$4:B$123, 'Dropdown Lists'!A$12)</f>
        <v>0</v>
      </c>
      <c r="N283" s="78">
        <f>COUNTIFS('Audit Form Data'!O$4:O$123, TRUE, 'Audit Form Data'!A$4:A$123, "&gt;=4/1", 'Audit Form Data'!A$4:A$123, "&lt;=4/30", 'Audit Form Data'!B$4:B$123, 'Dropdown Lists'!A$12)</f>
        <v>0</v>
      </c>
      <c r="O283" s="102" t="str">
        <f t="shared" ref="O283:O285" si="330">IFERROR(M283/(M283+N283),"")</f>
        <v/>
      </c>
      <c r="P283" s="77">
        <f>COUNTIFS('Audit Form Data'!N$4:N$123, TRUE, 'Audit Form Data'!A$4:A$123, "&gt;=5/1", 'Audit Form Data'!A$4:A$123, "&lt;=5/31", 'Audit Form Data'!B$4:B$123, 'Dropdown Lists'!A$12)</f>
        <v>0</v>
      </c>
      <c r="Q283" s="78">
        <f>COUNTIFS('Audit Form Data'!O$4:O$123, TRUE, 'Audit Form Data'!A$4:A$123, "&gt;=5/1", 'Audit Form Data'!A$4:A$123, "&lt;=5/31", 'Audit Form Data'!B$4:B$123, 'Dropdown Lists'!A$12)</f>
        <v>0</v>
      </c>
      <c r="R283" s="102" t="str">
        <f t="shared" ref="R283:R285" si="331">IFERROR(P283/(P283+Q283),"")</f>
        <v/>
      </c>
      <c r="S283" s="77">
        <f>COUNTIFS('Audit Form Data'!N$4:N$123, TRUE, 'Audit Form Data'!A$4:A$123, "&gt;=6/1", 'Audit Form Data'!A$4:A$123, "&lt;=6/30", 'Audit Form Data'!B$4:B$123, 'Dropdown Lists'!A$12)</f>
        <v>0</v>
      </c>
      <c r="T283" s="78">
        <f>COUNTIFS('Audit Form Data'!O$4:O$123, TRUE, 'Audit Form Data'!A$4:A$123, "&gt;=6/1", 'Audit Form Data'!A$4:A$123, "&lt;=6/30", 'Audit Form Data'!B$4:B$123, 'Dropdown Lists'!A$12)</f>
        <v>0</v>
      </c>
      <c r="U283" s="102" t="str">
        <f t="shared" ref="U283:U285" si="332">IFERROR(S283/(S283+T283),"")</f>
        <v/>
      </c>
      <c r="V283" s="77">
        <f>COUNTIFS('Audit Form Data'!N$4:N$123, TRUE, 'Audit Form Data'!A$4:A$123, "&gt;=7/1", 'Audit Form Data'!A$4:A$123, "&lt;=7/31", 'Audit Form Data'!B$4:B$123, 'Dropdown Lists'!A$12)</f>
        <v>0</v>
      </c>
      <c r="W283" s="78">
        <f>COUNTIFS('Audit Form Data'!O$4:O$123, TRUE, 'Audit Form Data'!A$4:A$123, "&gt;=7/1", 'Audit Form Data'!A$4:A$123, "&lt;=7/31", 'Audit Form Data'!B$4:B$123, 'Dropdown Lists'!A$12)</f>
        <v>0</v>
      </c>
      <c r="X283" s="102" t="str">
        <f t="shared" ref="X283:X285" si="333">IFERROR(V283/(V283+W283),"")</f>
        <v/>
      </c>
      <c r="Y283" s="77">
        <f>COUNTIFS('Audit Form Data'!N$4:N$123, TRUE, 'Audit Form Data'!A$4:A$123, "&gt;=8/1", 'Audit Form Data'!A$4:A$123, "&lt;=8/31", 'Audit Form Data'!B$4:B$123, 'Dropdown Lists'!A$12)</f>
        <v>0</v>
      </c>
      <c r="Z283" s="78">
        <f>COUNTIFS('Audit Form Data'!O$4:O$123, TRUE, 'Audit Form Data'!A$4:A$123, "&gt;=8/1", 'Audit Form Data'!A$4:A$123, "&lt;=8/31", 'Audit Form Data'!B$4:B$123, 'Dropdown Lists'!A$12)</f>
        <v>0</v>
      </c>
      <c r="AA283" s="102" t="str">
        <f t="shared" ref="AA283:AA285" si="334">IFERROR(Y283/(Y283+Z283),"")</f>
        <v/>
      </c>
      <c r="AB283" s="77">
        <f>COUNTIFS('Audit Form Data'!N$4:N$123, TRUE, 'Audit Form Data'!A$4:A$123, "&gt;=9/1", 'Audit Form Data'!A$4:A$123, "&lt;=9/30", 'Audit Form Data'!B$4:B$123, 'Dropdown Lists'!A$12)</f>
        <v>0</v>
      </c>
      <c r="AC283" s="78">
        <f>COUNTIFS('Audit Form Data'!O$4:O$123, TRUE, 'Audit Form Data'!A$4:A$123, "&gt;=9/1", 'Audit Form Data'!A$4:A$123, "&lt;=9/30", 'Audit Form Data'!B$4:B$123, 'Dropdown Lists'!A$12)</f>
        <v>0</v>
      </c>
      <c r="AD283" s="102" t="str">
        <f t="shared" ref="AD283" si="335">IFERROR(AB283/(AB283+AC283),"")</f>
        <v/>
      </c>
      <c r="AE283" s="77">
        <f>COUNTIFS('Audit Form Data'!N$4:N$123, TRUE, 'Audit Form Data'!A$4:A$123, "&gt;=10/1", 'Audit Form Data'!A$4:A$123, "&lt;=10/31", 'Audit Form Data'!B$4:B$123, 'Dropdown Lists'!A$12)</f>
        <v>0</v>
      </c>
      <c r="AF283" s="78">
        <f>COUNTIFS('Audit Form Data'!O$4:O$123, TRUE, 'Audit Form Data'!A$4:A$123, "&gt;=10/1", 'Audit Form Data'!A$4:A$123, "&lt;=10/31", 'Audit Form Data'!B$4:B$123, 'Dropdown Lists'!A$12)</f>
        <v>0</v>
      </c>
      <c r="AG283" s="102" t="str">
        <f t="shared" ref="AG283:AG285" si="336">IFERROR(AE283/(AE283+AF283),"")</f>
        <v/>
      </c>
      <c r="AH283" s="77">
        <f>COUNTIFS('Audit Form Data'!N$4:N$123, TRUE, 'Audit Form Data'!A$4:A$123, "&gt;=11/1", 'Audit Form Data'!A$4:A$123, "&lt;=11/30", 'Audit Form Data'!B$4:B$123, 'Dropdown Lists'!A$12)</f>
        <v>0</v>
      </c>
      <c r="AI283" s="78">
        <f>COUNTIFS('Audit Form Data'!O$4:O$123, TRUE, 'Audit Form Data'!A$4:A$123, "&gt;=11/1", 'Audit Form Data'!A$4:A$123, "&lt;=11/30", 'Audit Form Data'!B$4:B$123, 'Dropdown Lists'!A$12)</f>
        <v>0</v>
      </c>
      <c r="AJ283" s="102" t="str">
        <f t="shared" ref="AJ283:AJ285" si="337">IFERROR(AH283/(AH283+AI283),"")</f>
        <v/>
      </c>
      <c r="AK283" s="77">
        <f>COUNTIFS('Audit Form Data'!N$4:N$123, TRUE, 'Audit Form Data'!A$4:A$123, "&gt;=12/1", 'Audit Form Data'!A$4:A$123, "&lt;=12/31", 'Audit Form Data'!B$4:B$123, 'Dropdown Lists'!A$12)</f>
        <v>0</v>
      </c>
      <c r="AL283" s="78">
        <f>COUNTIFS('Audit Form Data'!O$4:O$123, TRUE, 'Audit Form Data'!A$4:A$123, "&gt;=12/1", 'Audit Form Data'!A$4:A$123, "&lt;=12/31", 'Audit Form Data'!B$4:B$123, 'Dropdown Lists'!A$12)</f>
        <v>0</v>
      </c>
      <c r="AM283" s="102" t="str">
        <f t="shared" ref="AM283:AM285" si="338">IFERROR(AK283/(AK283+AL283),"")</f>
        <v/>
      </c>
      <c r="AO283" s="153"/>
      <c r="AP283" s="53" t="s">
        <v>25</v>
      </c>
      <c r="AQ283" s="80">
        <f>COUNTIFS('Audit Form Data'!AD$4:AD$123, TRUE, 'Audit Form Data'!A$4:A$123, "&gt;=1/1", 'Audit Form Data'!A$4:A$123, "&lt;=1/31", 'Audit Form Data'!B$4:B$123, 'Dropdown Lists'!A$12)</f>
        <v>0</v>
      </c>
      <c r="AR283" s="80">
        <f>COUNTIFS('Audit Form Data'!AD$4:AD$123, TRUE, 'Audit Form Data'!A$4:A$123, "&gt;=2/1", 'Audit Form Data'!A$4:A$123, "&lt;3/1", 'Audit Form Data'!B$4:B$123, 'Dropdown Lists'!A$12)</f>
        <v>0</v>
      </c>
      <c r="AS283" s="80">
        <f>COUNTIFS('Audit Form Data'!AD$4:AD$123, TRUE, 'Audit Form Data'!A$4:A$123, "&gt;=3/1", 'Audit Form Data'!A$4:A$123, "&lt;=3/31", 'Audit Form Data'!B$4:B$123, 'Dropdown Lists'!A$12)</f>
        <v>0</v>
      </c>
      <c r="AT283" s="80">
        <f>COUNTIFS('Audit Form Data'!AD$4:AD$123, TRUE, 'Audit Form Data'!A$4:A$123, "&gt;=4/1", 'Audit Form Data'!A$4:A$123, "&lt;=4/30", 'Audit Form Data'!B$4:B$123, 'Dropdown Lists'!A$12)</f>
        <v>0</v>
      </c>
      <c r="AU283" s="80">
        <f>COUNTIFS('Audit Form Data'!AD$4:AD$123, TRUE, 'Audit Form Data'!A$4:A$123, "&gt;=5/1", 'Audit Form Data'!A$4:A$123, "&lt;=5/31", 'Audit Form Data'!B$4:B$123, 'Dropdown Lists'!A$12)</f>
        <v>0</v>
      </c>
      <c r="AV283" s="80">
        <f>COUNTIFS('Audit Form Data'!AD$4:AD$123, TRUE, 'Audit Form Data'!A$4:A$123, "&gt;=6/1", 'Audit Form Data'!A$4:A$123, "&lt;=6/30", 'Audit Form Data'!B$4:B$123, 'Dropdown Lists'!A$12)</f>
        <v>0</v>
      </c>
      <c r="AW283" s="80">
        <f>COUNTIFS('Audit Form Data'!AD$4:AD$123, TRUE, 'Audit Form Data'!A$4:A$123, "&gt;=7/1", 'Audit Form Data'!A$4:A$123, "&lt;=7/31", 'Audit Form Data'!B$4:B$123, 'Dropdown Lists'!A$12)</f>
        <v>0</v>
      </c>
      <c r="AX283" s="80">
        <f>COUNTIFS('Audit Form Data'!AD$4:AD$123, TRUE, 'Audit Form Data'!A$4:A$123, "&gt;=8/1", 'Audit Form Data'!A$4:A$123, "&lt;=8/31", 'Audit Form Data'!B$4:B$123, 'Dropdown Lists'!A$12)</f>
        <v>0</v>
      </c>
      <c r="AY283" s="80">
        <f>COUNTIFS('Audit Form Data'!AD$4:AD$123, TRUE, 'Audit Form Data'!A$4:A$123, "&gt;=9/1", 'Audit Form Data'!A$4:A$123, "&lt;=9/30", 'Audit Form Data'!B$4:B$123, 'Dropdown Lists'!A$12)</f>
        <v>0</v>
      </c>
      <c r="AZ283" s="80">
        <f>COUNTIFS('Audit Form Data'!AD$4:AD$123, TRUE, 'Audit Form Data'!A$4:A$123, "&gt;=10/1", 'Audit Form Data'!A$4:A$123, "&lt;=10/31", 'Audit Form Data'!B$4:B$123, 'Dropdown Lists'!A$12)</f>
        <v>0</v>
      </c>
      <c r="BA283" s="80">
        <f>COUNTIFS('Audit Form Data'!AD$4:AD$123, TRUE, 'Audit Form Data'!A$4:A$123, "&gt;=11/1", 'Audit Form Data'!A$4:A$123, "&lt;=11/30", 'Audit Form Data'!B$4:B$123, 'Dropdown Lists'!A$12)</f>
        <v>0</v>
      </c>
      <c r="BB283" s="80">
        <f>COUNTIFS('Audit Form Data'!AD$4:AD$123, TRUE, 'Audit Form Data'!A$4:A$123, "&gt;=12/1", 'Audit Form Data'!A$4:A$123, "&lt;=12/31", 'Audit Form Data'!B$4:B$123, 'Dropdown Lists'!A$12)</f>
        <v>0</v>
      </c>
    </row>
    <row r="284" spans="2:54" x14ac:dyDescent="0.3">
      <c r="B284" s="150"/>
      <c r="C284" s="61" t="s">
        <v>20</v>
      </c>
      <c r="D284" s="77">
        <f>COUNTIFS('Audit Form Data'!AU$4:AU$123, TRUE, 'Audit Form Data'!A$4:A$123, "&gt;=1/1", 'Audit Form Data'!A$4:A$123, "&lt;=1/31", 'Audit Form Data'!B$4:B$123, 'Dropdown Lists'!A$12) + COUNTIFS('Audit Form Data'!BA$4:BA$123, TRUE, 'Audit Form Data'!A$4:A$123, "&gt;=1/1", 'Audit Form Data'!A$4:A$123, "&lt;=1/31", 'Audit Form Data'!B$4:B$123, 'Dropdown Lists'!A$12)</f>
        <v>0</v>
      </c>
      <c r="E284" s="78">
        <f>COUNTIFS('Audit Form Data'!AV$4:AV$123, TRUE, 'Audit Form Data'!A$4:A$123, "&gt;=1/1", 'Audit Form Data'!A$4:A$123, "&lt;=1/31", 'Audit Form Data'!B$4:B$123, 'Dropdown Lists'!A$12) + COUNTIFS('Audit Form Data'!BB$4:BB$123, TRUE, 'Audit Form Data'!A$4:A$123, "&gt;=1/1", 'Audit Form Data'!A$4:A$123, "&lt;=1/31", 'Audit Form Data'!B$4:B$123, 'Dropdown Lists'!A$12)</f>
        <v>0</v>
      </c>
      <c r="F284" s="102" t="str">
        <f t="shared" si="327"/>
        <v/>
      </c>
      <c r="G284" s="77">
        <f>COUNTIFS('Audit Form Data'!AU$4:AU$123, TRUE, 'Audit Form Data'!A$4:A$123, "&gt;=2/1", 'Audit Form Data'!A$4:A$123, "&lt;3/1", 'Audit Form Data'!B$4:B$123, 'Dropdown Lists'!A$12) + COUNTIFS('Audit Form Data'!BA$4:BA$123, TRUE, 'Audit Form Data'!A$4:A$123, "&gt;=2/1", 'Audit Form Data'!A$4:A$123, "&lt;3/1", 'Audit Form Data'!B$4:B$123, 'Dropdown Lists'!A$12)</f>
        <v>0</v>
      </c>
      <c r="H284" s="78">
        <f>COUNTIFS('Audit Form Data'!AV$4:AV$123, TRUE, 'Audit Form Data'!A$4:A$123, "&gt;=2/1", 'Audit Form Data'!A$4:A$123, "&lt;3/1", 'Audit Form Data'!B$4:B$123, 'Dropdown Lists'!A$12) + COUNTIFS('Audit Form Data'!BB$4:BB$123, TRUE, 'Audit Form Data'!A$4:A$123, "&gt;=2/1", 'Audit Form Data'!A$4:A$123, "&lt;3/1", 'Audit Form Data'!B$4:B$123, 'Dropdown Lists'!A$12)</f>
        <v>0</v>
      </c>
      <c r="I284" s="102" t="str">
        <f t="shared" si="328"/>
        <v/>
      </c>
      <c r="J284" s="77">
        <f>COUNTIFS('Audit Form Data'!AU$4:AU$123, TRUE, 'Audit Form Data'!A$4:A$123, "&gt;=3/1", 'Audit Form Data'!A$4:A$123, "&lt;=3/31", 'Audit Form Data'!B$4:B$123, 'Dropdown Lists'!A$12) + COUNTIFS('Audit Form Data'!BA$4:BA$123, TRUE, 'Audit Form Data'!A$4:A$123, "&gt;=3/1", 'Audit Form Data'!A$4:A$123, "&lt;=3/31", 'Audit Form Data'!B$4:B$123, 'Dropdown Lists'!A$12)</f>
        <v>0</v>
      </c>
      <c r="K284" s="78">
        <f>COUNTIFS('Audit Form Data'!AV$4:AV$123, TRUE, 'Audit Form Data'!A$4:A$123, "&gt;=3/1", 'Audit Form Data'!A$4:A$123, "&lt;=3/31", 'Audit Form Data'!B$4:B$123, 'Dropdown Lists'!A$12) + COUNTIFS('Audit Form Data'!BB$4:BB$123, TRUE, 'Audit Form Data'!A$4:A$123, "&gt;=3/1", 'Audit Form Data'!A$4:A$123, "&lt;=3/31", 'Audit Form Data'!B$4:B$123, 'Dropdown Lists'!A$12)</f>
        <v>0</v>
      </c>
      <c r="L284" s="102" t="str">
        <f t="shared" si="329"/>
        <v/>
      </c>
      <c r="M284" s="77">
        <f>COUNTIFS('Audit Form Data'!AU$4:AU$123, TRUE, 'Audit Form Data'!A$4:A$123, "&gt;=4/1", 'Audit Form Data'!A$4:A$123, "&lt;=4/30", 'Audit Form Data'!B$4:B$123, 'Dropdown Lists'!A$12) + COUNTIFS('Audit Form Data'!BA$4:BA$123, TRUE, 'Audit Form Data'!A$4:A$123, "&gt;=4/1", 'Audit Form Data'!A$4:A$123, "&lt;=4/30", 'Audit Form Data'!B$4:B$123, 'Dropdown Lists'!A$12)</f>
        <v>0</v>
      </c>
      <c r="N284" s="78">
        <f>COUNTIFS('Audit Form Data'!AV$4:AV$123, TRUE, 'Audit Form Data'!A$4:A$123, "&gt;=4/1", 'Audit Form Data'!A$4:A$123, "&lt;=4/30", 'Audit Form Data'!B$4:B$123, 'Dropdown Lists'!A$12) + COUNTIFS('Audit Form Data'!BB$4:BB$123, TRUE, 'Audit Form Data'!A$4:A$123, "&gt;=4/1", 'Audit Form Data'!A$4:A$123, "&lt;=4/30", 'Audit Form Data'!B$4:B$123, 'Dropdown Lists'!A$12)</f>
        <v>0</v>
      </c>
      <c r="O284" s="102" t="str">
        <f t="shared" si="330"/>
        <v/>
      </c>
      <c r="P284" s="77">
        <f>COUNTIFS('Audit Form Data'!AU$4:AU$123, TRUE, 'Audit Form Data'!A$4:A$123, "&gt;=5/1", 'Audit Form Data'!A$4:A$123, "&lt;=5/31", 'Audit Form Data'!B$4:B$123, 'Dropdown Lists'!A$12) + COUNTIFS('Audit Form Data'!BA$4:BA$123, TRUE, 'Audit Form Data'!A$4:A$123, "&gt;=5/1", 'Audit Form Data'!A$4:A$123, "&lt;=5/31", 'Audit Form Data'!B$4:B$123, 'Dropdown Lists'!A$12)</f>
        <v>0</v>
      </c>
      <c r="Q284" s="78">
        <f>COUNTIFS('Audit Form Data'!AV$4:AV$123, TRUE, 'Audit Form Data'!A$4:A$123, "&gt;=5/1", 'Audit Form Data'!A$4:A$123, "&lt;=5/31", 'Audit Form Data'!B$4:B$123, 'Dropdown Lists'!A$12) + COUNTIFS('Audit Form Data'!BB$4:BB$123, TRUE, 'Audit Form Data'!A$4:A$123, "&gt;=5/1", 'Audit Form Data'!A$4:A$123, "&lt;=5/31", 'Audit Form Data'!B$4:B$123, 'Dropdown Lists'!A$12)</f>
        <v>0</v>
      </c>
      <c r="R284" s="102" t="str">
        <f t="shared" si="331"/>
        <v/>
      </c>
      <c r="S284" s="77">
        <f>COUNTIFS('Audit Form Data'!AU$4:AU$123, TRUE, 'Audit Form Data'!A$4:A$123, "&gt;=6/1", 'Audit Form Data'!A$4:A$123, "&lt;=6/30", 'Audit Form Data'!B$4:B$123, 'Dropdown Lists'!A$12) + COUNTIFS('Audit Form Data'!BA$4:BA$123, TRUE, 'Audit Form Data'!A$4:A$123, "&gt;=6/1", 'Audit Form Data'!A$4:A$123, "&lt;=6/30", 'Audit Form Data'!B$4:B$123, 'Dropdown Lists'!A$12)</f>
        <v>0</v>
      </c>
      <c r="T284" s="78">
        <f>COUNTIFS('Audit Form Data'!AV$4:AV$123, TRUE, 'Audit Form Data'!A$4:A$123, "&gt;=6/1", 'Audit Form Data'!A$4:A$123, "&lt;=6/30", 'Audit Form Data'!B$4:B$123, 'Dropdown Lists'!A$12) + COUNTIFS('Audit Form Data'!BB$4:BB$123, TRUE, 'Audit Form Data'!A$4:A$123, "&gt;=6/1", 'Audit Form Data'!A$4:A$123, "&lt;=6/30", 'Audit Form Data'!B$4:B$123, 'Dropdown Lists'!A$12)</f>
        <v>0</v>
      </c>
      <c r="U284" s="102" t="str">
        <f t="shared" si="332"/>
        <v/>
      </c>
      <c r="V284" s="77">
        <f>COUNTIFS('Audit Form Data'!AU$4:AU$123, TRUE, 'Audit Form Data'!A$4:A$123, "&gt;=7/1", 'Audit Form Data'!A$4:A$123, "&lt;=7/31", 'Audit Form Data'!B$4:B$123, 'Dropdown Lists'!A$12) + COUNTIFS('Audit Form Data'!BA$4:BA$123, TRUE, 'Audit Form Data'!A$4:A$123, "&gt;=7/1", 'Audit Form Data'!A$4:A$123, "&lt;=7/31", 'Audit Form Data'!B$4:B$123, 'Dropdown Lists'!A$12)</f>
        <v>0</v>
      </c>
      <c r="W284" s="78">
        <f>COUNTIFS('Audit Form Data'!AV$4:AV$123, TRUE, 'Audit Form Data'!A$4:A$123, "&gt;=7/1", 'Audit Form Data'!A$4:A$123, "&lt;=7/31", 'Audit Form Data'!B$4:B$123, 'Dropdown Lists'!A$12) + COUNTIFS('Audit Form Data'!BB$4:BB$123, TRUE, 'Audit Form Data'!A$4:A$123, "&gt;=7/1", 'Audit Form Data'!A$4:A$123, "&lt;=7/31", 'Audit Form Data'!B$4:B$123, 'Dropdown Lists'!A$12)</f>
        <v>0</v>
      </c>
      <c r="X284" s="102" t="str">
        <f t="shared" si="333"/>
        <v/>
      </c>
      <c r="Y284" s="77">
        <f>COUNTIFS('Audit Form Data'!AU$4:AU$123, TRUE, 'Audit Form Data'!A$4:A$123, "&gt;=8/1", 'Audit Form Data'!A$4:A$123, "&lt;=8/31", 'Audit Form Data'!B$4:B$123, 'Dropdown Lists'!A$12) + COUNTIFS('Audit Form Data'!BA$4:BA$123, TRUE, 'Audit Form Data'!A$4:A$123, "&gt;=8/1", 'Audit Form Data'!A$4:A$123, "&lt;=8/31", 'Audit Form Data'!B$4:B$123, 'Dropdown Lists'!A$12)</f>
        <v>0</v>
      </c>
      <c r="Z284" s="78">
        <f>COUNTIFS('Audit Form Data'!AV$4:AV$123, TRUE, 'Audit Form Data'!A$4:A$123, "&gt;=8/1", 'Audit Form Data'!A$4:A$123, "&lt;=8/31", 'Audit Form Data'!B$4:B$123, 'Dropdown Lists'!A$12) + COUNTIFS('Audit Form Data'!BB$4:BB$123, TRUE, 'Audit Form Data'!A$4:A$123, "&gt;=8/1", 'Audit Form Data'!A$4:A$123, "&lt;=8/31", 'Audit Form Data'!B$4:B$123, 'Dropdown Lists'!A$12)</f>
        <v>0</v>
      </c>
      <c r="AA284" s="102" t="str">
        <f t="shared" si="334"/>
        <v/>
      </c>
      <c r="AB284" s="77">
        <f>COUNTIFS('Audit Form Data'!AU$4:AU$123, TRUE, 'Audit Form Data'!A$4:A$123, "&gt;=9/1", 'Audit Form Data'!A$4:A$123, "&lt;=9/30", 'Audit Form Data'!B$4:B$123, 'Dropdown Lists'!A$12) + COUNTIFS('Audit Form Data'!BA$4:BA$123, TRUE, 'Audit Form Data'!A$4:A$123, "&gt;=9/1", 'Audit Form Data'!A$4:A$123, "&lt;=9/30", 'Audit Form Data'!B$4:B$123, 'Dropdown Lists'!A$12)</f>
        <v>0</v>
      </c>
      <c r="AC284" s="78">
        <f>COUNTIFS('Audit Form Data'!AV$4:AV$123, TRUE, 'Audit Form Data'!A$4:A$123, "&gt;=9/1", 'Audit Form Data'!A$4:A$123, "&lt;=9/30", 'Audit Form Data'!B$4:B$123, 'Dropdown Lists'!A$12) + COUNTIFS('Audit Form Data'!BB$4:BB$123, TRUE, 'Audit Form Data'!A$4:A$123, "&gt;=9/1", 'Audit Form Data'!A$4:A$123, "&lt;=9/30", 'Audit Form Data'!B$4:B$123, 'Dropdown Lists'!A$12)</f>
        <v>0</v>
      </c>
      <c r="AD284" s="102" t="str">
        <f>IFERROR(AB284/(AB284+AC284),"")</f>
        <v/>
      </c>
      <c r="AE284" s="77">
        <f>COUNTIFS('Audit Form Data'!AU$4:AU$123, TRUE, 'Audit Form Data'!A$4:A$123, "&gt;=10/1", 'Audit Form Data'!A$4:A$123, "&lt;=10/31", 'Audit Form Data'!B$4:B$123, 'Dropdown Lists'!A$12) + COUNTIFS('Audit Form Data'!BA$4:BA$123, TRUE, 'Audit Form Data'!A$4:A$123, "&gt;=10/1", 'Audit Form Data'!A$4:A$123, "&lt;=10/31", 'Audit Form Data'!B$4:B$123, 'Dropdown Lists'!A$12)</f>
        <v>0</v>
      </c>
      <c r="AF284" s="78">
        <f>COUNTIFS('Audit Form Data'!AV$4:AV$123, TRUE, 'Audit Form Data'!A$4:A$123, "&gt;=10/1", 'Audit Form Data'!A$4:A$123, "&lt;=10/31", 'Audit Form Data'!B$4:B$123, 'Dropdown Lists'!A$12) + COUNTIFS('Audit Form Data'!BB$4:BB$123, TRUE, 'Audit Form Data'!A$4:A$123, "&gt;=10/1", 'Audit Form Data'!A$4:A$123, "&lt;=10/31", 'Audit Form Data'!B$4:B$123, 'Dropdown Lists'!A$12)</f>
        <v>0</v>
      </c>
      <c r="AG284" s="102" t="str">
        <f t="shared" si="336"/>
        <v/>
      </c>
      <c r="AH284" s="77">
        <f>COUNTIFS('Audit Form Data'!AU$4:AU$123, TRUE, 'Audit Form Data'!A$4:A$123, "&gt;=11/1", 'Audit Form Data'!A$4:A$123, "&lt;=11/30", 'Audit Form Data'!B$4:B$123, 'Dropdown Lists'!A$12) + COUNTIFS('Audit Form Data'!BA$4:BA$123, TRUE, 'Audit Form Data'!A$4:A$123, "&gt;=11/1", 'Audit Form Data'!A$4:A$123, "&lt;=11/30", 'Audit Form Data'!B$4:B$123, 'Dropdown Lists'!A$12)</f>
        <v>0</v>
      </c>
      <c r="AI284" s="78">
        <f>COUNTIFS('Audit Form Data'!AV$4:AV$123, TRUE, 'Audit Form Data'!A$4:A$123, "&gt;=11/1", 'Audit Form Data'!A$4:A$123, "&lt;=11/30", 'Audit Form Data'!B$4:B$123, 'Dropdown Lists'!A$12) + COUNTIFS('Audit Form Data'!BB$4:BB$123, TRUE, 'Audit Form Data'!A$4:A$123, "&gt;=11/1", 'Audit Form Data'!A$4:A$123, "&lt;=11/30", 'Audit Form Data'!B$4:B$123, 'Dropdown Lists'!A$12)</f>
        <v>0</v>
      </c>
      <c r="AJ284" s="102" t="str">
        <f t="shared" si="337"/>
        <v/>
      </c>
      <c r="AK284" s="77">
        <f>COUNTIFS('Audit Form Data'!AU$4:AU$123, TRUE, 'Audit Form Data'!A$4:A$123, "&gt;=12/1", 'Audit Form Data'!A$4:A$123, "&lt;=12/31", 'Audit Form Data'!B$4:B$123, 'Dropdown Lists'!A$12) + COUNTIFS('Audit Form Data'!BA$4:BA$123, TRUE, 'Audit Form Data'!A$4:A$123, "&gt;=12/1", 'Audit Form Data'!A$4:A$123, "&lt;=12/31", 'Audit Form Data'!B$4:B$123, 'Dropdown Lists'!A$12)</f>
        <v>0</v>
      </c>
      <c r="AL284" s="78">
        <f>COUNTIFS('Audit Form Data'!AV$4:AV$123, TRUE, 'Audit Form Data'!A$4:A$123, "&gt;=12/1", 'Audit Form Data'!A$4:A$123, "&lt;=12/31", 'Audit Form Data'!B$4:B$123, 'Dropdown Lists'!A$12) + COUNTIFS('Audit Form Data'!BB$4:BB$123, TRUE, 'Audit Form Data'!A$4:A$123, "&gt;=12/1", 'Audit Form Data'!A$4:A$123, "&lt;=12/31", 'Audit Form Data'!B$4:B$123, 'Dropdown Lists'!A$12)</f>
        <v>0</v>
      </c>
      <c r="AM284" s="102" t="str">
        <f t="shared" si="338"/>
        <v/>
      </c>
    </row>
    <row r="285" spans="2:54" ht="24.6" x14ac:dyDescent="0.3">
      <c r="B285" s="150"/>
      <c r="C285" s="62" t="s">
        <v>22</v>
      </c>
      <c r="D285" s="77">
        <f>COUNTIFS('Audit Form Data'!BG$4:BG$123, TRUE, 'Audit Form Data'!A$4:A$123, "&gt;=1/1", 'Audit Form Data'!A$4:A$123, "&lt;=1/31", 'Audit Form Data'!B$4:B$123, 'Dropdown Lists'!A$12)</f>
        <v>0</v>
      </c>
      <c r="E285" s="78">
        <f>COUNTIFS('Audit Form Data'!BH$4:BH$123, TRUE, 'Audit Form Data'!A$4:A$123, "&gt;=1/1", 'Audit Form Data'!A$4:A$123, "&lt;=1/31", 'Audit Form Data'!B$4:B$123, 'Dropdown Lists'!A$12)</f>
        <v>0</v>
      </c>
      <c r="F285" s="102" t="str">
        <f t="shared" si="327"/>
        <v/>
      </c>
      <c r="G285" s="77">
        <f>COUNTIFS('Audit Form Data'!BG$4:BG$123, TRUE, 'Audit Form Data'!A$4:A$123, "&gt;=2/1", 'Audit Form Data'!A$4:A$123, "&lt;3/1", 'Audit Form Data'!B$4:B$123, 'Dropdown Lists'!A$12)</f>
        <v>0</v>
      </c>
      <c r="H285" s="78">
        <f>COUNTIFS('Audit Form Data'!BH$4:BH$123, TRUE, 'Audit Form Data'!A$4:A$123, "&gt;=2/1", 'Audit Form Data'!A$4:A$123, "&lt;3/1", 'Audit Form Data'!B$4:B$123, 'Dropdown Lists'!A$12)</f>
        <v>0</v>
      </c>
      <c r="I285" s="102" t="str">
        <f t="shared" si="328"/>
        <v/>
      </c>
      <c r="J285" s="77">
        <f>COUNTIFS('Audit Form Data'!BG$4:BG$123, TRUE, 'Audit Form Data'!A$4:A$123, "&gt;=3/1", 'Audit Form Data'!A$4:A$123, "&lt;=3/31", 'Audit Form Data'!B$4:B$123, 'Dropdown Lists'!A$12)</f>
        <v>0</v>
      </c>
      <c r="K285" s="78">
        <f>COUNTIFS('Audit Form Data'!BH$4:BH$123, TRUE, 'Audit Form Data'!A$4:A$123, "&gt;=3/1", 'Audit Form Data'!A$4:A$123, "&lt;=3/31", 'Audit Form Data'!B$4:B$123, 'Dropdown Lists'!A$12)</f>
        <v>0</v>
      </c>
      <c r="L285" s="102" t="str">
        <f t="shared" si="329"/>
        <v/>
      </c>
      <c r="M285" s="77">
        <f>COUNTIFS('Audit Form Data'!BG$4:BG$123, TRUE, 'Audit Form Data'!A$4:A$123, "&gt;=4/1", 'Audit Form Data'!A$4:A$123, "&lt;=4/30", 'Audit Form Data'!B$4:B$123, 'Dropdown Lists'!A$12)</f>
        <v>0</v>
      </c>
      <c r="N285" s="78">
        <f>COUNTIFS('Audit Form Data'!BH$4:BH$123, TRUE, 'Audit Form Data'!A$4:A$123, "&gt;=4/1", 'Audit Form Data'!A$4:A$123, "&lt;=4/30", 'Audit Form Data'!B$4:B$123, 'Dropdown Lists'!A$12)</f>
        <v>0</v>
      </c>
      <c r="O285" s="102" t="str">
        <f t="shared" si="330"/>
        <v/>
      </c>
      <c r="P285" s="77">
        <f>COUNTIFS('Audit Form Data'!BG$4:BG$123, TRUE, 'Audit Form Data'!A$4:A$123, "&gt;=5/1", 'Audit Form Data'!A$4:A$123, "&lt;=5/31", 'Audit Form Data'!B$4:B$123, 'Dropdown Lists'!A$12)</f>
        <v>0</v>
      </c>
      <c r="Q285" s="78">
        <f>COUNTIFS('Audit Form Data'!BH$4:BH$123, TRUE, 'Audit Form Data'!A$4:A$123, "&gt;=5/1", 'Audit Form Data'!A$4:A$123, "&lt;=5/31", 'Audit Form Data'!B$4:B$123, 'Dropdown Lists'!A$12)</f>
        <v>0</v>
      </c>
      <c r="R285" s="102" t="str">
        <f t="shared" si="331"/>
        <v/>
      </c>
      <c r="S285" s="77">
        <f>COUNTIFS('Audit Form Data'!BG$4:BG$123, TRUE, 'Audit Form Data'!A$4:A$123, "&gt;=6/1", 'Audit Form Data'!A$4:A$123, "&lt;=6/30", 'Audit Form Data'!B$4:B$123, 'Dropdown Lists'!A$12)</f>
        <v>0</v>
      </c>
      <c r="T285" s="78">
        <f>COUNTIFS('Audit Form Data'!BH$4:BH$123, TRUE, 'Audit Form Data'!A$4:A$123, "&gt;=6/1", 'Audit Form Data'!A$4:A$123, "&lt;=6/30", 'Audit Form Data'!B$4:B$123, 'Dropdown Lists'!A$12)</f>
        <v>0</v>
      </c>
      <c r="U285" s="102" t="str">
        <f t="shared" si="332"/>
        <v/>
      </c>
      <c r="V285" s="77">
        <f>COUNTIFS('Audit Form Data'!BG$4:BG$123, TRUE, 'Audit Form Data'!A$4:A$123, "&gt;=7/1", 'Audit Form Data'!A$4:A$123, "&lt;=7/31", 'Audit Form Data'!B$4:B$123, 'Dropdown Lists'!A$12)</f>
        <v>0</v>
      </c>
      <c r="W285" s="78">
        <f>COUNTIFS('Audit Form Data'!BH$4:BH$123, TRUE, 'Audit Form Data'!A$4:A$123, "&gt;=7/1", 'Audit Form Data'!A$4:A$123, "&lt;=7/31", 'Audit Form Data'!B$4:B$123, 'Dropdown Lists'!A$12)</f>
        <v>0</v>
      </c>
      <c r="X285" s="102" t="str">
        <f t="shared" si="333"/>
        <v/>
      </c>
      <c r="Y285" s="77">
        <f>COUNTIFS('Audit Form Data'!BG$4:BG$123, TRUE, 'Audit Form Data'!A$4:A$123, "&gt;=8/1", 'Audit Form Data'!A$4:A$123, "&lt;=8/31", 'Audit Form Data'!B$4:B$123, 'Dropdown Lists'!A$12)</f>
        <v>0</v>
      </c>
      <c r="Z285" s="78">
        <f>COUNTIFS('Audit Form Data'!BH$4:BH$123, TRUE, 'Audit Form Data'!A$4:A$123, "&gt;=8/1", 'Audit Form Data'!A$4:A$123, "&lt;=8/31", 'Audit Form Data'!B$4:B$123, 'Dropdown Lists'!A$12)</f>
        <v>0</v>
      </c>
      <c r="AA285" s="102" t="str">
        <f t="shared" si="334"/>
        <v/>
      </c>
      <c r="AB285" s="77">
        <f>COUNTIFS('Audit Form Data'!BG$4:BG$123, TRUE, 'Audit Form Data'!A$4:A$123, "&gt;=9/1", 'Audit Form Data'!A$4:A$123, "&lt;=9/30", 'Audit Form Data'!B$4:B$123, 'Dropdown Lists'!A$12)</f>
        <v>0</v>
      </c>
      <c r="AC285" s="78">
        <f>COUNTIFS('Audit Form Data'!BH$4:BH$123, TRUE, 'Audit Form Data'!A$4:A$123, "&gt;=9/1", 'Audit Form Data'!A$4:A$123, "&lt;=9/30", 'Audit Form Data'!B$4:B$123, 'Dropdown Lists'!A$12)</f>
        <v>0</v>
      </c>
      <c r="AD285" s="102" t="str">
        <f t="shared" ref="AD285" si="339">IFERROR(AB285/(AB285+AC285),"")</f>
        <v/>
      </c>
      <c r="AE285" s="77">
        <f>COUNTIFS('Audit Form Data'!BG$4:BG$123, TRUE, 'Audit Form Data'!A$4:A$123, "&gt;=10/1", 'Audit Form Data'!A$4:A$123, "&lt;=10/31", 'Audit Form Data'!B$4:B$123, 'Dropdown Lists'!A$12)</f>
        <v>0</v>
      </c>
      <c r="AF285" s="78">
        <f>COUNTIFS('Audit Form Data'!BH$4:BH$123, TRUE, 'Audit Form Data'!A$4:A$123, "&gt;=10/1", 'Audit Form Data'!A$4:A$123, "&lt;=10/31", 'Audit Form Data'!B$4:B$123, 'Dropdown Lists'!A$12)</f>
        <v>0</v>
      </c>
      <c r="AG285" s="102" t="str">
        <f t="shared" si="336"/>
        <v/>
      </c>
      <c r="AH285" s="77">
        <f>COUNTIFS('Audit Form Data'!BG$4:BG$123, TRUE, 'Audit Form Data'!A$4:A$123, "&gt;=11/1", 'Audit Form Data'!A$4:A$123, "&lt;=11/30", 'Audit Form Data'!B$4:B$123, 'Dropdown Lists'!A$12)</f>
        <v>0</v>
      </c>
      <c r="AI285" s="78">
        <f>COUNTIFS('Audit Form Data'!BH$4:BH$123, TRUE, 'Audit Form Data'!A$4:A$123, "&gt;=11/1", 'Audit Form Data'!A$4:A$123, "&lt;=11/30", 'Audit Form Data'!B$4:B$123, 'Dropdown Lists'!A$12)</f>
        <v>0</v>
      </c>
      <c r="AJ285" s="102" t="str">
        <f t="shared" si="337"/>
        <v/>
      </c>
      <c r="AK285" s="77">
        <f>COUNTIFS('Audit Form Data'!BG$4:BG$123, TRUE, 'Audit Form Data'!A$4:A$123, "&gt;=12/1", 'Audit Form Data'!A$4:A$123, "&lt;=12/31", 'Audit Form Data'!B$4:B$123, 'Dropdown Lists'!A$12)</f>
        <v>0</v>
      </c>
      <c r="AL285" s="78">
        <f>COUNTIFS('Audit Form Data'!BH$4:BH$123, TRUE, 'Audit Form Data'!A$4:A$123, "&gt;=12/1", 'Audit Form Data'!A$4:A$123, "&lt;=12/31", 'Audit Form Data'!B$4:B$123, 'Dropdown Lists'!A$12)</f>
        <v>0</v>
      </c>
      <c r="AM285" s="102" t="str">
        <f t="shared" si="338"/>
        <v/>
      </c>
    </row>
    <row r="286" spans="2:54" x14ac:dyDescent="0.3">
      <c r="B286" s="151"/>
      <c r="C286" s="93" t="s">
        <v>118</v>
      </c>
      <c r="D286" s="94">
        <f>SUM(D283:D285)</f>
        <v>0</v>
      </c>
      <c r="E286" s="94">
        <f>SUM(E283:E285)</f>
        <v>0</v>
      </c>
      <c r="F286" s="103" t="e">
        <f>IFERROR(D286/(D286+E286), NA())</f>
        <v>#N/A</v>
      </c>
      <c r="G286" s="94">
        <f>SUM(G283:G285)</f>
        <v>0</v>
      </c>
      <c r="H286" s="94">
        <f>SUM(H283:H285)</f>
        <v>0</v>
      </c>
      <c r="I286" s="103" t="e">
        <f>IFERROR(G286/(G286+H286), NA())</f>
        <v>#N/A</v>
      </c>
      <c r="J286" s="94">
        <f>SUM(J283:J285)</f>
        <v>0</v>
      </c>
      <c r="K286" s="94">
        <f>SUM(K283:K285)</f>
        <v>0</v>
      </c>
      <c r="L286" s="103" t="e">
        <f>IFERROR(J286/(J286+K286), NA())</f>
        <v>#N/A</v>
      </c>
      <c r="M286" s="94">
        <f>SUM(M283:M285)</f>
        <v>0</v>
      </c>
      <c r="N286" s="94">
        <f>SUM(N283:N285)</f>
        <v>0</v>
      </c>
      <c r="O286" s="103" t="e">
        <f>IFERROR(M286/(M286+N286), NA())</f>
        <v>#N/A</v>
      </c>
      <c r="P286" s="94">
        <f>SUM(P283:P285)</f>
        <v>0</v>
      </c>
      <c r="Q286" s="94">
        <f>SUM(Q283:Q285)</f>
        <v>0</v>
      </c>
      <c r="R286" s="103" t="e">
        <f>IFERROR(P286/(P286+Q286), NA())</f>
        <v>#N/A</v>
      </c>
      <c r="S286" s="94">
        <f>SUM(S283:S285)</f>
        <v>0</v>
      </c>
      <c r="T286" s="94">
        <f>SUM(T283:T285)</f>
        <v>0</v>
      </c>
      <c r="U286" s="103" t="e">
        <f>IFERROR(S286/(S286+T286), NA())</f>
        <v>#N/A</v>
      </c>
      <c r="V286" s="94">
        <f>SUM(V283:V285)</f>
        <v>0</v>
      </c>
      <c r="W286" s="94">
        <f>SUM(W283:W285)</f>
        <v>0</v>
      </c>
      <c r="X286" s="103" t="e">
        <f>IFERROR(V286/(V286+W286), NA())</f>
        <v>#N/A</v>
      </c>
      <c r="Y286" s="94">
        <f>SUM(Y283:Y285)</f>
        <v>0</v>
      </c>
      <c r="Z286" s="94">
        <f>SUM(Z283:Z285)</f>
        <v>0</v>
      </c>
      <c r="AA286" s="103" t="e">
        <f>IFERROR(Y286/(Y286+Z286), NA())</f>
        <v>#N/A</v>
      </c>
      <c r="AB286" s="94">
        <f>SUM(AB283:AB285)</f>
        <v>0</v>
      </c>
      <c r="AC286" s="94">
        <f>SUM(AC283:AC285)</f>
        <v>0</v>
      </c>
      <c r="AD286" s="103" t="e">
        <f>IFERROR(AB286/(AB286+AC286), NA())</f>
        <v>#N/A</v>
      </c>
      <c r="AE286" s="94">
        <f>SUM(AE283:AE285)</f>
        <v>0</v>
      </c>
      <c r="AF286" s="94">
        <f>SUM(AF283:AF285)</f>
        <v>0</v>
      </c>
      <c r="AG286" s="103" t="e">
        <f>IFERROR(AE286/(AE286+AF286), NA())</f>
        <v>#N/A</v>
      </c>
      <c r="AH286" s="94">
        <f>SUM(AH283:AH285)</f>
        <v>0</v>
      </c>
      <c r="AI286" s="94">
        <f>SUM(AI283:AI285)</f>
        <v>0</v>
      </c>
      <c r="AJ286" s="103" t="e">
        <f>IFERROR(AH286/(AH286+AI286), NA())</f>
        <v>#N/A</v>
      </c>
      <c r="AK286" s="94">
        <f>SUM(AK283:AK285)</f>
        <v>0</v>
      </c>
      <c r="AL286" s="94">
        <f>SUM(AL283:AL285)</f>
        <v>0</v>
      </c>
      <c r="AM286" s="103" t="e">
        <f>IFERROR(AK286/(AK286+AL286), NA())</f>
        <v>#N/A</v>
      </c>
    </row>
    <row r="287" spans="2:54" ht="24.6" x14ac:dyDescent="0.3">
      <c r="B287" s="152" t="s">
        <v>23</v>
      </c>
      <c r="C287" s="63" t="s">
        <v>24</v>
      </c>
      <c r="D287" s="79">
        <f>COUNTIFS('Audit Form Data'!Q$4:Q$123, TRUE, 'Audit Form Data'!A$4:A$123, "&gt;=1/1", 'Audit Form Data'!A$4:A$123, "&lt;=1/31", 'Audit Form Data'!B$4:B$123, 'Dropdown Lists'!A$12)</f>
        <v>0</v>
      </c>
      <c r="E287" s="80">
        <f>COUNTIFS('Audit Form Data'!R$4:R$123, TRUE, 'Audit Form Data'!A$4:A$123, "&gt;=1/1", 'Audit Form Data'!A$4:A$123, "&lt;=1/31", 'Audit Form Data'!B$4:B$123, 'Dropdown Lists'!A$12)</f>
        <v>0</v>
      </c>
      <c r="F287" s="104" t="str">
        <f t="shared" ref="F287:F288" si="340">IFERROR(D287/(D287+E287),"")</f>
        <v/>
      </c>
      <c r="G287" s="79">
        <f>COUNTIFS('Audit Form Data'!Q$4:Q$123, TRUE, 'Audit Form Data'!A$4:A$123, "&gt;=2/1", 'Audit Form Data'!A$4:A$123, "&lt;3/1", 'Audit Form Data'!B$4:B$123, 'Dropdown Lists'!A$12)</f>
        <v>0</v>
      </c>
      <c r="H287" s="80">
        <f>COUNTIFS('Audit Form Data'!R$4:R$123, TRUE, 'Audit Form Data'!A$4:A$123, "&gt;=2/1", 'Audit Form Data'!A$4:A$123, "&lt;3/1", 'Audit Form Data'!B$4:B$123, 'Dropdown Lists'!A$12)</f>
        <v>0</v>
      </c>
      <c r="I287" s="104" t="str">
        <f t="shared" ref="I287:I288" si="341">IFERROR(G287/(G287+H287),"")</f>
        <v/>
      </c>
      <c r="J287" s="79">
        <f>COUNTIFS('Audit Form Data'!Q$4:Q$123, TRUE, 'Audit Form Data'!A$4:A$123, "&gt;=3/1", 'Audit Form Data'!A$4:A$123, "&lt;=3/31", 'Audit Form Data'!B$4:B$123, 'Dropdown Lists'!A$12)</f>
        <v>0</v>
      </c>
      <c r="K287" s="80">
        <f>COUNTIFS('Audit Form Data'!R$4:R$123, TRUE, 'Audit Form Data'!A$4:A$123, "&gt;=3/1", 'Audit Form Data'!A$4:A$123, "&lt;=3/31", 'Audit Form Data'!B$4:B$123, 'Dropdown Lists'!A$12)</f>
        <v>0</v>
      </c>
      <c r="L287" s="104" t="str">
        <f t="shared" ref="L287:L288" si="342">IFERROR(J287/(J287+K287),"")</f>
        <v/>
      </c>
      <c r="M287" s="79">
        <f>COUNTIFS('Audit Form Data'!Q$4:Q$123, TRUE, 'Audit Form Data'!A$4:A$123, "&gt;=4/1", 'Audit Form Data'!A$4:A$123, "&lt;=4/30", 'Audit Form Data'!B$4:B$123, 'Dropdown Lists'!A$12)</f>
        <v>0</v>
      </c>
      <c r="N287" s="80">
        <f>COUNTIFS('Audit Form Data'!R$4:R$123, TRUE, 'Audit Form Data'!A$4:A$123, "&gt;=4/1", 'Audit Form Data'!A$4:A$123, "&lt;=4/30", 'Audit Form Data'!B$4:B$123, 'Dropdown Lists'!A$12)</f>
        <v>0</v>
      </c>
      <c r="O287" s="104" t="str">
        <f t="shared" ref="O287:O288" si="343">IFERROR(M287/(M287+N287),"")</f>
        <v/>
      </c>
      <c r="P287" s="79">
        <f>COUNTIFS('Audit Form Data'!Q$4:Q$123, TRUE, 'Audit Form Data'!A$4:A$123, "&gt;=5/1", 'Audit Form Data'!A$4:A$123, "&lt;=5/31", 'Audit Form Data'!B$4:B$123, 'Dropdown Lists'!A$12)</f>
        <v>0</v>
      </c>
      <c r="Q287" s="80">
        <f>COUNTIFS('Audit Form Data'!R$4:R$123, TRUE, 'Audit Form Data'!A$4:A$123, "&gt;=5/1", 'Audit Form Data'!A$4:A$123, "&lt;=5/31", 'Audit Form Data'!B$4:B$123, 'Dropdown Lists'!A$12)</f>
        <v>0</v>
      </c>
      <c r="R287" s="104" t="str">
        <f t="shared" ref="R287:R288" si="344">IFERROR(P287/(P287+Q287),"")</f>
        <v/>
      </c>
      <c r="S287" s="79">
        <f>COUNTIFS('Audit Form Data'!Q$4:Q$123, TRUE, 'Audit Form Data'!A$4:A$123, "&gt;=6/1", 'Audit Form Data'!A$4:A$123, "&lt;=6/30", 'Audit Form Data'!B$4:B$123, 'Dropdown Lists'!A$12)</f>
        <v>0</v>
      </c>
      <c r="T287" s="80">
        <f>COUNTIFS('Audit Form Data'!R$4:R$123, TRUE, 'Audit Form Data'!A$4:A$123, "&gt;=6/1", 'Audit Form Data'!A$4:A$123, "&lt;=6/30", 'Audit Form Data'!B$4:B$123, 'Dropdown Lists'!A$12)</f>
        <v>0</v>
      </c>
      <c r="U287" s="104" t="str">
        <f t="shared" ref="U287:U288" si="345">IFERROR(S287/(S287+T287),"")</f>
        <v/>
      </c>
      <c r="V287" s="79">
        <f>COUNTIFS('Audit Form Data'!Q$4:Q$123, TRUE, 'Audit Form Data'!A$4:A$123, "&gt;=7/1", 'Audit Form Data'!A$4:A$123, "&lt;=7/31", 'Audit Form Data'!B$4:B$123, 'Dropdown Lists'!A$12)</f>
        <v>0</v>
      </c>
      <c r="W287" s="80">
        <f>COUNTIFS('Audit Form Data'!R$4:R$123, TRUE, 'Audit Form Data'!A$4:A$123, "&gt;=7/1", 'Audit Form Data'!A$4:A$123, "&lt;=7/31", 'Audit Form Data'!B$4:B$123, 'Dropdown Lists'!A$12)</f>
        <v>0</v>
      </c>
      <c r="X287" s="104" t="str">
        <f t="shared" ref="X287:X288" si="346">IFERROR(V287/(V287+W287),"")</f>
        <v/>
      </c>
      <c r="Y287" s="79">
        <f>COUNTIFS('Audit Form Data'!Q$4:Q$123, TRUE, 'Audit Form Data'!A$4:A$123, "&gt;=8/1", 'Audit Form Data'!A$4:A$123, "&lt;=8/31", 'Audit Form Data'!B$4:B$123, 'Dropdown Lists'!A$12)</f>
        <v>0</v>
      </c>
      <c r="Z287" s="80">
        <f>COUNTIFS('Audit Form Data'!R$4:R$123, TRUE, 'Audit Form Data'!A$4:A$123, "&gt;=8/1", 'Audit Form Data'!A$4:A$123, "&lt;=8/31", 'Audit Form Data'!B$4:B$123, 'Dropdown Lists'!A$12)</f>
        <v>0</v>
      </c>
      <c r="AA287" s="104" t="str">
        <f t="shared" ref="AA287:AA288" si="347">IFERROR(Y287/(Y287+Z287),"")</f>
        <v/>
      </c>
      <c r="AB287" s="79">
        <f>COUNTIFS('Audit Form Data'!Q$4:Q$123, TRUE, 'Audit Form Data'!A$4:A$123, "&gt;=9/1", 'Audit Form Data'!A$4:A$123, "&lt;=9/30", 'Audit Form Data'!B$4:B$123, 'Dropdown Lists'!A$12)</f>
        <v>0</v>
      </c>
      <c r="AC287" s="80">
        <f>COUNTIFS('Audit Form Data'!R$4:R$123, TRUE, 'Audit Form Data'!A$4:A$123, "&gt;=9/1", 'Audit Form Data'!A$4:A$123, "&lt;=9/30", 'Audit Form Data'!B$4:B$123, 'Dropdown Lists'!A$12)</f>
        <v>0</v>
      </c>
      <c r="AD287" s="104" t="str">
        <f t="shared" ref="AD287:AD288" si="348">IFERROR(AB287/(AB287+AC287),"")</f>
        <v/>
      </c>
      <c r="AE287" s="79">
        <f>COUNTIFS('Audit Form Data'!Q$4:Q$123, TRUE, 'Audit Form Data'!A$4:A$123, "&gt;=10/1", 'Audit Form Data'!A$4:A$123, "&lt;=10/31", 'Audit Form Data'!B$4:B$123, 'Dropdown Lists'!A$12)</f>
        <v>0</v>
      </c>
      <c r="AF287" s="80">
        <f>COUNTIFS('Audit Form Data'!R$4:R$123, TRUE, 'Audit Form Data'!A$4:A$123, "&gt;=10/1", 'Audit Form Data'!A$4:A$123, "&lt;=10/31", 'Audit Form Data'!B$4:B$123, 'Dropdown Lists'!A$12)</f>
        <v>0</v>
      </c>
      <c r="AG287" s="104" t="str">
        <f t="shared" ref="AG287:AG288" si="349">IFERROR(AE287/(AE287+AF287),"")</f>
        <v/>
      </c>
      <c r="AH287" s="79">
        <f>COUNTIFS('Audit Form Data'!Q$4:Q$123, TRUE, 'Audit Form Data'!A$4:A$123, "&gt;=11/1", 'Audit Form Data'!A$4:A$123, "&lt;=11/30", 'Audit Form Data'!B$4:B$123, 'Dropdown Lists'!A$12)</f>
        <v>0</v>
      </c>
      <c r="AI287" s="80">
        <f>COUNTIFS('Audit Form Data'!R$4:R$123, TRUE, 'Audit Form Data'!A$4:A$123, "&gt;=11/1", 'Audit Form Data'!A$4:A$123, "&lt;=11/30", 'Audit Form Data'!B$4:B$123, 'Dropdown Lists'!A$12)</f>
        <v>0</v>
      </c>
      <c r="AJ287" s="104" t="str">
        <f t="shared" ref="AJ287:AJ288" si="350">IFERROR(AH287/(AH287+AI287),"")</f>
        <v/>
      </c>
      <c r="AK287" s="79">
        <f>COUNTIFS('Audit Form Data'!Q$4:Q$123, TRUE, 'Audit Form Data'!A$4:A$123, "&gt;=12/1", 'Audit Form Data'!A$4:A$123, "&lt;=12/31", 'Audit Form Data'!B$4:B$123, 'Dropdown Lists'!A$12)</f>
        <v>0</v>
      </c>
      <c r="AL287" s="80">
        <f>COUNTIFS('Audit Form Data'!R$4:R$123, TRUE, 'Audit Form Data'!A$4:A$123, "&gt;=12/1", 'Audit Form Data'!A$4:A$123, "&lt;=12/31", 'Audit Form Data'!B$4:B$123, 'Dropdown Lists'!A$12)</f>
        <v>0</v>
      </c>
      <c r="AM287" s="104" t="str">
        <f t="shared" ref="AM287:AM288" si="351">IFERROR(AK287/(AK287+AL287),"")</f>
        <v/>
      </c>
    </row>
    <row r="288" spans="2:54" ht="36.6" x14ac:dyDescent="0.3">
      <c r="B288" s="160"/>
      <c r="C288" s="63" t="s">
        <v>25</v>
      </c>
      <c r="D288" s="81">
        <f>COUNTIFS('Audit Form Data'!AC$4:AC$123, TRUE, 'Audit Form Data'!A$4:A$123, "&gt;=1/1", 'Audit Form Data'!A$4:A$123, "&lt;=1/31", 'Audit Form Data'!B$4:B$123, 'Dropdown Lists'!A$12)</f>
        <v>0</v>
      </c>
      <c r="E288" s="82">
        <f>COUNTIFS('Audit Form Data'!AD$4:AD$123, TRUE, 'Audit Form Data'!A$4:A$123, "&gt;=1/1", 'Audit Form Data'!A$4:A$123, "&lt;=1/31", 'Audit Form Data'!B$4:B$123, 'Dropdown Lists'!A$12)</f>
        <v>0</v>
      </c>
      <c r="F288" s="104" t="str">
        <f t="shared" si="340"/>
        <v/>
      </c>
      <c r="G288" s="81">
        <f>COUNTIFS('Audit Form Data'!AC$4:AC$123, TRUE, 'Audit Form Data'!A$4:A$123, "&gt;=2/1", 'Audit Form Data'!A$4:A$123, "&lt;3/1", 'Audit Form Data'!B$4:B$123, 'Dropdown Lists'!A$12)</f>
        <v>0</v>
      </c>
      <c r="H288" s="82">
        <f>COUNTIFS('Audit Form Data'!AD$4:AD$123, TRUE, 'Audit Form Data'!A$4:A$123, "&gt;=2/1", 'Audit Form Data'!A$4:A$123, "&lt;3/1", 'Audit Form Data'!B$4:B$123, 'Dropdown Lists'!A$12)</f>
        <v>0</v>
      </c>
      <c r="I288" s="104" t="str">
        <f t="shared" si="341"/>
        <v/>
      </c>
      <c r="J288" s="81">
        <f>COUNTIFS('Audit Form Data'!AC$4:AC$123, TRUE, 'Audit Form Data'!A$4:A$123, "&gt;=3/1", 'Audit Form Data'!A$4:A$123, "&lt;=3/31", 'Audit Form Data'!B$4:B$123, 'Dropdown Lists'!A$12)</f>
        <v>0</v>
      </c>
      <c r="K288" s="82">
        <f>COUNTIFS('Audit Form Data'!AD$4:AD$123, TRUE, 'Audit Form Data'!A$4:A$123, "&gt;=3/1", 'Audit Form Data'!A$4:A$123, "&lt;=3/31", 'Audit Form Data'!B$4:B$123, 'Dropdown Lists'!A$12)</f>
        <v>0</v>
      </c>
      <c r="L288" s="104" t="str">
        <f t="shared" si="342"/>
        <v/>
      </c>
      <c r="M288" s="81">
        <f>COUNTIFS('Audit Form Data'!AC$4:AC$123, TRUE, 'Audit Form Data'!A$4:A$123, "&gt;=4/1", 'Audit Form Data'!A$4:A$123, "&lt;=4/30", 'Audit Form Data'!B$4:B$123, 'Dropdown Lists'!A$12)</f>
        <v>0</v>
      </c>
      <c r="N288" s="82">
        <f>COUNTIFS('Audit Form Data'!AD$4:AD$123, TRUE, 'Audit Form Data'!A$4:A$123, "&gt;=4/1", 'Audit Form Data'!A$4:A$123, "&lt;=4/30", 'Audit Form Data'!B$4:B$123, 'Dropdown Lists'!A$12)</f>
        <v>0</v>
      </c>
      <c r="O288" s="104" t="str">
        <f t="shared" si="343"/>
        <v/>
      </c>
      <c r="P288" s="81">
        <f>COUNTIFS('Audit Form Data'!AC$4:AC$123, TRUE, 'Audit Form Data'!A$4:A$123, "&gt;=5/1", 'Audit Form Data'!A$4:A$123, "&lt;=5/31", 'Audit Form Data'!B$4:B$123, 'Dropdown Lists'!A$12)</f>
        <v>0</v>
      </c>
      <c r="Q288" s="82">
        <f>COUNTIFS('Audit Form Data'!AD$4:AD$123, TRUE, 'Audit Form Data'!A$4:A$123, "&gt;=5/1", 'Audit Form Data'!A$4:A$123, "&lt;=5/31", 'Audit Form Data'!B$4:B$123, 'Dropdown Lists'!A$12)</f>
        <v>0</v>
      </c>
      <c r="R288" s="104" t="str">
        <f t="shared" si="344"/>
        <v/>
      </c>
      <c r="S288" s="81">
        <f>COUNTIFS('Audit Form Data'!AC$4:AC$123, TRUE, 'Audit Form Data'!A$4:A$123, "&gt;=6/1", 'Audit Form Data'!A$4:A$123, "&lt;=6/30", 'Audit Form Data'!B$4:B$123, 'Dropdown Lists'!A$12)</f>
        <v>0</v>
      </c>
      <c r="T288" s="82">
        <f>COUNTIFS('Audit Form Data'!AD$4:AD$123, TRUE, 'Audit Form Data'!A$4:A$123, "&gt;=6/1", 'Audit Form Data'!A$4:A$123, "&lt;=6/30", 'Audit Form Data'!B$4:B$123, 'Dropdown Lists'!A$12)</f>
        <v>0</v>
      </c>
      <c r="U288" s="104" t="str">
        <f t="shared" si="345"/>
        <v/>
      </c>
      <c r="V288" s="81">
        <f>COUNTIFS('Audit Form Data'!AC$4:AC$123, TRUE, 'Audit Form Data'!A$4:A$123, "&gt;=7/1", 'Audit Form Data'!A$4:A$123, "&lt;=7/31", 'Audit Form Data'!B$4:B$123, 'Dropdown Lists'!A$12)</f>
        <v>0</v>
      </c>
      <c r="W288" s="82">
        <f>COUNTIFS('Audit Form Data'!AD$4:AD$123, TRUE, 'Audit Form Data'!A$4:A$123, "&gt;=7/1", 'Audit Form Data'!A$4:A$123, "&lt;=7/31", 'Audit Form Data'!B$4:B$123, 'Dropdown Lists'!A$12)</f>
        <v>0</v>
      </c>
      <c r="X288" s="104" t="str">
        <f t="shared" si="346"/>
        <v/>
      </c>
      <c r="Y288" s="81">
        <f>COUNTIFS('Audit Form Data'!AC$4:AC$123, TRUE, 'Audit Form Data'!A$4:A$123, "&gt;=8/1", 'Audit Form Data'!A$4:A$123, "&lt;=8/31", 'Audit Form Data'!B$4:B$123, 'Dropdown Lists'!A$12)</f>
        <v>0</v>
      </c>
      <c r="Z288" s="82">
        <f>COUNTIFS('Audit Form Data'!AD$4:AD$123, TRUE, 'Audit Form Data'!A$4:A$123, "&gt;=8/1", 'Audit Form Data'!A$4:A$123, "&lt;=8/31", 'Audit Form Data'!B$4:B$123, 'Dropdown Lists'!A$12)</f>
        <v>0</v>
      </c>
      <c r="AA288" s="104" t="str">
        <f t="shared" si="347"/>
        <v/>
      </c>
      <c r="AB288" s="81">
        <f>COUNTIFS('Audit Form Data'!AC$4:AC$123, TRUE, 'Audit Form Data'!A$4:A$123, "&gt;=9/1", 'Audit Form Data'!A$4:A$123, "&lt;=9/30", 'Audit Form Data'!B$4:B$123, 'Dropdown Lists'!A$12)</f>
        <v>0</v>
      </c>
      <c r="AC288" s="82">
        <f>COUNTIFS('Audit Form Data'!AD$4:AD$123, TRUE, 'Audit Form Data'!A$4:A$123, "&gt;=9/1", 'Audit Form Data'!A$4:A$123, "&lt;=9/30", 'Audit Form Data'!B$4:B$123, 'Dropdown Lists'!A$12)</f>
        <v>0</v>
      </c>
      <c r="AD288" s="104" t="str">
        <f t="shared" si="348"/>
        <v/>
      </c>
      <c r="AE288" s="81">
        <f>COUNTIFS('Audit Form Data'!AC$4:AC$123, TRUE, 'Audit Form Data'!A$4:A$123, "&gt;=10/1", 'Audit Form Data'!A$4:A$123, "&lt;=10/31", 'Audit Form Data'!B$4:B$123, 'Dropdown Lists'!A$12)</f>
        <v>0</v>
      </c>
      <c r="AF288" s="82">
        <f>COUNTIFS('Audit Form Data'!AD$4:AD$123, TRUE, 'Audit Form Data'!A$4:A$123, "&gt;=10/1", 'Audit Form Data'!A$4:A$123, "&lt;=10/31", 'Audit Form Data'!B$4:B$123, 'Dropdown Lists'!A$12)</f>
        <v>0</v>
      </c>
      <c r="AG288" s="104" t="str">
        <f t="shared" si="349"/>
        <v/>
      </c>
      <c r="AH288" s="81">
        <f>COUNTIFS('Audit Form Data'!AC$4:AC$123, TRUE, 'Audit Form Data'!A$4:A$123, "&gt;=11/1", 'Audit Form Data'!A$4:A$123, "&lt;=11/30", 'Audit Form Data'!B$4:B$123, 'Dropdown Lists'!A$12)</f>
        <v>0</v>
      </c>
      <c r="AI288" s="82">
        <f>COUNTIFS('Audit Form Data'!AD$4:AD$123, TRUE, 'Audit Form Data'!A$4:A$123, "&gt;=11/1", 'Audit Form Data'!A$4:A$123, "&lt;=11/30", 'Audit Form Data'!B$4:B$123, 'Dropdown Lists'!A$12)</f>
        <v>0</v>
      </c>
      <c r="AJ288" s="104" t="str">
        <f t="shared" si="350"/>
        <v/>
      </c>
      <c r="AK288" s="81">
        <f>COUNTIFS('Audit Form Data'!AC$4:AC$123, TRUE, 'Audit Form Data'!A$4:A$123, "&gt;=12/1", 'Audit Form Data'!A$4:A$123, "&lt;=12/31", 'Audit Form Data'!B$4:B$123, 'Dropdown Lists'!A$12)</f>
        <v>0</v>
      </c>
      <c r="AL288" s="82">
        <f>COUNTIFS('Audit Form Data'!AD$4:AD$123, TRUE, 'Audit Form Data'!A$4:A$123, "&gt;=12/1", 'Audit Form Data'!A$4:A$123, "&lt;=12/31", 'Audit Form Data'!B$4:B$123, 'Dropdown Lists'!A$12)</f>
        <v>0</v>
      </c>
      <c r="AM288" s="104" t="str">
        <f t="shared" si="351"/>
        <v/>
      </c>
    </row>
    <row r="289" spans="2:39" ht="15" thickBot="1" x14ac:dyDescent="0.35">
      <c r="B289" s="153"/>
      <c r="C289" s="95" t="s">
        <v>118</v>
      </c>
      <c r="D289" s="105">
        <f>SUM(D287:D288)</f>
        <v>0</v>
      </c>
      <c r="E289" s="106">
        <f>SUM(E287:E288)</f>
        <v>0</v>
      </c>
      <c r="F289" s="107" t="e">
        <f>IFERROR(D289/(D289+E289), NA())</f>
        <v>#N/A</v>
      </c>
      <c r="G289" s="105">
        <f>SUM(G287:G288)</f>
        <v>0</v>
      </c>
      <c r="H289" s="106">
        <f>SUM(H287:H288)</f>
        <v>0</v>
      </c>
      <c r="I289" s="107" t="e">
        <f>IFERROR(G289/(G289+H289), NA())</f>
        <v>#N/A</v>
      </c>
      <c r="J289" s="105">
        <f>SUM(J287:J288)</f>
        <v>0</v>
      </c>
      <c r="K289" s="106">
        <f>SUM(K287:K288)</f>
        <v>0</v>
      </c>
      <c r="L289" s="107" t="e">
        <f>IFERROR(J289/(J289+K289), NA())</f>
        <v>#N/A</v>
      </c>
      <c r="M289" s="105">
        <f>SUM(M287:M288)</f>
        <v>0</v>
      </c>
      <c r="N289" s="106">
        <f>SUM(N287:N288)</f>
        <v>0</v>
      </c>
      <c r="O289" s="107" t="e">
        <f>IFERROR(M289/(M289+N289), NA())</f>
        <v>#N/A</v>
      </c>
      <c r="P289" s="105">
        <f>SUM(P287:P288)</f>
        <v>0</v>
      </c>
      <c r="Q289" s="106">
        <f>SUM(Q287:Q288)</f>
        <v>0</v>
      </c>
      <c r="R289" s="107" t="e">
        <f>IFERROR(P289/(P289+Q289), NA())</f>
        <v>#N/A</v>
      </c>
      <c r="S289" s="105">
        <f>SUM(S287:S288)</f>
        <v>0</v>
      </c>
      <c r="T289" s="106">
        <f>SUM(T287:T288)</f>
        <v>0</v>
      </c>
      <c r="U289" s="107" t="e">
        <f>IFERROR(S289/(S289+T289), NA())</f>
        <v>#N/A</v>
      </c>
      <c r="V289" s="105">
        <f>SUM(V287:V288)</f>
        <v>0</v>
      </c>
      <c r="W289" s="106">
        <f>SUM(W287:W288)</f>
        <v>0</v>
      </c>
      <c r="X289" s="107" t="e">
        <f>IFERROR(V289/(V289+W289), NA())</f>
        <v>#N/A</v>
      </c>
      <c r="Y289" s="105">
        <f>SUM(Y287:Y288)</f>
        <v>0</v>
      </c>
      <c r="Z289" s="106">
        <f>SUM(Z287:Z288)</f>
        <v>0</v>
      </c>
      <c r="AA289" s="107" t="e">
        <f>IFERROR(Y289/(Y289+Z289), NA())</f>
        <v>#N/A</v>
      </c>
      <c r="AB289" s="105">
        <f>SUM(AB287:AB288)</f>
        <v>0</v>
      </c>
      <c r="AC289" s="106">
        <f>SUM(AC287:AC288)</f>
        <v>0</v>
      </c>
      <c r="AD289" s="107" t="e">
        <f>IFERROR(AB289/(AB289+AC289), NA())</f>
        <v>#N/A</v>
      </c>
      <c r="AE289" s="105">
        <f>SUM(AE287:AE288)</f>
        <v>0</v>
      </c>
      <c r="AF289" s="106">
        <f>SUM(AF287:AF288)</f>
        <v>0</v>
      </c>
      <c r="AG289" s="107" t="e">
        <f>IFERROR(AE289/(AE289+AF289), NA())</f>
        <v>#N/A</v>
      </c>
      <c r="AH289" s="105">
        <f>SUM(AH287:AH288)</f>
        <v>0</v>
      </c>
      <c r="AI289" s="106">
        <f>SUM(AI287:AI288)</f>
        <v>0</v>
      </c>
      <c r="AJ289" s="107" t="e">
        <f>IFERROR(AH289/(AH289+AI289), NA())</f>
        <v>#N/A</v>
      </c>
      <c r="AK289" s="105">
        <f>SUM(AK287:AK288)</f>
        <v>0</v>
      </c>
      <c r="AL289" s="106">
        <f>SUM(AL287:AL288)</f>
        <v>0</v>
      </c>
      <c r="AM289" s="107" t="e">
        <f>IFERROR(AK289/(AK289+AL289), NA())</f>
        <v>#N/A</v>
      </c>
    </row>
  </sheetData>
  <mergeCells count="110">
    <mergeCell ref="AO4:AO6"/>
    <mergeCell ref="AO7:AO9"/>
    <mergeCell ref="AO11:AO17"/>
    <mergeCell ref="AO18:AO20"/>
    <mergeCell ref="AO21:AO22"/>
    <mergeCell ref="AO62:AO64"/>
    <mergeCell ref="B33:B36"/>
    <mergeCell ref="B4:B7"/>
    <mergeCell ref="B8:B11"/>
    <mergeCell ref="B12:B13"/>
    <mergeCell ref="B14:B21"/>
    <mergeCell ref="B22:B25"/>
    <mergeCell ref="B26:B28"/>
    <mergeCell ref="AO33:AO35"/>
    <mergeCell ref="AO36:AO38"/>
    <mergeCell ref="AO65:AO67"/>
    <mergeCell ref="AO69:AO75"/>
    <mergeCell ref="AO76:AO78"/>
    <mergeCell ref="AO79:AO80"/>
    <mergeCell ref="B84:B86"/>
    <mergeCell ref="B37:B40"/>
    <mergeCell ref="B41:B42"/>
    <mergeCell ref="B43:B50"/>
    <mergeCell ref="B51:B54"/>
    <mergeCell ref="B55:B57"/>
    <mergeCell ref="B62:B65"/>
    <mergeCell ref="B66:B69"/>
    <mergeCell ref="B70:B71"/>
    <mergeCell ref="B72:B79"/>
    <mergeCell ref="B80:B83"/>
    <mergeCell ref="AO40:AO46"/>
    <mergeCell ref="AO47:AO49"/>
    <mergeCell ref="AO50:AO51"/>
    <mergeCell ref="B91:B94"/>
    <mergeCell ref="AO91:AO93"/>
    <mergeCell ref="AO94:AO96"/>
    <mergeCell ref="B95:B98"/>
    <mergeCell ref="AO98:AO104"/>
    <mergeCell ref="B99:B100"/>
    <mergeCell ref="B101:B108"/>
    <mergeCell ref="AO105:AO107"/>
    <mergeCell ref="AO108:AO109"/>
    <mergeCell ref="B109:B112"/>
    <mergeCell ref="B113:B115"/>
    <mergeCell ref="B120:B123"/>
    <mergeCell ref="AO120:AO122"/>
    <mergeCell ref="AO123:AO125"/>
    <mergeCell ref="B124:B127"/>
    <mergeCell ref="AO127:AO133"/>
    <mergeCell ref="B128:B129"/>
    <mergeCell ref="B130:B137"/>
    <mergeCell ref="AO134:AO136"/>
    <mergeCell ref="AO137:AO138"/>
    <mergeCell ref="B138:B141"/>
    <mergeCell ref="B142:B144"/>
    <mergeCell ref="B149:B152"/>
    <mergeCell ref="AO149:AO151"/>
    <mergeCell ref="AO152:AO154"/>
    <mergeCell ref="B153:B156"/>
    <mergeCell ref="AO156:AO162"/>
    <mergeCell ref="B157:B158"/>
    <mergeCell ref="B159:B166"/>
    <mergeCell ref="AO163:AO165"/>
    <mergeCell ref="AO166:AO167"/>
    <mergeCell ref="B167:B170"/>
    <mergeCell ref="B171:B173"/>
    <mergeCell ref="B178:B181"/>
    <mergeCell ref="AO178:AO180"/>
    <mergeCell ref="AO181:AO183"/>
    <mergeCell ref="B182:B185"/>
    <mergeCell ref="AO185:AO191"/>
    <mergeCell ref="B186:B187"/>
    <mergeCell ref="B188:B195"/>
    <mergeCell ref="AO192:AO194"/>
    <mergeCell ref="AO195:AO196"/>
    <mergeCell ref="B196:B199"/>
    <mergeCell ref="B200:B202"/>
    <mergeCell ref="B207:B210"/>
    <mergeCell ref="AO207:AO209"/>
    <mergeCell ref="AO210:AO212"/>
    <mergeCell ref="B211:B214"/>
    <mergeCell ref="AO214:AO220"/>
    <mergeCell ref="B215:B216"/>
    <mergeCell ref="B217:B224"/>
    <mergeCell ref="AO221:AO223"/>
    <mergeCell ref="AO224:AO225"/>
    <mergeCell ref="B225:B228"/>
    <mergeCell ref="B229:B231"/>
    <mergeCell ref="B236:B239"/>
    <mergeCell ref="AO236:AO238"/>
    <mergeCell ref="AO239:AO241"/>
    <mergeCell ref="B240:B243"/>
    <mergeCell ref="AO243:AO249"/>
    <mergeCell ref="B244:B245"/>
    <mergeCell ref="B246:B253"/>
    <mergeCell ref="AO250:AO252"/>
    <mergeCell ref="AO253:AO254"/>
    <mergeCell ref="B254:B257"/>
    <mergeCell ref="B287:B289"/>
    <mergeCell ref="B258:B260"/>
    <mergeCell ref="B265:B268"/>
    <mergeCell ref="AO265:AO267"/>
    <mergeCell ref="AO268:AO270"/>
    <mergeCell ref="B269:B272"/>
    <mergeCell ref="AO272:AO278"/>
    <mergeCell ref="B273:B274"/>
    <mergeCell ref="B275:B282"/>
    <mergeCell ref="AO279:AO281"/>
    <mergeCell ref="AO282:AO283"/>
    <mergeCell ref="B283:B28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77BDA-894E-49E8-986A-6768856E4C66}">
  <sheetPr codeName="Sheet9"/>
  <dimension ref="B1"/>
  <sheetViews>
    <sheetView showGridLines="0" topLeftCell="R1" workbookViewId="0">
      <selection activeCell="AC1" sqref="AC1:XFD1048576"/>
    </sheetView>
  </sheetViews>
  <sheetFormatPr defaultColWidth="0" defaultRowHeight="14.4" x14ac:dyDescent="0.3"/>
  <cols>
    <col min="1" max="28" width="8.88671875" customWidth="1"/>
    <col min="29" max="16384" width="8.88671875" hidden="1"/>
  </cols>
  <sheetData>
    <row r="1" spans="2:2" ht="15.6" x14ac:dyDescent="0.3">
      <c r="B1" s="163" t="s">
        <v>130</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20d4877-da4e-45ff-ab07-6a81f53a641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1781EF5B65D654C8B17653D7D63DEF5" ma:contentTypeVersion="13" ma:contentTypeDescription="Create a new document." ma:contentTypeScope="" ma:versionID="a506a511c012cc4461884d64bf03764a">
  <xsd:schema xmlns:xsd="http://www.w3.org/2001/XMLSchema" xmlns:xs="http://www.w3.org/2001/XMLSchema" xmlns:p="http://schemas.microsoft.com/office/2006/metadata/properties" xmlns:ns2="a20d4877-da4e-45ff-ab07-6a81f53a6419" xmlns:ns3="3a4037c2-2af2-4bf5-b4e3-b64d04f007b5" targetNamespace="http://schemas.microsoft.com/office/2006/metadata/properties" ma:root="true" ma:fieldsID="26991e7fa4ff0d0a19dc3f17431ac6e7" ns2:_="" ns3:_="">
    <xsd:import namespace="a20d4877-da4e-45ff-ab07-6a81f53a6419"/>
    <xsd:import namespace="3a4037c2-2af2-4bf5-b4e3-b64d04f007b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GenerationTime" minOccurs="0"/>
                <xsd:element ref="ns2:MediaServiceEventHashCode" minOccurs="0"/>
                <xsd:element ref="ns2:MediaServiceSearchProperties" minOccurs="0"/>
                <xsd:element ref="ns2:lcf76f155ced4ddcb4097134ff3c332f" minOccurs="0"/>
                <xsd:element ref="ns2:MediaServiceDateTake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0d4877-da4e-45ff-ab07-6a81f53a64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52c067e-633e-4f6a-86d3-fef86e6ec05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a4037c2-2af2-4bf5-b4e3-b64d04f007b5"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8F4B1FF-6B53-4173-B289-264ACDDDDD56}">
  <ds:schemaRefs>
    <ds:schemaRef ds:uri="http://schemas.microsoft.com/sharepoint/v3/contenttype/forms"/>
  </ds:schemaRefs>
</ds:datastoreItem>
</file>

<file path=customXml/itemProps2.xml><?xml version="1.0" encoding="utf-8"?>
<ds:datastoreItem xmlns:ds="http://schemas.openxmlformats.org/officeDocument/2006/customXml" ds:itemID="{09101492-BB4C-4687-B264-EF2FC4DEF643}">
  <ds:schemaRefs>
    <ds:schemaRef ds:uri="http://purl.org/dc/elements/1.1/"/>
    <ds:schemaRef ds:uri="http://schemas.microsoft.com/office/2006/metadata/properties"/>
    <ds:schemaRef ds:uri="3a4037c2-2af2-4bf5-b4e3-b64d04f007b5"/>
    <ds:schemaRef ds:uri="a20d4877-da4e-45ff-ab07-6a81f53a641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F8E6ACD0-9436-4B59-9EDE-C44D66E4DF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0d4877-da4e-45ff-ab07-6a81f53a6419"/>
    <ds:schemaRef ds:uri="3a4037c2-2af2-4bf5-b4e3-b64d04f00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4e2d11c-fae4-453b-b6c0-2964663779aa}" enabled="0" method="" siteId="{f4e2d11c-fae4-453b-b6c0-2964663779a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Sheet1</vt:lpstr>
      <vt:lpstr>Instructions</vt:lpstr>
      <vt:lpstr>Audit Form</vt:lpstr>
      <vt:lpstr>Audit Form Data</vt:lpstr>
      <vt:lpstr>Facility Data</vt:lpstr>
      <vt:lpstr>Facility Charts</vt:lpstr>
      <vt:lpstr>Unit A Charts</vt:lpstr>
      <vt:lpstr>Unit Data</vt:lpstr>
      <vt:lpstr>Unit B Charts</vt:lpstr>
      <vt:lpstr>Unit C Charts</vt:lpstr>
      <vt:lpstr>Unit D Charts</vt:lpstr>
      <vt:lpstr>Unit E Charts</vt:lpstr>
      <vt:lpstr>Unit F Charts</vt:lpstr>
      <vt:lpstr>Unit G Charts</vt:lpstr>
      <vt:lpstr>Unit H Charts</vt:lpstr>
      <vt:lpstr>Unit I Charts</vt:lpstr>
      <vt:lpstr>Unit J Charts</vt:lpstr>
      <vt:lpstr>Dropdown Lists</vt:lpstr>
      <vt:lpstr>'Audit Form'!Print_Area</vt:lpstr>
    </vt:vector>
  </TitlesOfParts>
  <Manager/>
  <Company>Wisconsin Department of Health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Environmental Services Process Audit Workbook</dc:title>
  <dc:subject/>
  <dc:creator>Hendricks, Theresa J - DHS</dc:creator>
  <cp:keywords/>
  <dc:description/>
  <cp:lastModifiedBy>Welke, Mariah E - DHS</cp:lastModifiedBy>
  <cp:revision/>
  <cp:lastPrinted>2026-07-06T13:23:52Z</cp:lastPrinted>
  <dcterms:created xsi:type="dcterms:W3CDTF">2026-04-27T14:26:27Z</dcterms:created>
  <dcterms:modified xsi:type="dcterms:W3CDTF">2026-07-06T13:34:27Z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0x01010071781EF5B65D654C8B17653D7D63DEF5</vt:lpwstr>
  </property>
  <property fmtid="{D5CDD505-2E9C-101B-9397-08002B2CF9AE}" pid="3" name="MediaServiceImageTags">
    <vt:lpwstr/>
  </property>
</Properties>
</file>