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L:\Healthcare Acquired Infections\PHE\Publications\HH Tracking Workbook\"/>
    </mc:Choice>
  </mc:AlternateContent>
  <xr:revisionPtr revIDLastSave="0" documentId="8_{1404B48F-05B8-4FB1-AAA9-0F9F1203E67D}" xr6:coauthVersionLast="47" xr6:coauthVersionMax="47" xr10:uidLastSave="{00000000-0000-0000-0000-000000000000}"/>
  <bookViews>
    <workbookView xWindow="-108" yWindow="-108" windowWidth="23256" windowHeight="13896" firstSheet="4" activeTab="6" xr2:uid="{00000000-000D-0000-FFFF-FFFF00000000}"/>
  </bookViews>
  <sheets>
    <sheet name="Instructions" sheetId="12" r:id="rId1"/>
    <sheet name="Cover Page" sheetId="13" r:id="rId2"/>
    <sheet name="Hand Hygiene Observation Tool" sheetId="18" r:id="rId3"/>
    <sheet name="Data and Chart by Clinic" sheetId="5" r:id="rId4"/>
    <sheet name="Data and Charts by Location" sheetId="10" r:id="rId5"/>
    <sheet name="Data and Charts by Staff" sheetId="21" r:id="rId6"/>
    <sheet name="Data and Charts by Process" sheetId="24" r:id="rId7"/>
  </sheets>
  <externalReferences>
    <externalReference r:id="rId8"/>
  </externalReferences>
  <definedNames>
    <definedName name="_xlnm.Print_Area" localSheetId="3">'Data and Chart by Clinic'!$A$1:$Z$47</definedName>
    <definedName name="_xlnm.Print_Area" localSheetId="4">'Data and Charts by Location'!$A$1:$Z$99</definedName>
    <definedName name="_xlnm.Print_Area" localSheetId="6">'Data and Charts by Process'!$A$1:$Z$95</definedName>
    <definedName name="_xlnm.Print_Area" localSheetId="5">'Data and Charts by Staff'!$A$1:$Z$98</definedName>
    <definedName name="_xlnm.Print_Area" localSheetId="2">'Hand Hygiene Observation Tool'!$A$1:$AH$50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3" i="24" l="1"/>
  <c r="V23" i="24"/>
  <c r="S23" i="24"/>
  <c r="R23" i="24"/>
  <c r="O23" i="24"/>
  <c r="N23" i="24"/>
  <c r="K23" i="24"/>
  <c r="J23" i="24"/>
  <c r="G23" i="24"/>
  <c r="F23" i="24"/>
  <c r="C23" i="24"/>
  <c r="B23" i="24"/>
  <c r="W11" i="24"/>
  <c r="V11" i="24"/>
  <c r="S11" i="24"/>
  <c r="R11" i="24"/>
  <c r="O11" i="24"/>
  <c r="N11" i="24"/>
  <c r="K11" i="24"/>
  <c r="J11" i="24"/>
  <c r="G11" i="24"/>
  <c r="F11" i="24"/>
  <c r="C11" i="24"/>
  <c r="B11" i="24"/>
  <c r="D10" i="24"/>
  <c r="E10" i="24"/>
  <c r="H10" i="24"/>
  <c r="I10" i="24"/>
  <c r="L10" i="24"/>
  <c r="M10" i="24"/>
  <c r="P10" i="24"/>
  <c r="Q10" i="24"/>
  <c r="T10" i="24"/>
  <c r="U10" i="24"/>
  <c r="X10" i="24"/>
  <c r="Y10" i="24"/>
  <c r="X18" i="21"/>
  <c r="S25" i="10"/>
  <c r="Y22" i="24"/>
  <c r="X22" i="24"/>
  <c r="U22" i="24"/>
  <c r="T22" i="24"/>
  <c r="Q22" i="24"/>
  <c r="P22" i="24"/>
  <c r="M22" i="24"/>
  <c r="L22" i="24"/>
  <c r="I22" i="24"/>
  <c r="H22" i="24"/>
  <c r="E22" i="24"/>
  <c r="D22" i="24"/>
  <c r="Y21" i="24"/>
  <c r="X21" i="24"/>
  <c r="U21" i="24"/>
  <c r="T21" i="24"/>
  <c r="Q21" i="24"/>
  <c r="P21" i="24"/>
  <c r="M21" i="24"/>
  <c r="L21" i="24"/>
  <c r="I21" i="24"/>
  <c r="H21" i="24"/>
  <c r="E21" i="24"/>
  <c r="D21" i="24"/>
  <c r="Y20" i="24"/>
  <c r="X20" i="24"/>
  <c r="U20" i="24"/>
  <c r="T20" i="24"/>
  <c r="Q20" i="24"/>
  <c r="P20" i="24"/>
  <c r="M20" i="24"/>
  <c r="L20" i="24"/>
  <c r="I20" i="24"/>
  <c r="H20" i="24"/>
  <c r="E20" i="24"/>
  <c r="D20" i="24"/>
  <c r="Y19" i="24"/>
  <c r="X19" i="24"/>
  <c r="U19" i="24"/>
  <c r="T19" i="24"/>
  <c r="Q19" i="24"/>
  <c r="P19" i="24"/>
  <c r="M19" i="24"/>
  <c r="L19" i="24"/>
  <c r="I19" i="24"/>
  <c r="H19" i="24"/>
  <c r="E19" i="24"/>
  <c r="D19" i="24"/>
  <c r="Y18" i="24"/>
  <c r="X18" i="24"/>
  <c r="U18" i="24"/>
  <c r="T18" i="24"/>
  <c r="Q18" i="24"/>
  <c r="P18" i="24"/>
  <c r="M18" i="24"/>
  <c r="L18" i="24"/>
  <c r="I18" i="24"/>
  <c r="H18" i="24"/>
  <c r="E18" i="24"/>
  <c r="D18" i="24"/>
  <c r="Y17" i="24"/>
  <c r="X17" i="24"/>
  <c r="U17" i="24"/>
  <c r="T17" i="24"/>
  <c r="Q17" i="24"/>
  <c r="P17" i="24"/>
  <c r="M17" i="24"/>
  <c r="L17" i="24"/>
  <c r="I17" i="24"/>
  <c r="H17" i="24"/>
  <c r="E17" i="24"/>
  <c r="D17" i="24"/>
  <c r="Y16" i="24"/>
  <c r="X16" i="24"/>
  <c r="U16" i="24"/>
  <c r="T16" i="24"/>
  <c r="Q16" i="24"/>
  <c r="P16" i="24"/>
  <c r="M16" i="24"/>
  <c r="L16" i="24"/>
  <c r="I16" i="24"/>
  <c r="H16" i="24"/>
  <c r="E16" i="24"/>
  <c r="D16" i="24"/>
  <c r="Y9" i="24"/>
  <c r="X9" i="24"/>
  <c r="U9" i="24"/>
  <c r="T9" i="24"/>
  <c r="Q9" i="24"/>
  <c r="P9" i="24"/>
  <c r="M9" i="24"/>
  <c r="L9" i="24"/>
  <c r="I9" i="24"/>
  <c r="H9" i="24"/>
  <c r="E9" i="24"/>
  <c r="D9" i="24"/>
  <c r="Y8" i="24"/>
  <c r="X8" i="24"/>
  <c r="U8" i="24"/>
  <c r="T8" i="24"/>
  <c r="Q8" i="24"/>
  <c r="P8" i="24"/>
  <c r="M8" i="24"/>
  <c r="L8" i="24"/>
  <c r="I8" i="24"/>
  <c r="H8" i="24"/>
  <c r="E8" i="24"/>
  <c r="D8" i="24"/>
  <c r="Y7" i="24"/>
  <c r="X7" i="24"/>
  <c r="U7" i="24"/>
  <c r="T7" i="24"/>
  <c r="Q7" i="24"/>
  <c r="P7" i="24"/>
  <c r="M7" i="24"/>
  <c r="L7" i="24"/>
  <c r="I7" i="24"/>
  <c r="H7" i="24"/>
  <c r="E7" i="24"/>
  <c r="D7" i="24"/>
  <c r="Y6" i="24"/>
  <c r="X6" i="24"/>
  <c r="U6" i="24"/>
  <c r="T6" i="24"/>
  <c r="Q6" i="24"/>
  <c r="P6" i="24"/>
  <c r="M6" i="24"/>
  <c r="L6" i="24"/>
  <c r="I6" i="24"/>
  <c r="H6" i="24"/>
  <c r="E6" i="24"/>
  <c r="D6" i="24"/>
  <c r="Y5" i="24"/>
  <c r="X5" i="24"/>
  <c r="U5" i="24"/>
  <c r="T5" i="24"/>
  <c r="Q5" i="24"/>
  <c r="P5" i="24"/>
  <c r="M5" i="24"/>
  <c r="L5" i="24"/>
  <c r="I5" i="24"/>
  <c r="H5" i="24"/>
  <c r="E5" i="24"/>
  <c r="D5" i="24"/>
  <c r="Y4" i="24"/>
  <c r="X4" i="24"/>
  <c r="U4" i="24"/>
  <c r="T4" i="24"/>
  <c r="Q4" i="24"/>
  <c r="P4" i="24"/>
  <c r="M4" i="24"/>
  <c r="L4" i="24"/>
  <c r="I4" i="24"/>
  <c r="H4" i="24"/>
  <c r="E4" i="24"/>
  <c r="D4" i="24"/>
  <c r="W25" i="21"/>
  <c r="V25" i="21"/>
  <c r="S25" i="21"/>
  <c r="R25" i="21"/>
  <c r="O25" i="21"/>
  <c r="N25" i="21"/>
  <c r="K25" i="21"/>
  <c r="J25" i="21"/>
  <c r="G25" i="21"/>
  <c r="F25" i="21"/>
  <c r="C25" i="21"/>
  <c r="B25" i="21"/>
  <c r="Y24" i="21"/>
  <c r="X24" i="21"/>
  <c r="U24" i="21"/>
  <c r="T24" i="21"/>
  <c r="Q24" i="21"/>
  <c r="P24" i="21"/>
  <c r="M24" i="21"/>
  <c r="L24" i="21"/>
  <c r="I24" i="21"/>
  <c r="H24" i="21"/>
  <c r="E24" i="21"/>
  <c r="D24" i="21"/>
  <c r="Y23" i="21"/>
  <c r="X23" i="21"/>
  <c r="U23" i="21"/>
  <c r="T23" i="21"/>
  <c r="Q23" i="21"/>
  <c r="P23" i="21"/>
  <c r="M23" i="21"/>
  <c r="L23" i="21"/>
  <c r="I23" i="21"/>
  <c r="H23" i="21"/>
  <c r="E23" i="21"/>
  <c r="D23" i="21"/>
  <c r="Y22" i="21"/>
  <c r="X22" i="21"/>
  <c r="U22" i="21"/>
  <c r="T22" i="21"/>
  <c r="Q22" i="21"/>
  <c r="P22" i="21"/>
  <c r="M22" i="21"/>
  <c r="L22" i="21"/>
  <c r="I22" i="21"/>
  <c r="H22" i="21"/>
  <c r="E22" i="21"/>
  <c r="D22" i="21"/>
  <c r="Y21" i="21"/>
  <c r="X21" i="21"/>
  <c r="U21" i="21"/>
  <c r="T21" i="21"/>
  <c r="Q21" i="21"/>
  <c r="P21" i="21"/>
  <c r="M21" i="21"/>
  <c r="L21" i="21"/>
  <c r="I21" i="21"/>
  <c r="H21" i="21"/>
  <c r="E21" i="21"/>
  <c r="D21" i="21"/>
  <c r="Y20" i="21"/>
  <c r="X20" i="21"/>
  <c r="U20" i="21"/>
  <c r="T20" i="21"/>
  <c r="Q20" i="21"/>
  <c r="P20" i="21"/>
  <c r="M20" i="21"/>
  <c r="L20" i="21"/>
  <c r="I20" i="21"/>
  <c r="H20" i="21"/>
  <c r="E20" i="21"/>
  <c r="D20" i="21"/>
  <c r="Y19" i="21"/>
  <c r="X19" i="21"/>
  <c r="U19" i="21"/>
  <c r="T19" i="21"/>
  <c r="Q19" i="21"/>
  <c r="P19" i="21"/>
  <c r="M19" i="21"/>
  <c r="L19" i="21"/>
  <c r="I19" i="21"/>
  <c r="H19" i="21"/>
  <c r="E19" i="21"/>
  <c r="D19" i="21"/>
  <c r="Y18" i="21"/>
  <c r="U18" i="21"/>
  <c r="T18" i="21"/>
  <c r="Q18" i="21"/>
  <c r="P18" i="21"/>
  <c r="M18" i="21"/>
  <c r="L18" i="21"/>
  <c r="I18" i="21"/>
  <c r="H18" i="21"/>
  <c r="E18" i="21"/>
  <c r="D18" i="21"/>
  <c r="Y17" i="21"/>
  <c r="X17" i="21"/>
  <c r="U17" i="21"/>
  <c r="T17" i="21"/>
  <c r="Q17" i="21"/>
  <c r="P17" i="21"/>
  <c r="M17" i="21"/>
  <c r="L17" i="21"/>
  <c r="I17" i="21"/>
  <c r="H17" i="21"/>
  <c r="E17" i="21"/>
  <c r="D17" i="21"/>
  <c r="W12" i="21"/>
  <c r="V12" i="21"/>
  <c r="Y12" i="21" s="1"/>
  <c r="S12" i="21"/>
  <c r="R12" i="21"/>
  <c r="O12" i="21"/>
  <c r="N12" i="21"/>
  <c r="K12" i="21"/>
  <c r="J12" i="21"/>
  <c r="G12" i="21"/>
  <c r="F12" i="21"/>
  <c r="C12" i="21"/>
  <c r="B12" i="21"/>
  <c r="Y11" i="21"/>
  <c r="X11" i="21"/>
  <c r="U11" i="21"/>
  <c r="T11" i="21"/>
  <c r="Q11" i="21"/>
  <c r="P11" i="21"/>
  <c r="M11" i="21"/>
  <c r="L11" i="21"/>
  <c r="I11" i="21"/>
  <c r="H11" i="21"/>
  <c r="E11" i="21"/>
  <c r="D11" i="21"/>
  <c r="Y10" i="21"/>
  <c r="X10" i="21"/>
  <c r="U10" i="21"/>
  <c r="T10" i="21"/>
  <c r="Q10" i="21"/>
  <c r="P10" i="21"/>
  <c r="M10" i="21"/>
  <c r="L10" i="21"/>
  <c r="I10" i="21"/>
  <c r="H10" i="21"/>
  <c r="E10" i="21"/>
  <c r="D10" i="21"/>
  <c r="Y9" i="21"/>
  <c r="X9" i="21"/>
  <c r="U9" i="21"/>
  <c r="T9" i="21"/>
  <c r="Q9" i="21"/>
  <c r="P9" i="21"/>
  <c r="M9" i="21"/>
  <c r="L9" i="21"/>
  <c r="I9" i="21"/>
  <c r="H9" i="21"/>
  <c r="E9" i="21"/>
  <c r="D9" i="21"/>
  <c r="Y8" i="21"/>
  <c r="X8" i="21"/>
  <c r="U8" i="21"/>
  <c r="T8" i="21"/>
  <c r="Q8" i="21"/>
  <c r="P8" i="21"/>
  <c r="M8" i="21"/>
  <c r="L8" i="21"/>
  <c r="I8" i="21"/>
  <c r="H8" i="21"/>
  <c r="E8" i="21"/>
  <c r="D8" i="21"/>
  <c r="Y7" i="21"/>
  <c r="X7" i="21"/>
  <c r="U7" i="21"/>
  <c r="T7" i="21"/>
  <c r="Q7" i="21"/>
  <c r="P7" i="21"/>
  <c r="M7" i="21"/>
  <c r="L7" i="21"/>
  <c r="I7" i="21"/>
  <c r="H7" i="21"/>
  <c r="E7" i="21"/>
  <c r="D7" i="21"/>
  <c r="Y6" i="21"/>
  <c r="X6" i="21"/>
  <c r="U6" i="21"/>
  <c r="T6" i="21"/>
  <c r="Q6" i="21"/>
  <c r="P6" i="21"/>
  <c r="M6" i="21"/>
  <c r="L6" i="21"/>
  <c r="I6" i="21"/>
  <c r="H6" i="21"/>
  <c r="E6" i="21"/>
  <c r="D6" i="21"/>
  <c r="Y5" i="21"/>
  <c r="X5" i="21"/>
  <c r="U5" i="21"/>
  <c r="T5" i="21"/>
  <c r="Q5" i="21"/>
  <c r="P5" i="21"/>
  <c r="M5" i="21"/>
  <c r="L5" i="21"/>
  <c r="I5" i="21"/>
  <c r="H5" i="21"/>
  <c r="E5" i="21"/>
  <c r="D5" i="21"/>
  <c r="Y4" i="21"/>
  <c r="X4" i="21"/>
  <c r="U4" i="21"/>
  <c r="T4" i="21"/>
  <c r="Q4" i="21"/>
  <c r="P4" i="21"/>
  <c r="M4" i="21"/>
  <c r="L4" i="21"/>
  <c r="I4" i="21"/>
  <c r="H4" i="21"/>
  <c r="E4" i="21"/>
  <c r="D4" i="21"/>
  <c r="Y24" i="10"/>
  <c r="Y23" i="10"/>
  <c r="Y22" i="10"/>
  <c r="Y21" i="10"/>
  <c r="Y20" i="10"/>
  <c r="Y19" i="10"/>
  <c r="Y18" i="10"/>
  <c r="Y17" i="10"/>
  <c r="X24" i="10"/>
  <c r="X23" i="10"/>
  <c r="X22" i="10"/>
  <c r="X21" i="10"/>
  <c r="X20" i="10"/>
  <c r="X19" i="10"/>
  <c r="X18" i="10"/>
  <c r="X17" i="10"/>
  <c r="U24" i="10"/>
  <c r="U23" i="10"/>
  <c r="U22" i="10"/>
  <c r="U21" i="10"/>
  <c r="U20" i="10"/>
  <c r="U19" i="10"/>
  <c r="U18" i="10"/>
  <c r="U17" i="10"/>
  <c r="T24" i="10"/>
  <c r="T23" i="10"/>
  <c r="T22" i="10"/>
  <c r="T21" i="10"/>
  <c r="T20" i="10"/>
  <c r="T19" i="10"/>
  <c r="T18" i="10"/>
  <c r="T17" i="10"/>
  <c r="Q24" i="10"/>
  <c r="Q23" i="10"/>
  <c r="Q22" i="10"/>
  <c r="Q21" i="10"/>
  <c r="Q20" i="10"/>
  <c r="Q19" i="10"/>
  <c r="Q18" i="10"/>
  <c r="Q17" i="10"/>
  <c r="P24" i="10"/>
  <c r="P23" i="10"/>
  <c r="P22" i="10"/>
  <c r="P21" i="10"/>
  <c r="P20" i="10"/>
  <c r="P19" i="10"/>
  <c r="P18" i="10"/>
  <c r="P17" i="10"/>
  <c r="M24" i="10"/>
  <c r="M23" i="10"/>
  <c r="M22" i="10"/>
  <c r="M21" i="10"/>
  <c r="M20" i="10"/>
  <c r="M19" i="10"/>
  <c r="M18" i="10"/>
  <c r="M17" i="10"/>
  <c r="L24" i="10"/>
  <c r="L23" i="10"/>
  <c r="L22" i="10"/>
  <c r="L21" i="10"/>
  <c r="L20" i="10"/>
  <c r="L19" i="10"/>
  <c r="L18" i="10"/>
  <c r="L17" i="10"/>
  <c r="W25" i="10"/>
  <c r="O25" i="10"/>
  <c r="I24" i="10"/>
  <c r="I23" i="10"/>
  <c r="I22" i="10"/>
  <c r="I21" i="10"/>
  <c r="I20" i="10"/>
  <c r="I19" i="10"/>
  <c r="I18" i="10"/>
  <c r="I17" i="10"/>
  <c r="H24" i="10"/>
  <c r="H23" i="10"/>
  <c r="H22" i="10"/>
  <c r="H21" i="10"/>
  <c r="H20" i="10"/>
  <c r="H19" i="10"/>
  <c r="H18" i="10"/>
  <c r="H17" i="10"/>
  <c r="K25" i="10"/>
  <c r="G25" i="10"/>
  <c r="E24" i="10"/>
  <c r="E23" i="10"/>
  <c r="E22" i="10"/>
  <c r="E21" i="10"/>
  <c r="E20" i="10"/>
  <c r="E19" i="10"/>
  <c r="E18" i="10"/>
  <c r="E17" i="10"/>
  <c r="D24" i="10"/>
  <c r="D23" i="10"/>
  <c r="D22" i="10"/>
  <c r="D21" i="10"/>
  <c r="D20" i="10"/>
  <c r="D19" i="10"/>
  <c r="D18" i="10"/>
  <c r="D17" i="10"/>
  <c r="C25" i="10"/>
  <c r="Y11" i="10"/>
  <c r="Y10" i="10"/>
  <c r="Y9" i="10"/>
  <c r="Y8" i="10"/>
  <c r="Y7" i="10"/>
  <c r="Y6" i="10"/>
  <c r="Y5" i="10"/>
  <c r="U11" i="10"/>
  <c r="U10" i="10"/>
  <c r="U9" i="10"/>
  <c r="U8" i="10"/>
  <c r="U7" i="10"/>
  <c r="U6" i="10"/>
  <c r="U5" i="10"/>
  <c r="Y4" i="10"/>
  <c r="X11" i="10"/>
  <c r="X10" i="10"/>
  <c r="X9" i="10"/>
  <c r="X8" i="10"/>
  <c r="X7" i="10"/>
  <c r="X6" i="10"/>
  <c r="X5" i="10"/>
  <c r="X4" i="10"/>
  <c r="U4" i="10"/>
  <c r="W12" i="10"/>
  <c r="N12" i="10"/>
  <c r="T11" i="10"/>
  <c r="T10" i="10"/>
  <c r="T9" i="10"/>
  <c r="T8" i="10"/>
  <c r="T7" i="10"/>
  <c r="T6" i="10"/>
  <c r="T5" i="10"/>
  <c r="T4" i="10"/>
  <c r="P11" i="10"/>
  <c r="Q11" i="10"/>
  <c r="P10" i="10"/>
  <c r="Q10" i="10"/>
  <c r="P9" i="10"/>
  <c r="Q9" i="10"/>
  <c r="P8" i="10"/>
  <c r="Q8" i="10"/>
  <c r="P7" i="10"/>
  <c r="Q7" i="10"/>
  <c r="P6" i="10"/>
  <c r="Q6" i="10"/>
  <c r="P5" i="10"/>
  <c r="Q5" i="10"/>
  <c r="Q4" i="10"/>
  <c r="P4" i="10"/>
  <c r="M11" i="10"/>
  <c r="M10" i="10"/>
  <c r="M9" i="10"/>
  <c r="M8" i="10"/>
  <c r="M7" i="10"/>
  <c r="M6" i="10"/>
  <c r="M5" i="10"/>
  <c r="M4" i="10"/>
  <c r="L4" i="10"/>
  <c r="I11" i="10"/>
  <c r="I10" i="10"/>
  <c r="I9" i="10"/>
  <c r="I8" i="10"/>
  <c r="I7" i="10"/>
  <c r="H7" i="10"/>
  <c r="I6" i="10"/>
  <c r="I5" i="10"/>
  <c r="I4" i="10"/>
  <c r="L5" i="10"/>
  <c r="L6" i="10"/>
  <c r="L7" i="10"/>
  <c r="L8" i="10"/>
  <c r="L9" i="10"/>
  <c r="L10" i="10"/>
  <c r="L11" i="10"/>
  <c r="O12" i="10"/>
  <c r="V25" i="10"/>
  <c r="R25" i="10"/>
  <c r="N25" i="10"/>
  <c r="J25" i="10"/>
  <c r="F25" i="10"/>
  <c r="B25" i="10"/>
  <c r="V12" i="10"/>
  <c r="S12" i="10"/>
  <c r="R12" i="10"/>
  <c r="K12" i="10"/>
  <c r="J12" i="10"/>
  <c r="G12" i="10"/>
  <c r="F12" i="10"/>
  <c r="C12" i="10"/>
  <c r="B12" i="10"/>
  <c r="H11" i="10"/>
  <c r="H10" i="10"/>
  <c r="H9" i="10"/>
  <c r="H8" i="10"/>
  <c r="H6" i="10"/>
  <c r="H5" i="10"/>
  <c r="H4" i="10"/>
  <c r="E11" i="10"/>
  <c r="E10" i="10"/>
  <c r="E9" i="10"/>
  <c r="E8" i="10"/>
  <c r="E7" i="10"/>
  <c r="E6" i="10"/>
  <c r="E5" i="10"/>
  <c r="E4" i="10"/>
  <c r="D11" i="10"/>
  <c r="D10" i="10"/>
  <c r="D9" i="10"/>
  <c r="D8" i="10"/>
  <c r="D7" i="10"/>
  <c r="D6" i="10"/>
  <c r="D5" i="10"/>
  <c r="D4" i="10"/>
  <c r="X9" i="5"/>
  <c r="T9" i="5"/>
  <c r="P9" i="5"/>
  <c r="L9" i="5"/>
  <c r="H9" i="5"/>
  <c r="D9" i="5"/>
  <c r="X4" i="5"/>
  <c r="T4" i="5"/>
  <c r="P4" i="5"/>
  <c r="L4" i="5"/>
  <c r="H4" i="5"/>
  <c r="D4" i="5"/>
  <c r="Y9" i="5"/>
  <c r="U9" i="5"/>
  <c r="Q9" i="5"/>
  <c r="M9" i="5"/>
  <c r="I9" i="5"/>
  <c r="E9" i="5"/>
  <c r="U4" i="5"/>
  <c r="Y4" i="5"/>
  <c r="M4" i="5"/>
  <c r="I4" i="5"/>
  <c r="E4" i="5"/>
  <c r="Q4" i="5"/>
  <c r="E23" i="24" l="1"/>
  <c r="U23" i="24"/>
  <c r="I23" i="24"/>
  <c r="Y23" i="24"/>
  <c r="Q23" i="24"/>
  <c r="M23" i="24"/>
  <c r="Y11" i="24"/>
  <c r="U11" i="24"/>
  <c r="Q11" i="24"/>
  <c r="E11" i="24"/>
  <c r="I11" i="24"/>
  <c r="M11" i="24"/>
  <c r="U25" i="21"/>
  <c r="T25" i="21"/>
  <c r="P25" i="21"/>
  <c r="Q25" i="21"/>
  <c r="M25" i="21"/>
  <c r="L25" i="21"/>
  <c r="H25" i="21"/>
  <c r="I25" i="21"/>
  <c r="E25" i="21"/>
  <c r="D25" i="21"/>
  <c r="X12" i="21"/>
  <c r="U12" i="21"/>
  <c r="T12" i="21"/>
  <c r="Q12" i="21"/>
  <c r="P12" i="21"/>
  <c r="L12" i="21"/>
  <c r="H12" i="21"/>
  <c r="D12" i="21"/>
  <c r="E12" i="21"/>
  <c r="M12" i="21"/>
  <c r="Y25" i="21"/>
  <c r="X25" i="21"/>
  <c r="U25" i="10"/>
  <c r="X25" i="10"/>
  <c r="Q25" i="10"/>
  <c r="L25" i="10"/>
  <c r="I25" i="10"/>
  <c r="E25" i="10"/>
  <c r="X12" i="10"/>
  <c r="U12" i="10"/>
  <c r="M25" i="10"/>
  <c r="D12" i="10"/>
  <c r="H12" i="10"/>
  <c r="M12" i="10"/>
  <c r="L11" i="24"/>
  <c r="T23" i="24"/>
  <c r="L23" i="24"/>
  <c r="D11" i="24"/>
  <c r="T11" i="24"/>
  <c r="D23" i="24"/>
  <c r="H11" i="24"/>
  <c r="P11" i="24"/>
  <c r="X11" i="24"/>
  <c r="H23" i="24"/>
  <c r="P23" i="24"/>
  <c r="X23" i="24"/>
  <c r="I12" i="21"/>
  <c r="Y25" i="10"/>
  <c r="P12" i="10"/>
  <c r="E12" i="10"/>
  <c r="Q12" i="10"/>
  <c r="T12" i="10"/>
  <c r="Y12" i="10"/>
  <c r="P25" i="10"/>
  <c r="I12" i="10"/>
  <c r="D25" i="10"/>
  <c r="L12" i="10"/>
  <c r="H25" i="10"/>
  <c r="T25" i="10"/>
</calcChain>
</file>

<file path=xl/sharedStrings.xml><?xml version="1.0" encoding="utf-8"?>
<sst xmlns="http://schemas.openxmlformats.org/spreadsheetml/2006/main" count="428" uniqueCount="101">
  <si>
    <t>Hand Hygiene Observation Tracking Workbook</t>
  </si>
  <si>
    <t>Purpose:</t>
  </si>
  <si>
    <t>Assessment process:</t>
  </si>
  <si>
    <t xml:space="preserve">1. Print out the "Hand Hygiene Observation Tool." </t>
  </si>
  <si>
    <t>a. Select the "Hand Hygiene Observation Tool" tab.</t>
  </si>
  <si>
    <t>b. Select "File." Select "Print."</t>
  </si>
  <si>
    <t>a. Fill in the date of the observation.</t>
  </si>
  <si>
    <t>c. Checkmark the type of staff member that was observed.</t>
  </si>
  <si>
    <t>d. Under the "Type of Opportunity" observed, mark Yes (Y) if hand hygiene was performed or mark No (N) if hand hygiene was not performed. If multiple opportunities were observed at one time, those can all be selected on the same line.</t>
  </si>
  <si>
    <t>3. Fill in the data tables with the collected observations from your observation tool.</t>
  </si>
  <si>
    <t>a. # HH performed = Enter the total number of observed hand hygiene opportunities that were performed correctly (Marked as Y).</t>
  </si>
  <si>
    <t>b. # of HH opportunities = Enter the total number of observed hand hygiene opportunities (Marked as Y and N).</t>
  </si>
  <si>
    <t>c. Goal = Enter the percent compliance goal into each month.</t>
  </si>
  <si>
    <r>
      <t xml:space="preserve">    </t>
    </r>
    <r>
      <rPr>
        <sz val="11"/>
        <rFont val="Arial"/>
        <family val="2"/>
      </rPr>
      <t xml:space="preserve"> e. Charts are located underneath the data tables on each tab and will automatically populate with the inputted data. </t>
    </r>
  </si>
  <si>
    <t>Notes:</t>
  </si>
  <si>
    <t>Year:</t>
  </si>
  <si>
    <t xml:space="preserve">Overview: </t>
  </si>
  <si>
    <t>Hand Hygiene Observation Tool</t>
  </si>
  <si>
    <t>Date</t>
  </si>
  <si>
    <t>Staff Type</t>
  </si>
  <si>
    <t>Type of Opportunity</t>
  </si>
  <si>
    <t>Comments</t>
  </si>
  <si>
    <t>Y</t>
  </si>
  <si>
    <t>N</t>
  </si>
  <si>
    <t>NA</t>
  </si>
  <si>
    <t>Monthly Hand Hygiene % Compliance</t>
  </si>
  <si>
    <t>January</t>
  </si>
  <si>
    <t>February</t>
  </si>
  <si>
    <t>March</t>
  </si>
  <si>
    <t>April</t>
  </si>
  <si>
    <t>May</t>
  </si>
  <si>
    <t>June</t>
  </si>
  <si>
    <t># HH Performed</t>
  </si>
  <si>
    <t>Total # HH opportunities</t>
  </si>
  <si>
    <t>Monthly % Compliance</t>
  </si>
  <si>
    <t>YTD % Compliance</t>
  </si>
  <si>
    <t>Total</t>
  </si>
  <si>
    <t>July</t>
  </si>
  <si>
    <t>August</t>
  </si>
  <si>
    <t>September</t>
  </si>
  <si>
    <t>October</t>
  </si>
  <si>
    <t>November</t>
  </si>
  <si>
    <t>December</t>
  </si>
  <si>
    <t>Jan</t>
  </si>
  <si>
    <t>Feb</t>
  </si>
  <si>
    <t>Mar</t>
  </si>
  <si>
    <t>Apr</t>
  </si>
  <si>
    <t>Aug</t>
  </si>
  <si>
    <t>Sept</t>
  </si>
  <si>
    <t>Oct</t>
  </si>
  <si>
    <t>Nov</t>
  </si>
  <si>
    <t>Dec</t>
  </si>
  <si>
    <t>Goal</t>
  </si>
  <si>
    <t>Staff Monthly % Compliance</t>
  </si>
  <si>
    <t>Staff YTD % Compliance</t>
  </si>
  <si>
    <t>Other</t>
  </si>
  <si>
    <t>Prcoess Monthly % Compliance</t>
  </si>
  <si>
    <t>Process YTD % Compliance</t>
  </si>
  <si>
    <t>Hygienist</t>
  </si>
  <si>
    <t>Other staff</t>
  </si>
  <si>
    <t>Dental Therapist</t>
  </si>
  <si>
    <t>Orthodontic Assistant</t>
  </si>
  <si>
    <t>Before Treatment</t>
  </si>
  <si>
    <t>After Treatment</t>
  </si>
  <si>
    <t>Other Staff</t>
  </si>
  <si>
    <t>Before Touching Clean Item</t>
  </si>
  <si>
    <t>After Touching Contaminated Item</t>
  </si>
  <si>
    <t>Assistant</t>
  </si>
  <si>
    <t>Lab Technician</t>
  </si>
  <si>
    <t xml:space="preserve">Location Name </t>
  </si>
  <si>
    <t>Location Name</t>
  </si>
  <si>
    <t>Clinic Total</t>
  </si>
  <si>
    <t>Location Name (e.g., Apple Street Clinic)</t>
  </si>
  <si>
    <t>Location Name (e.g., Briar Street Clinic)</t>
  </si>
  <si>
    <t>Location Name (e.g., Cedar Street Clinic)</t>
  </si>
  <si>
    <t>4. Share hand hygiene observation data and/or charts with leaders, staff members, and/or at quality meetings.</t>
  </si>
  <si>
    <t xml:space="preserve">The Hand Hygiene Observation Tracking Workbook is a template and all components can be modified to meet the needs of the clinic.  </t>
  </si>
  <si>
    <t xml:space="preserve">Note: This template contains sample data and information to demonstrate how the template may be used. Please remove pre-populated data prior to utilizing at your clinic. </t>
  </si>
  <si>
    <t>Location Monthly % Compliance</t>
  </si>
  <si>
    <t>Location YTD % Compliance</t>
  </si>
  <si>
    <t xml:space="preserve">2. Perform hand hygiene observations in your clinic and record on the observation tool. </t>
  </si>
  <si>
    <t>Clinic total</t>
  </si>
  <si>
    <t>d. Use the different data tables to analyze the data by clinic, location, staff type, or process steps.</t>
  </si>
  <si>
    <t>The "Other" types of opportunities for hand hygien in this template can refer to any other event for which the clinic determines hand hygiene should have been performed (for example, after using the restroom, before eating, when hands are visibly soiled).</t>
  </si>
  <si>
    <t xml:space="preserve">Clinic name: </t>
  </si>
  <si>
    <t xml:space="preserve">This Hand Hygiene Observation Tracking Workbook is intended to be used as a tool to record and analyze data from completed hand hygiene observations. This data can then be shared to demonstrate compliance with hand hygiene practices and easily identify areas that may need improvement. Observation data entered into this workbook can be auto-generated into easy-to-read charts that can illustrate compliance over time, clinic wide, location specific, staff type specific, or distinct steps in hand hygiene process. </t>
  </si>
  <si>
    <t>Before treatment</t>
  </si>
  <si>
    <t>After treatment</t>
  </si>
  <si>
    <t>After taking gloves off</t>
  </si>
  <si>
    <t>Before putting gloves on</t>
  </si>
  <si>
    <t>Before touching a clean item</t>
  </si>
  <si>
    <t>After touching a contaminated item</t>
  </si>
  <si>
    <t>Other–describe in comments</t>
  </si>
  <si>
    <t>Clinic Location Name</t>
  </si>
  <si>
    <t>After Taking Gloves Off</t>
  </si>
  <si>
    <t>Before Putting Gloves On</t>
  </si>
  <si>
    <t>Dentist/Doctor</t>
  </si>
  <si>
    <t>Hand Hygiene Observation Tracking Workbook for Oral Health Settings</t>
  </si>
  <si>
    <t>b. Fill in the "Location Name." ("Location" can be used for clinics that have buildings in multiple different physical locations and can be useful to compare hand hygiene compliance from one location to another. For clinics that have only one physical location, it may not be necessary to list location for each observation).</t>
  </si>
  <si>
    <t xml:space="preserve">This Hand Hygiene (HH) Observation Tracking Workbook for Oral Health Settings is intended to be used as a tool to record and analyze data from completed infection prevention (IP) hand hygiene observations.This data can then be shared to demonstrate compliance with hand hygiene practices and easily identify areas that may need improvement. Observation data entered into this workbook can be auto-generated into easy-to-read charts that illustrate compliance over time, clinic wide, location specific, staff type specific, or during specific moments of opportunity for hand hygiene.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</si>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</sst>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8"/>
      <color theme="1"/>
      <name val="Calibri"/>
      <family val="2"/>
      <scheme val="minor"/>
    </font>
    <font>
      <b/>
      <sz val="11"/>
      <color theme="1"/>
      <name val="Calibri"/>
      <family val="2"/>
      <scheme val="minor"/>
    </font>
    <font>
      <sz val="8"/>
      <color theme="1"/>
      <name val="Calibri"/>
      <family val="2"/>
      <scheme val="minor"/>
    </font>
    <font>
      <u/>
      <sz val="11"/>
      <color theme="1"/>
      <name val="Calibri"/>
      <family val="2"/>
      <scheme val="minor"/>
    </font>
    <font>
      <b/>
      <sz val="9"/>
      <color theme="1"/>
      <name val="Calibri"/>
      <family val="2"/>
      <scheme val="minor"/>
    </font>
    <font>
      <sz val="9"/>
      <color theme="1"/>
      <name val="Calibri"/>
      <family val="2"/>
      <scheme val="minor"/>
    </font>
    <font>
      <b/>
      <sz val="12"/>
      <name val="Segoe UI"/>
      <family val="2"/>
    </font>
    <font>
      <sz val="11"/>
      <name val="Arial"/>
      <family val="2"/>
    </font>
    <font>
      <b/>
      <sz val="11"/>
      <name val="Arial"/>
      <family val="2"/>
    </font>
    <font>
      <sz val="12"/>
      <name val="Segoe UI"/>
      <family val="2"/>
    </font>
    <font>
      <sz val="11"/>
      <color rgb="FF000000"/>
      <name val="Calibri"/>
      <family val="2"/>
      <scheme val="minor"/>
    </font>
    <font>
      <sz val="10"/>
      <name val="Geneva"/>
    </font>
    <font>
      <sz val="18"/>
      <color theme="1"/>
      <name val="Calibri"/>
      <family val="2"/>
      <scheme val="minor"/>
    </font>
    <font>
      <b/>
      <sz val="22"/>
      <color theme="1"/>
      <name val="Calibri"/>
      <family val="2"/>
      <scheme val="minor"/>
    </font>
    <font>
      <sz val="9"/>
      <color theme="0" tint="-0.14999847407452621"/>
      <name val="Calibri"/>
      <family val="2"/>
      <scheme val="minor"/>
    </font>
    <font>
      <sz val="11"/>
      <color rgb="FF000000"/>
      <name val="Arial"/>
      <family val="2"/>
    </font>
    <font>
      <sz val="11"/>
      <color theme="1"/>
      <name val="Arial"/>
      <family val="2"/>
    </font>
    <font>
      <b/>
      <sz val="14"/>
      <name val="Arial"/>
      <family val="2"/>
    </font>
    <font>
      <b/>
      <sz val="12"/>
      <name val="Arial"/>
      <family val="2"/>
    </font>
    <font>
      <sz val="10"/>
      <name val="Arial"/>
      <family val="2"/>
    </font>
    <font>
      <b/>
      <sz val="12"/>
      <color theme="1"/>
      <name val="Arial"/>
      <family val="2"/>
    </font>
  </fonts>
  <fills count="8">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FFCC"/>
        <bgColor rgb="FF000000"/>
      </patternFill>
    </fill>
    <fill>
      <patternFill patternType="solid">
        <fgColor theme="0" tint="-0.249977111117893"/>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thin">
        <color rgb="FFB2B2B2"/>
      </left>
      <right style="thin">
        <color rgb="FFB2B2B2"/>
      </right>
      <top style="thin">
        <color rgb="FFB2B2B2"/>
      </top>
      <bottom style="thin">
        <color rgb="FFB2B2B2"/>
      </bottom>
      <diagonal/>
    </border>
  </borders>
  <cellStyleXfs count="2">
    <xf numFmtId="0" fontId="0" fillId="0" borderId="0"/>
    <xf numFmtId="0" fontId="12" fillId="0" borderId="0"/>
  </cellStyleXfs>
  <cellXfs count="156">
    <xf numFmtId="0" fontId="0" fillId="0" borderId="0" xfId="0"/>
    <xf numFmtId="0" fontId="1" fillId="0" borderId="4" xfId="0" applyFont="1" applyFill="1" applyBorder="1" applyAlignment="1">
      <alignment horizontal="left"/>
    </xf>
    <xf numFmtId="0" fontId="0" fillId="0" borderId="0" xfId="0" applyFill="1" applyAlignment="1">
      <alignment horizontal="left"/>
    </xf>
    <xf numFmtId="0" fontId="4" fillId="0" borderId="0" xfId="0" applyFont="1"/>
    <xf numFmtId="0" fontId="3" fillId="0" borderId="0" xfId="0" applyFont="1"/>
    <xf numFmtId="0" fontId="3" fillId="0" borderId="0" xfId="0" applyFont="1" applyFill="1" applyBorder="1" applyAlignment="1">
      <alignment horizontal="left" wrapText="1"/>
    </xf>
    <xf numFmtId="0" fontId="2" fillId="3" borderId="13" xfId="0" applyFont="1" applyFill="1" applyBorder="1" applyAlignment="1">
      <alignment horizontal="centerContinuous"/>
    </xf>
    <xf numFmtId="0" fontId="2" fillId="3" borderId="21" xfId="0" applyFont="1" applyFill="1" applyBorder="1" applyAlignment="1">
      <alignment horizontal="centerContinuous"/>
    </xf>
    <xf numFmtId="0" fontId="2" fillId="3" borderId="22" xfId="0" applyFont="1" applyFill="1" applyBorder="1" applyAlignment="1">
      <alignment horizontal="centerContinuous"/>
    </xf>
    <xf numFmtId="0" fontId="3" fillId="3" borderId="14" xfId="0" applyFont="1" applyFill="1" applyBorder="1" applyAlignment="1">
      <alignment horizontal="left" wrapText="1"/>
    </xf>
    <xf numFmtId="0" fontId="3" fillId="3" borderId="1" xfId="0" applyFont="1" applyFill="1" applyBorder="1" applyAlignment="1">
      <alignment horizontal="left" wrapText="1"/>
    </xf>
    <xf numFmtId="0" fontId="0" fillId="3" borderId="6" xfId="0" applyFill="1" applyBorder="1" applyAlignment="1">
      <alignment horizontal="right"/>
    </xf>
    <xf numFmtId="0" fontId="0" fillId="3" borderId="1" xfId="0" applyFill="1" applyBorder="1" applyAlignment="1">
      <alignment horizontal="right"/>
    </xf>
    <xf numFmtId="0" fontId="0" fillId="3" borderId="7" xfId="0" applyFill="1" applyBorder="1" applyAlignment="1">
      <alignment horizontal="right"/>
    </xf>
    <xf numFmtId="0" fontId="0" fillId="3" borderId="2" xfId="0" applyFill="1" applyBorder="1" applyAlignment="1">
      <alignment horizontal="right"/>
    </xf>
    <xf numFmtId="0" fontId="0" fillId="3" borderId="15" xfId="0" applyFill="1" applyBorder="1" applyAlignment="1">
      <alignment horizontal="right"/>
    </xf>
    <xf numFmtId="0" fontId="0" fillId="3" borderId="19" xfId="0" applyFill="1" applyBorder="1" applyAlignment="1">
      <alignment horizontal="right"/>
    </xf>
    <xf numFmtId="0" fontId="0" fillId="4" borderId="20" xfId="0" applyFill="1" applyBorder="1" applyAlignment="1">
      <alignment horizontal="left"/>
    </xf>
    <xf numFmtId="0" fontId="2" fillId="4" borderId="8" xfId="0" applyFont="1" applyFill="1" applyBorder="1"/>
    <xf numFmtId="0" fontId="2" fillId="4" borderId="9" xfId="0" applyFont="1" applyFill="1" applyBorder="1"/>
    <xf numFmtId="0" fontId="2" fillId="4" borderId="10" xfId="0" applyFont="1" applyFill="1" applyBorder="1"/>
    <xf numFmtId="0" fontId="0" fillId="3" borderId="6" xfId="0" applyFill="1" applyBorder="1"/>
    <xf numFmtId="0" fontId="0" fillId="3" borderId="1" xfId="0" applyFill="1" applyBorder="1"/>
    <xf numFmtId="0" fontId="0" fillId="3" borderId="7" xfId="0" applyFill="1" applyBorder="1"/>
    <xf numFmtId="0" fontId="0" fillId="3" borderId="2" xfId="0" applyFill="1" applyBorder="1"/>
    <xf numFmtId="0" fontId="0" fillId="3" borderId="15" xfId="0" applyFill="1" applyBorder="1"/>
    <xf numFmtId="0" fontId="0" fillId="3" borderId="19" xfId="0" applyFill="1" applyBorder="1"/>
    <xf numFmtId="0" fontId="0" fillId="4" borderId="29" xfId="0" applyFill="1" applyBorder="1" applyAlignment="1">
      <alignment horizontal="left"/>
    </xf>
    <xf numFmtId="0" fontId="2" fillId="4" borderId="3" xfId="0" applyFont="1" applyFill="1" applyBorder="1"/>
    <xf numFmtId="0" fontId="3" fillId="3" borderId="24" xfId="0" applyFont="1" applyFill="1" applyBorder="1" applyAlignment="1">
      <alignment horizontal="left" wrapText="1"/>
    </xf>
    <xf numFmtId="0" fontId="3" fillId="3" borderId="25" xfId="0" applyFont="1" applyFill="1" applyBorder="1" applyAlignment="1">
      <alignment horizontal="left" wrapText="1"/>
    </xf>
    <xf numFmtId="0" fontId="8" fillId="0" borderId="0" xfId="0" applyFont="1" applyAlignment="1">
      <alignment vertical="top" wrapText="1"/>
    </xf>
    <xf numFmtId="0" fontId="9" fillId="0" borderId="0" xfId="0" applyFont="1" applyAlignment="1">
      <alignment vertical="top" wrapText="1"/>
    </xf>
    <xf numFmtId="0" fontId="8" fillId="0" borderId="0" xfId="0" applyFont="1" applyAlignment="1">
      <alignment horizontal="left" vertical="center" wrapText="1" indent="2"/>
    </xf>
    <xf numFmtId="0" fontId="10" fillId="0" borderId="0" xfId="0" applyFont="1"/>
    <xf numFmtId="0" fontId="10" fillId="0" borderId="0" xfId="0" applyFont="1" applyAlignment="1">
      <alignment vertical="top"/>
    </xf>
    <xf numFmtId="0" fontId="0" fillId="0" borderId="0" xfId="0"/>
    <xf numFmtId="0" fontId="11" fillId="0" borderId="0" xfId="0" applyFont="1" applyAlignment="1">
      <alignment vertical="center" wrapText="1"/>
    </xf>
    <xf numFmtId="0" fontId="13" fillId="0" borderId="0" xfId="0" applyFont="1" applyFill="1" applyBorder="1" applyAlignment="1">
      <alignment horizontal="left"/>
    </xf>
    <xf numFmtId="0" fontId="1" fillId="2" borderId="26" xfId="0" applyFont="1" applyFill="1" applyBorder="1" applyAlignment="1">
      <alignment horizontal="centerContinuous"/>
    </xf>
    <xf numFmtId="0" fontId="2" fillId="0" borderId="0" xfId="0" applyFont="1" applyFill="1" applyBorder="1"/>
    <xf numFmtId="0" fontId="0" fillId="0" borderId="0" xfId="0" applyFill="1" applyBorder="1"/>
    <xf numFmtId="9" fontId="0" fillId="0" borderId="0" xfId="0" applyNumberFormat="1" applyFill="1" applyBorder="1"/>
    <xf numFmtId="0" fontId="3" fillId="3" borderId="0" xfId="0" applyFont="1" applyFill="1" applyBorder="1" applyAlignment="1">
      <alignment horizontal="left" wrapText="1"/>
    </xf>
    <xf numFmtId="9" fontId="0" fillId="3" borderId="32" xfId="0" applyNumberFormat="1" applyFill="1" applyBorder="1" applyAlignment="1">
      <alignment horizontal="right"/>
    </xf>
    <xf numFmtId="0" fontId="3" fillId="3" borderId="33" xfId="0" applyFont="1" applyFill="1" applyBorder="1" applyAlignment="1">
      <alignment horizontal="left" wrapText="1"/>
    </xf>
    <xf numFmtId="9" fontId="0" fillId="3" borderId="34" xfId="0" applyNumberFormat="1" applyFill="1" applyBorder="1" applyAlignment="1">
      <alignment horizontal="right"/>
    </xf>
    <xf numFmtId="9" fontId="0" fillId="3" borderId="34" xfId="0" applyNumberFormat="1" applyFill="1" applyBorder="1"/>
    <xf numFmtId="0" fontId="0" fillId="4" borderId="35" xfId="0" applyFill="1" applyBorder="1"/>
    <xf numFmtId="0" fontId="2" fillId="3" borderId="14" xfId="0" applyFont="1" applyFill="1" applyBorder="1" applyAlignment="1">
      <alignment horizontal="centerContinuous"/>
    </xf>
    <xf numFmtId="0" fontId="2" fillId="3" borderId="36" xfId="0" applyFont="1" applyFill="1" applyBorder="1" applyAlignment="1">
      <alignment horizontal="centerContinuous"/>
    </xf>
    <xf numFmtId="0" fontId="2" fillId="3" borderId="23" xfId="0" applyFont="1" applyFill="1" applyBorder="1" applyAlignment="1">
      <alignment horizontal="centerContinuous"/>
    </xf>
    <xf numFmtId="0" fontId="1" fillId="2" borderId="37" xfId="0" applyFont="1" applyFill="1" applyBorder="1" applyAlignment="1">
      <alignment horizontal="centerContinuous"/>
    </xf>
    <xf numFmtId="0" fontId="1" fillId="2" borderId="32" xfId="0" applyFont="1" applyFill="1" applyBorder="1" applyAlignment="1">
      <alignment horizontal="centerContinuous"/>
    </xf>
    <xf numFmtId="0" fontId="2" fillId="3" borderId="38" xfId="0" applyFont="1" applyFill="1" applyBorder="1" applyAlignment="1">
      <alignment horizontal="centerContinuous"/>
    </xf>
    <xf numFmtId="0" fontId="0" fillId="2" borderId="32" xfId="0" applyFill="1" applyBorder="1" applyAlignment="1">
      <alignment horizontal="centerContinuous"/>
    </xf>
    <xf numFmtId="0" fontId="0" fillId="2" borderId="26" xfId="0" applyFill="1" applyBorder="1" applyAlignment="1">
      <alignment horizontal="centerContinuous"/>
    </xf>
    <xf numFmtId="0" fontId="3" fillId="3" borderId="38" xfId="0" applyFont="1" applyFill="1" applyBorder="1" applyAlignment="1">
      <alignment horizontal="left" wrapText="1"/>
    </xf>
    <xf numFmtId="9" fontId="0" fillId="3" borderId="17" xfId="0" applyNumberFormat="1" applyFill="1" applyBorder="1" applyAlignment="1">
      <alignment horizontal="right"/>
    </xf>
    <xf numFmtId="9" fontId="0" fillId="3" borderId="18" xfId="0" applyNumberFormat="1" applyFill="1" applyBorder="1" applyAlignment="1">
      <alignment horizontal="right"/>
    </xf>
    <xf numFmtId="9" fontId="0" fillId="3" borderId="30" xfId="0" applyNumberFormat="1" applyFill="1" applyBorder="1" applyAlignment="1">
      <alignment horizontal="right"/>
    </xf>
    <xf numFmtId="9" fontId="0" fillId="3" borderId="17" xfId="0" applyNumberFormat="1" applyFill="1" applyBorder="1"/>
    <xf numFmtId="9" fontId="0" fillId="3" borderId="18" xfId="0" applyNumberFormat="1" applyFill="1" applyBorder="1"/>
    <xf numFmtId="9" fontId="0" fillId="3" borderId="30" xfId="0" applyNumberFormat="1" applyFill="1" applyBorder="1"/>
    <xf numFmtId="0" fontId="3" fillId="3" borderId="41" xfId="0" applyFont="1" applyFill="1" applyBorder="1" applyAlignment="1">
      <alignment horizontal="left" wrapText="1"/>
    </xf>
    <xf numFmtId="0" fontId="0" fillId="3" borderId="11" xfId="0" applyFill="1" applyBorder="1" applyAlignment="1">
      <alignment horizontal="right"/>
    </xf>
    <xf numFmtId="9" fontId="0" fillId="3" borderId="31" xfId="0" applyNumberFormat="1" applyFill="1" applyBorder="1" applyAlignment="1">
      <alignment horizontal="right"/>
    </xf>
    <xf numFmtId="0" fontId="2" fillId="3" borderId="0" xfId="0" applyFont="1" applyFill="1" applyBorder="1" applyAlignment="1">
      <alignment horizontal="centerContinuous"/>
    </xf>
    <xf numFmtId="0" fontId="1" fillId="0" borderId="0" xfId="0" applyFont="1" applyFill="1" applyBorder="1" applyAlignment="1">
      <alignment horizontal="left"/>
    </xf>
    <xf numFmtId="0" fontId="2" fillId="3" borderId="5" xfId="0" applyFont="1" applyFill="1" applyBorder="1" applyAlignment="1">
      <alignment horizontal="centerContinuous"/>
    </xf>
    <xf numFmtId="9" fontId="0" fillId="3" borderId="31" xfId="0" applyNumberFormat="1" applyFill="1" applyBorder="1"/>
    <xf numFmtId="9" fontId="0" fillId="3" borderId="40" xfId="0" applyNumberFormat="1" applyFill="1" applyBorder="1"/>
    <xf numFmtId="0" fontId="6" fillId="5" borderId="21" xfId="0" applyFont="1" applyFill="1" applyBorder="1" applyAlignment="1">
      <alignment textRotation="60"/>
    </xf>
    <xf numFmtId="0" fontId="6" fillId="0" borderId="6" xfId="0" applyFont="1" applyBorder="1"/>
    <xf numFmtId="0" fontId="6" fillId="0" borderId="1" xfId="0" applyFont="1" applyBorder="1"/>
    <xf numFmtId="0" fontId="6" fillId="0" borderId="31" xfId="0" applyFont="1" applyBorder="1"/>
    <xf numFmtId="0" fontId="6" fillId="0" borderId="7" xfId="0" applyFont="1" applyBorder="1"/>
    <xf numFmtId="0" fontId="6" fillId="0" borderId="2" xfId="0" applyFont="1" applyBorder="1"/>
    <xf numFmtId="0" fontId="6" fillId="0" borderId="40" xfId="0" applyFont="1" applyBorder="1"/>
    <xf numFmtId="0" fontId="2" fillId="4" borderId="37" xfId="0" applyFont="1" applyFill="1" applyBorder="1"/>
    <xf numFmtId="0" fontId="2" fillId="3" borderId="39" xfId="0" applyFont="1" applyFill="1" applyBorder="1" applyAlignment="1">
      <alignment horizontal="centerContinuous"/>
    </xf>
    <xf numFmtId="9" fontId="0" fillId="3" borderId="7" xfId="0" applyNumberFormat="1" applyFill="1" applyBorder="1"/>
    <xf numFmtId="9" fontId="0" fillId="3" borderId="2" xfId="0" applyNumberFormat="1" applyFill="1" applyBorder="1"/>
    <xf numFmtId="0" fontId="6" fillId="0" borderId="14" xfId="0" applyFont="1" applyBorder="1"/>
    <xf numFmtId="0" fontId="6" fillId="0" borderId="36" xfId="0" applyFont="1" applyBorder="1"/>
    <xf numFmtId="0" fontId="6" fillId="0" borderId="44" xfId="0" applyFont="1" applyBorder="1"/>
    <xf numFmtId="0" fontId="6" fillId="5" borderId="46" xfId="0" applyFont="1" applyFill="1" applyBorder="1" applyAlignment="1">
      <alignment horizontal="center"/>
    </xf>
    <xf numFmtId="0" fontId="6" fillId="5" borderId="46" xfId="0" applyFont="1" applyFill="1" applyBorder="1" applyAlignment="1">
      <alignment textRotation="90"/>
    </xf>
    <xf numFmtId="0" fontId="6" fillId="5" borderId="16" xfId="0" applyFont="1" applyFill="1" applyBorder="1" applyAlignment="1">
      <alignment horizontal="center" textRotation="60"/>
    </xf>
    <xf numFmtId="0" fontId="6" fillId="0" borderId="41" xfId="0" applyFont="1" applyBorder="1"/>
    <xf numFmtId="0" fontId="6" fillId="0" borderId="11" xfId="0" applyFont="1" applyBorder="1"/>
    <xf numFmtId="0" fontId="6" fillId="0" borderId="12" xfId="0" applyFont="1" applyBorder="1"/>
    <xf numFmtId="0" fontId="6" fillId="5" borderId="49" xfId="0" applyFont="1" applyFill="1" applyBorder="1" applyAlignment="1">
      <alignment horizontal="center" textRotation="60"/>
    </xf>
    <xf numFmtId="0" fontId="6" fillId="5" borderId="22" xfId="0" applyFont="1" applyFill="1" applyBorder="1" applyAlignment="1">
      <alignment horizontal="center" textRotation="60"/>
    </xf>
    <xf numFmtId="0" fontId="6" fillId="5" borderId="47" xfId="0" applyFont="1" applyFill="1" applyBorder="1" applyAlignment="1">
      <alignment horizontal="center"/>
    </xf>
    <xf numFmtId="0" fontId="6" fillId="5" borderId="42" xfId="0" applyFont="1" applyFill="1" applyBorder="1" applyAlignment="1">
      <alignment horizontal="center"/>
    </xf>
    <xf numFmtId="0" fontId="15" fillId="5" borderId="22" xfId="0" applyFont="1" applyFill="1" applyBorder="1" applyAlignment="1">
      <alignment horizontal="center" textRotation="60"/>
    </xf>
    <xf numFmtId="0" fontId="5" fillId="5" borderId="43" xfId="0" applyFont="1" applyFill="1" applyBorder="1" applyAlignment="1">
      <alignment horizontal="center"/>
    </xf>
    <xf numFmtId="0" fontId="5" fillId="5" borderId="50" xfId="0" applyFont="1" applyFill="1" applyBorder="1" applyAlignment="1">
      <alignment horizontal="center"/>
    </xf>
    <xf numFmtId="0" fontId="6" fillId="0" borderId="51" xfId="0" applyFont="1" applyBorder="1"/>
    <xf numFmtId="0" fontId="6" fillId="0" borderId="52" xfId="0" applyFont="1" applyBorder="1"/>
    <xf numFmtId="0" fontId="6" fillId="0" borderId="53" xfId="0" applyFont="1" applyBorder="1"/>
    <xf numFmtId="0" fontId="15" fillId="5" borderId="49" xfId="0" applyFont="1" applyFill="1" applyBorder="1" applyAlignment="1">
      <alignment horizontal="center" textRotation="60"/>
    </xf>
    <xf numFmtId="0" fontId="6" fillId="5" borderId="27" xfId="0" applyFont="1" applyFill="1" applyBorder="1" applyAlignment="1">
      <alignment textRotation="60"/>
    </xf>
    <xf numFmtId="0" fontId="6" fillId="5" borderId="48" xfId="0" applyFont="1" applyFill="1" applyBorder="1" applyAlignment="1">
      <alignment textRotation="90"/>
    </xf>
    <xf numFmtId="0" fontId="6" fillId="5" borderId="28" xfId="0" applyFont="1" applyFill="1" applyBorder="1" applyAlignment="1">
      <alignment textRotation="60"/>
    </xf>
    <xf numFmtId="0" fontId="6" fillId="5" borderId="45" xfId="0" applyFont="1" applyFill="1" applyBorder="1" applyAlignment="1">
      <alignment textRotation="90"/>
    </xf>
    <xf numFmtId="0" fontId="0" fillId="3" borderId="55" xfId="0" applyFill="1" applyBorder="1" applyAlignment="1">
      <alignment horizontal="right"/>
    </xf>
    <xf numFmtId="0" fontId="0" fillId="3" borderId="25" xfId="0" applyFill="1" applyBorder="1" applyAlignment="1">
      <alignment horizontal="right"/>
    </xf>
    <xf numFmtId="9" fontId="0" fillId="3" borderId="56" xfId="0" applyNumberFormat="1" applyFill="1" applyBorder="1" applyAlignment="1">
      <alignment horizontal="right"/>
    </xf>
    <xf numFmtId="9" fontId="0" fillId="3" borderId="33" xfId="0" applyNumberFormat="1" applyFill="1" applyBorder="1" applyAlignment="1">
      <alignment horizontal="right"/>
    </xf>
    <xf numFmtId="0" fontId="0" fillId="3" borderId="57" xfId="0" applyFill="1" applyBorder="1" applyAlignment="1">
      <alignment horizontal="right"/>
    </xf>
    <xf numFmtId="0" fontId="0" fillId="3" borderId="55" xfId="0" applyFill="1" applyBorder="1"/>
    <xf numFmtId="0" fontId="0" fillId="3" borderId="25" xfId="0" applyFill="1" applyBorder="1"/>
    <xf numFmtId="9" fontId="0" fillId="3" borderId="56" xfId="0" applyNumberFormat="1" applyFill="1" applyBorder="1"/>
    <xf numFmtId="9" fontId="0" fillId="3" borderId="33" xfId="0" applyNumberFormat="1" applyFill="1" applyBorder="1"/>
    <xf numFmtId="9" fontId="0" fillId="3" borderId="32" xfId="0" applyNumberFormat="1" applyFill="1" applyBorder="1"/>
    <xf numFmtId="0" fontId="2" fillId="4" borderId="58" xfId="0" applyFont="1" applyFill="1" applyBorder="1"/>
    <xf numFmtId="0" fontId="5" fillId="0" borderId="0" xfId="0" applyFont="1" applyBorder="1" applyAlignment="1"/>
    <xf numFmtId="0" fontId="0" fillId="0" borderId="0" xfId="0" applyBorder="1"/>
    <xf numFmtId="0" fontId="6" fillId="0" borderId="0" xfId="0" applyFont="1" applyBorder="1" applyAlignment="1"/>
    <xf numFmtId="0" fontId="3" fillId="0" borderId="0" xfId="0" applyFont="1" applyBorder="1"/>
    <xf numFmtId="0" fontId="6" fillId="0" borderId="0" xfId="0" applyFont="1" applyBorder="1" applyAlignment="1">
      <alignment wrapText="1"/>
    </xf>
    <xf numFmtId="0" fontId="1" fillId="0" borderId="29" xfId="0" applyFont="1" applyFill="1" applyBorder="1" applyAlignment="1">
      <alignment horizontal="left"/>
    </xf>
    <xf numFmtId="0" fontId="9" fillId="0" borderId="0" xfId="0" applyFont="1" applyAlignment="1">
      <alignment horizontal="left" vertical="top" wrapText="1"/>
    </xf>
    <xf numFmtId="0" fontId="16" fillId="6" borderId="59" xfId="0" applyFont="1" applyFill="1" applyBorder="1"/>
    <xf numFmtId="0" fontId="16" fillId="0" borderId="0" xfId="0" applyFont="1"/>
    <xf numFmtId="0" fontId="17" fillId="0" borderId="0" xfId="0" applyFont="1"/>
    <xf numFmtId="0" fontId="9" fillId="0" borderId="0" xfId="0" applyFont="1" applyAlignment="1">
      <alignment horizontal="center" vertical="center"/>
    </xf>
    <xf numFmtId="0" fontId="19" fillId="0" borderId="0" xfId="0" applyFont="1"/>
    <xf numFmtId="0" fontId="20" fillId="0" borderId="0" xfId="0" applyFont="1"/>
    <xf numFmtId="0" fontId="8" fillId="0" borderId="0" xfId="0" applyFont="1" applyAlignment="1">
      <alignment vertical="center"/>
    </xf>
    <xf numFmtId="0" fontId="19" fillId="0" borderId="0" xfId="0" applyFont="1" applyAlignment="1">
      <alignment vertical="center"/>
    </xf>
    <xf numFmtId="0" fontId="21" fillId="0" borderId="0" xfId="0" applyFont="1"/>
    <xf numFmtId="9" fontId="0" fillId="3" borderId="2" xfId="0" applyNumberFormat="1" applyFill="1" applyBorder="1" applyAlignment="1">
      <alignment horizontal="right"/>
    </xf>
    <xf numFmtId="0" fontId="6" fillId="5" borderId="21" xfId="0" quotePrefix="1" applyFont="1" applyFill="1" applyBorder="1" applyAlignment="1">
      <alignment textRotation="60"/>
    </xf>
    <xf numFmtId="0" fontId="18" fillId="0" borderId="0" xfId="0" applyFont="1" applyAlignment="1">
      <alignment horizontal="left" vertical="center" wrapText="1"/>
    </xf>
    <xf numFmtId="0" fontId="18" fillId="0" borderId="0" xfId="0" applyFont="1" applyAlignment="1">
      <alignment horizontal="left" vertical="center"/>
    </xf>
    <xf numFmtId="0" fontId="19" fillId="0" borderId="0" xfId="0" applyFont="1" applyAlignment="1">
      <alignment horizontal="left" vertical="center"/>
    </xf>
    <xf numFmtId="0" fontId="7" fillId="0" borderId="0" xfId="0" applyFont="1" applyAlignment="1">
      <alignment horizontal="left" vertical="center"/>
    </xf>
    <xf numFmtId="0" fontId="17" fillId="0" borderId="0" xfId="0" applyFont="1" applyAlignment="1">
      <alignment wrapText="1"/>
    </xf>
    <xf numFmtId="0" fontId="14" fillId="0" borderId="0" xfId="0" applyFont="1" applyAlignment="1">
      <alignment horizontal="center"/>
    </xf>
    <xf numFmtId="0" fontId="1" fillId="2" borderId="37" xfId="0" applyFont="1" applyFill="1" applyBorder="1" applyAlignment="1">
      <alignment horizontal="center"/>
    </xf>
    <xf numFmtId="0" fontId="1" fillId="2" borderId="32" xfId="0" applyFont="1" applyFill="1" applyBorder="1" applyAlignment="1">
      <alignment horizontal="center"/>
    </xf>
    <xf numFmtId="0" fontId="1" fillId="2" borderId="26" xfId="0" applyFont="1" applyFill="1" applyBorder="1" applyAlignment="1">
      <alignment horizontal="center"/>
    </xf>
    <xf numFmtId="0" fontId="5" fillId="7" borderId="43" xfId="0" applyFont="1" applyFill="1" applyBorder="1" applyAlignment="1">
      <alignment textRotation="60"/>
    </xf>
    <xf numFmtId="0" fontId="5" fillId="7" borderId="50" xfId="0" applyFont="1" applyFill="1" applyBorder="1" applyAlignment="1">
      <alignment textRotation="90"/>
    </xf>
    <xf numFmtId="0" fontId="6" fillId="7" borderId="51" xfId="0" applyFont="1" applyFill="1" applyBorder="1"/>
    <xf numFmtId="0" fontId="6" fillId="7" borderId="52" xfId="0" applyFont="1" applyFill="1" applyBorder="1"/>
    <xf numFmtId="0" fontId="6" fillId="7" borderId="53" xfId="0" applyFont="1" applyFill="1" applyBorder="1"/>
    <xf numFmtId="0" fontId="0" fillId="7" borderId="0" xfId="0" applyFill="1"/>
    <xf numFmtId="0" fontId="5" fillId="7" borderId="54" xfId="0" applyFont="1" applyFill="1" applyBorder="1" applyAlignment="1">
      <alignment textRotation="60"/>
    </xf>
    <xf numFmtId="0" fontId="5" fillId="7" borderId="53" xfId="0" applyFont="1" applyFill="1" applyBorder="1" applyAlignment="1">
      <alignment textRotation="90"/>
    </xf>
    <xf numFmtId="0" fontId="6" fillId="7" borderId="44" xfId="0" applyFont="1" applyFill="1" applyBorder="1"/>
    <xf numFmtId="0" fontId="6" fillId="7" borderId="31" xfId="0" applyFont="1" applyFill="1" applyBorder="1"/>
    <xf numFmtId="0" fontId="6" fillId="7" borderId="40" xfId="0" applyFont="1" applyFill="1" applyBorder="1"/>
  </cellXfs>
  <cellStyles count="2">
    <cellStyle name="Normal" xfId="0" builtinId="0"/>
    <cellStyle name="Normal 2" xfId="1" xr:uid="{178F8D1D-1AAF-4CB1-B178-D7DF516FB0AC}"/>
  </cellStyles>
  <dxfs count="0"/>
  <tableStyles count="0" defaultTableStyle="TableStyleMedium2" defaultPivotStyle="PivotStyleLight16"/>
  <colors>
    <mruColors>
      <color rgb="FFCC0000"/>
      <color rgb="FFEDFFE1"/>
      <color rgb="FFF4FFE1"/>
      <color rgb="FFD0FE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Hand Hygiene Clinic % Compliance Rates </a:t>
            </a:r>
          </a:p>
          <a:p>
            <a:pPr>
              <a:defRPr b="1"/>
            </a:pPr>
            <a:r>
              <a:rPr lang="en-US" b="1"/>
              <a:t>2025</a:t>
            </a:r>
          </a:p>
        </c:rich>
      </c:tx>
      <c:layout>
        <c:manualLayout>
          <c:xMode val="edge"/>
          <c:yMode val="edge"/>
          <c:x val="0.35830420984363787"/>
          <c:y val="2.233389659010199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501618667232097E-2"/>
          <c:y val="0.14776136759065833"/>
          <c:w val="0.90770489168962709"/>
          <c:h val="0.70169568709274122"/>
        </c:manualLayout>
      </c:layout>
      <c:barChart>
        <c:barDir val="col"/>
        <c:grouping val="clustered"/>
        <c:varyColors val="0"/>
        <c:ser>
          <c:idx val="0"/>
          <c:order val="0"/>
          <c:tx>
            <c:v>Clinic Monthly % Compliance</c:v>
          </c:tx>
          <c:spPr>
            <a:solidFill>
              <a:schemeClr val="accent1"/>
            </a:solidFill>
            <a:ln>
              <a:noFill/>
            </a:ln>
            <a:effectLst/>
          </c:spPr>
          <c:invertIfNegative val="0"/>
          <c:cat>
            <c:strRef>
              <c:f>('Data and Chart by Clinic'!$B$2,'Data and Chart by Clinic'!$F$2,'Data and Chart by Clinic'!$J$2,'Data and Chart by Clinic'!$N$2,'Data and Chart by Clinic'!$R$2,'Data and Chart by Clinic'!$V$2,'Data and Chart by Clinic'!$B$7,'Data and Chart by Clinic'!$F$7,'Data and Chart by Clinic'!$J$7,'Data and Chart by Clinic'!$N$7,'Data and Chart by Clinic'!$R$7,'Data and Chart by Clinic'!$V$7)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 by Clinic'!$D$4,'Data and Chart by Clinic'!$H$4,'Data and Chart by Clinic'!$L$4,'Data and Chart by Clinic'!$P$4,'Data and Chart by Clinic'!$T$4,'Data and Chart by Clinic'!$X$4,'Data and Chart by Clinic'!$D$9,'Data and Chart by Clinic'!$H$9,'Data and Chart by Clinic'!$L$9,'Data and Chart by Clinic'!$P$9,'Data and Chart by Clinic'!$T$9,'Data and Chart by Clinic'!$X$9)</c:f>
              <c:numCache>
                <c:formatCode>0%</c:formatCode>
                <c:ptCount val="12"/>
                <c:pt idx="0">
                  <c:v>0.83333333333333337</c:v>
                </c:pt>
                <c:pt idx="1">
                  <c:v>0.6</c:v>
                </c:pt>
                <c:pt idx="2">
                  <c:v>0.8571428571428571</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ABD1-43FB-9D8A-D0BCC0166973}"/>
            </c:ext>
          </c:extLst>
        </c:ser>
        <c:ser>
          <c:idx val="1"/>
          <c:order val="1"/>
          <c:tx>
            <c:v>Clinic YTD % Compliance</c:v>
          </c:tx>
          <c:spPr>
            <a:solidFill>
              <a:schemeClr val="accent3"/>
            </a:solidFill>
            <a:ln>
              <a:noFill/>
            </a:ln>
            <a:effectLst/>
          </c:spPr>
          <c:invertIfNegative val="0"/>
          <c:cat>
            <c:strRef>
              <c:f>('Data and Chart by Clinic'!$B$2,'Data and Chart by Clinic'!$F$2,'Data and Chart by Clinic'!$J$2,'Data and Chart by Clinic'!$N$2,'Data and Chart by Clinic'!$R$2,'Data and Chart by Clinic'!$V$2,'Data and Chart by Clinic'!$B$7,'Data and Chart by Clinic'!$F$7,'Data and Chart by Clinic'!$J$7,'Data and Chart by Clinic'!$N$7,'Data and Chart by Clinic'!$R$7,'Data and Chart by Clinic'!$V$7)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 by Clinic'!$E$4,'Data and Chart by Clinic'!$I$4,'Data and Chart by Clinic'!$M$4,'Data and Chart by Clinic'!$Q$4,'Data and Chart by Clinic'!$U$4,'Data and Chart by Clinic'!$Y$4,'Data and Chart by Clinic'!$E$9,'Data and Chart by Clinic'!$I$9,'Data and Chart by Clinic'!$M$9,'Data and Chart by Clinic'!$Q$9,'Data and Chart by Clinic'!$U$9,'Data and Chart by Clinic'!$Y$9)</c:f>
              <c:numCache>
                <c:formatCode>0%</c:formatCode>
                <c:ptCount val="12"/>
                <c:pt idx="0">
                  <c:v>0.83333333333333337</c:v>
                </c:pt>
                <c:pt idx="1">
                  <c:v>0.69767441860465118</c:v>
                </c:pt>
                <c:pt idx="2">
                  <c:v>0.73684210526315785</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BD1-43FB-9D8A-D0BCC0166973}"/>
            </c:ext>
          </c:extLst>
        </c:ser>
        <c:dLbls>
          <c:showLegendKey val="0"/>
          <c:showVal val="0"/>
          <c:showCatName val="0"/>
          <c:showSerName val="0"/>
          <c:showPercent val="0"/>
          <c:showBubbleSize val="0"/>
        </c:dLbls>
        <c:gapWidth val="150"/>
        <c:axId val="459497712"/>
        <c:axId val="459494432"/>
        <c:extLst/>
      </c:barChart>
      <c:lineChart>
        <c:grouping val="standard"/>
        <c:varyColors val="0"/>
        <c:ser>
          <c:idx val="2"/>
          <c:order val="2"/>
          <c:tx>
            <c:strRef>
              <c:f>'Data and Chart by Clinic'!$A$12</c:f>
              <c:strCache>
                <c:ptCount val="1"/>
                <c:pt idx="0">
                  <c:v>Goal</c:v>
                </c:pt>
              </c:strCache>
            </c:strRef>
          </c:tx>
          <c:spPr>
            <a:ln w="28575" cap="rnd">
              <a:solidFill>
                <a:srgbClr val="C00000"/>
              </a:solidFill>
              <a:round/>
            </a:ln>
            <a:effectLst/>
          </c:spPr>
          <c:marker>
            <c:symbol val="none"/>
          </c:marker>
          <c:cat>
            <c:strRef>
              <c:f>('Data and Chart by Clinic'!$B$2,'Data and Chart by Clinic'!$F$2,'Data and Chart by Clinic'!$J$2,'Data and Chart by Clinic'!$N$2,'Data and Chart by Clinic'!$R$2,'Data and Chart by Clinic'!$V$2,'Data and Chart by Clinic'!$B$7,'Data and Chart by Clinic'!$F$7,'Data and Chart by Clinic'!$J$7,'Data and Chart by Clinic'!$N$7,'Data and Chart by Clinic'!$R$7,'Data and Chart by Clinic'!$V$7)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 by Clinic'!$B$12:$M$12</c:f>
              <c:numCache>
                <c:formatCode>0%</c:formatCode>
                <c:ptCount val="12"/>
                <c:pt idx="0">
                  <c:v>0.7</c:v>
                </c:pt>
                <c:pt idx="1">
                  <c:v>0.7</c:v>
                </c:pt>
                <c:pt idx="2">
                  <c:v>0.7</c:v>
                </c:pt>
                <c:pt idx="3">
                  <c:v>0.7</c:v>
                </c:pt>
                <c:pt idx="4">
                  <c:v>0.7</c:v>
                </c:pt>
                <c:pt idx="5">
                  <c:v>0.7</c:v>
                </c:pt>
                <c:pt idx="6">
                  <c:v>0.7</c:v>
                </c:pt>
                <c:pt idx="7">
                  <c:v>0.7</c:v>
                </c:pt>
                <c:pt idx="8">
                  <c:v>0.7</c:v>
                </c:pt>
                <c:pt idx="9">
                  <c:v>0.7</c:v>
                </c:pt>
                <c:pt idx="10">
                  <c:v>0.7</c:v>
                </c:pt>
                <c:pt idx="11">
                  <c:v>0.7</c:v>
                </c:pt>
              </c:numCache>
            </c:numRef>
          </c:val>
          <c:smooth val="0"/>
          <c:extLst>
            <c:ext xmlns:c16="http://schemas.microsoft.com/office/drawing/2014/chart" uri="{C3380CC4-5D6E-409C-BE32-E72D297353CC}">
              <c16:uniqueId val="{00000002-ABD1-43FB-9D8A-D0BCC0166973}"/>
            </c:ext>
          </c:extLst>
        </c:ser>
        <c:dLbls>
          <c:showLegendKey val="0"/>
          <c:showVal val="0"/>
          <c:showCatName val="0"/>
          <c:showSerName val="0"/>
          <c:showPercent val="0"/>
          <c:showBubbleSize val="0"/>
        </c:dLbls>
        <c:marker val="1"/>
        <c:smooth val="0"/>
        <c:axId val="459497712"/>
        <c:axId val="459494432"/>
      </c:lineChart>
      <c:catAx>
        <c:axId val="45949771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494432"/>
        <c:crosses val="autoZero"/>
        <c:auto val="1"/>
        <c:lblAlgn val="ctr"/>
        <c:lblOffset val="100"/>
        <c:noMultiLvlLbl val="0"/>
      </c:catAx>
      <c:valAx>
        <c:axId val="459494432"/>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a:t>
                </a:r>
                <a:r>
                  <a:rPr lang="en-US" sz="1200" b="1" baseline="0"/>
                  <a:t> Compliance</a:t>
                </a:r>
                <a:endParaRPr lang="en-US" sz="1200" b="1"/>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497712"/>
        <c:crosses val="autoZero"/>
        <c:crossBetween val="between"/>
      </c:valAx>
      <c:spPr>
        <a:noFill/>
        <a:ln>
          <a:solidFill>
            <a:schemeClr val="accent3">
              <a:lumMod val="50000"/>
            </a:schemeClr>
          </a:solidFill>
        </a:ln>
        <a:effectLst/>
      </c:spPr>
    </c:plotArea>
    <c:legend>
      <c:legendPos val="b"/>
      <c:layout>
        <c:manualLayout>
          <c:xMode val="edge"/>
          <c:yMode val="edge"/>
          <c:x val="0.29370932622577872"/>
          <c:y val="0.93893042177871466"/>
          <c:w val="0.45879407405600248"/>
          <c:h val="4.436150922775032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Hand Hygiene Location Monthly % Compliance Rates </a:t>
            </a:r>
          </a:p>
          <a:p>
            <a:pPr>
              <a:defRPr b="1"/>
            </a:pPr>
            <a:r>
              <a:rPr lang="en-US" b="1"/>
              <a:t>2025</a:t>
            </a:r>
          </a:p>
        </c:rich>
      </c:tx>
      <c:layout>
        <c:manualLayout>
          <c:xMode val="edge"/>
          <c:yMode val="edge"/>
          <c:x val="0.35830420984363787"/>
          <c:y val="2.233389659010199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501618667232097E-2"/>
          <c:y val="0.14776136759065833"/>
          <c:w val="0.90770489168962709"/>
          <c:h val="0.70169568709274122"/>
        </c:manualLayout>
      </c:layout>
      <c:barChart>
        <c:barDir val="col"/>
        <c:grouping val="clustered"/>
        <c:varyColors val="0"/>
        <c:ser>
          <c:idx val="0"/>
          <c:order val="0"/>
          <c:tx>
            <c:v>Clinic Monthly % Compliance</c:v>
          </c:tx>
          <c:spPr>
            <a:solidFill>
              <a:schemeClr val="accent1"/>
            </a:solidFill>
            <a:ln>
              <a:noFill/>
            </a:ln>
            <a:effectLst/>
          </c:spPr>
          <c:invertIfNegative val="0"/>
          <c:cat>
            <c:strRef>
              <c:f>('Data and Charts by Location'!$B$2,'Data and Charts by Location'!$F$2,'Data and Charts by Location'!$J$2,'Data and Charts by Location'!$N$2,'Data and Charts by Location'!$R$2,'Data and Charts by Location'!$V$2,'Data and Charts by Location'!$B$15,'Data and Charts by Location'!$F$15,'Data and Charts by Location'!$J$15,'Data and Charts by Location'!$N$15,'Data and Charts by Location'!$R$15,'Data and Charts by Location'!$V$15)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Location'!$D$12,'Data and Charts by Location'!$H$12,'Data and Charts by Location'!$L$12,'Data and Charts by Location'!$P$12,'Data and Charts by Location'!$T$12,'Data and Charts by Location'!$X$12,'Data and Charts by Location'!$D$25,'Data and Charts by Location'!$H$25,'Data and Charts by Location'!$L$25,'Data and Charts by Location'!$P$25,'Data and Charts by Location'!$T$25,'Data and Charts by Location'!$X$25)</c:f>
              <c:numCache>
                <c:formatCode>0%</c:formatCode>
                <c:ptCount val="12"/>
                <c:pt idx="0">
                  <c:v>0.83333333333333337</c:v>
                </c:pt>
                <c:pt idx="1">
                  <c:v>0.6</c:v>
                </c:pt>
                <c:pt idx="2">
                  <c:v>0.82758620689655171</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481D-4087-8324-0113B485E72F}"/>
            </c:ext>
          </c:extLst>
        </c:ser>
        <c:ser>
          <c:idx val="1"/>
          <c:order val="1"/>
          <c:tx>
            <c:strRef>
              <c:f>'Data and Charts by Location'!$A$4</c:f>
              <c:strCache>
                <c:ptCount val="1"/>
                <c:pt idx="0">
                  <c:v>Location Name (e.g., Apple Street Clinic)</c:v>
                </c:pt>
              </c:strCache>
            </c:strRef>
          </c:tx>
          <c:spPr>
            <a:solidFill>
              <a:schemeClr val="accent3"/>
            </a:solidFill>
            <a:ln>
              <a:noFill/>
            </a:ln>
            <a:effectLst/>
          </c:spPr>
          <c:invertIfNegative val="0"/>
          <c:cat>
            <c:strRef>
              <c:f>('Data and Charts by Location'!$B$2,'Data and Charts by Location'!$F$2,'Data and Charts by Location'!$J$2,'Data and Charts by Location'!$N$2,'Data and Charts by Location'!$R$2,'Data and Charts by Location'!$V$2,'Data and Charts by Location'!$B$15,'Data and Charts by Location'!$F$15,'Data and Charts by Location'!$J$15,'Data and Charts by Location'!$N$15,'Data and Charts by Location'!$R$15,'Data and Charts by Location'!$V$15)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Location'!$D$4,'Data and Charts by Location'!$H$4,'Data and Charts by Location'!$L$4,'Data and Charts by Location'!$P$4,'Data and Charts by Location'!$T$4,'Data and Charts by Location'!$X$4,'Data and Charts by Location'!$D$17,'Data and Charts by Location'!$H$17,'Data and Charts by Location'!$L$17,'Data and Charts by Location'!$P$17,'Data and Charts by Location'!$T$17,'Data and Charts by Location'!$X$17)</c:f>
              <c:numCache>
                <c:formatCode>0%</c:formatCode>
                <c:ptCount val="12"/>
                <c:pt idx="0">
                  <c:v>1</c:v>
                </c:pt>
                <c:pt idx="1">
                  <c:v>0.7142857142857143</c:v>
                </c:pt>
                <c:pt idx="2">
                  <c:v>0.5</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481D-4087-8324-0113B485E72F}"/>
            </c:ext>
          </c:extLst>
        </c:ser>
        <c:ser>
          <c:idx val="2"/>
          <c:order val="2"/>
          <c:tx>
            <c:strRef>
              <c:f>'Data and Charts by Location'!$A$5</c:f>
              <c:strCache>
                <c:ptCount val="1"/>
                <c:pt idx="0">
                  <c:v>Location Name (e.g., Briar Street Clinic)</c:v>
                </c:pt>
              </c:strCache>
            </c:strRef>
          </c:tx>
          <c:spPr>
            <a:solidFill>
              <a:schemeClr val="accent5"/>
            </a:solidFill>
            <a:ln>
              <a:noFill/>
            </a:ln>
            <a:effectLst/>
          </c:spPr>
          <c:invertIfNegative val="0"/>
          <c:cat>
            <c:strRef>
              <c:f>('Data and Charts by Location'!$B$2,'Data and Charts by Location'!$F$2,'Data and Charts by Location'!$J$2,'Data and Charts by Location'!$N$2,'Data and Charts by Location'!$R$2,'Data and Charts by Location'!$V$2,'Data and Charts by Location'!$B$15,'Data and Charts by Location'!$F$15,'Data and Charts by Location'!$J$15,'Data and Charts by Location'!$N$15,'Data and Charts by Location'!$R$15,'Data and Charts by Location'!$V$15)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Location'!$D$5,'Data and Charts by Location'!$H$5,'Data and Charts by Location'!$L$5,'Data and Charts by Location'!$P$5,'Data and Charts by Location'!$T$5,'Data and Charts by Location'!$X$5,'Data and Charts by Location'!$D$18,'Data and Charts by Location'!$H$18,'Data and Charts by Location'!$L$18,'Data and Charts by Location'!$P$18,'Data and Charts by Location'!$T$18,'Data and Charts by Location'!$X$18)</c:f>
              <c:numCache>
                <c:formatCode>0%</c:formatCode>
                <c:ptCount val="12"/>
                <c:pt idx="0">
                  <c:v>0.81818181818181823</c:v>
                </c:pt>
                <c:pt idx="1">
                  <c:v>0.69230769230769229</c:v>
                </c:pt>
                <c:pt idx="2">
                  <c:v>0.8</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481D-4087-8324-0113B485E72F}"/>
            </c:ext>
          </c:extLst>
        </c:ser>
        <c:ser>
          <c:idx val="4"/>
          <c:order val="3"/>
          <c:tx>
            <c:strRef>
              <c:f>'Data and Charts by Location'!$A$6</c:f>
              <c:strCache>
                <c:ptCount val="1"/>
                <c:pt idx="0">
                  <c:v>Location Name (e.g., Cedar Street Clinic)</c:v>
                </c:pt>
              </c:strCache>
            </c:strRef>
          </c:tx>
          <c:spPr>
            <a:solidFill>
              <a:schemeClr val="accent3">
                <a:lumMod val="60000"/>
              </a:schemeClr>
            </a:solidFill>
            <a:ln>
              <a:noFill/>
            </a:ln>
            <a:effectLst/>
          </c:spPr>
          <c:invertIfNegative val="0"/>
          <c:cat>
            <c:strRef>
              <c:f>('Data and Charts by Location'!$B$2,'Data and Charts by Location'!$F$2,'Data and Charts by Location'!$J$2,'Data and Charts by Location'!$N$2,'Data and Charts by Location'!$R$2,'Data and Charts by Location'!$V$2,'Data and Charts by Location'!$B$15,'Data and Charts by Location'!$F$15,'Data and Charts by Location'!$J$15,'Data and Charts by Location'!$N$15,'Data and Charts by Location'!$R$15,'Data and Charts by Location'!$V$15)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Location'!$D$6,'Data and Charts by Location'!$H$6,'Data and Charts by Location'!$L$6,'Data and Charts by Location'!$P$6,'Data and Charts by Location'!$T$6,'Data and Charts by Location'!$X$6,'Data and Charts by Location'!$D$19,'Data and Charts by Location'!$H$19,'Data and Charts by Location'!$L$19,'Data and Charts by Location'!$P$19,'Data and Charts by Location'!$T$19,'Data and Charts by Location'!$X$19)</c:f>
              <c:numCache>
                <c:formatCode>0%</c:formatCode>
                <c:ptCount val="12"/>
                <c:pt idx="0">
                  <c:v>0.75</c:v>
                </c:pt>
                <c:pt idx="1">
                  <c:v>0.2</c:v>
                </c:pt>
                <c:pt idx="2">
                  <c:v>0.91666666666666663</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481D-4087-8324-0113B485E72F}"/>
            </c:ext>
          </c:extLst>
        </c:ser>
        <c:ser>
          <c:idx val="5"/>
          <c:order val="4"/>
          <c:tx>
            <c:strRef>
              <c:f>'Data and Charts by Location'!$A$7</c:f>
              <c:strCache>
                <c:ptCount val="1"/>
                <c:pt idx="0">
                  <c:v>Location Name </c:v>
                </c:pt>
              </c:strCache>
            </c:strRef>
          </c:tx>
          <c:spPr>
            <a:solidFill>
              <a:schemeClr val="accent5">
                <a:lumMod val="60000"/>
              </a:schemeClr>
            </a:solidFill>
            <a:ln>
              <a:noFill/>
            </a:ln>
            <a:effectLst/>
          </c:spPr>
          <c:invertIfNegative val="0"/>
          <c:cat>
            <c:strRef>
              <c:f>('Data and Charts by Location'!$B$2,'Data and Charts by Location'!$F$2,'Data and Charts by Location'!$J$2,'Data and Charts by Location'!$N$2,'Data and Charts by Location'!$R$2,'Data and Charts by Location'!$V$2,'Data and Charts by Location'!$B$15,'Data and Charts by Location'!$F$15,'Data and Charts by Location'!$J$15,'Data and Charts by Location'!$N$15,'Data and Charts by Location'!$R$15,'Data and Charts by Location'!$V$15)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Location'!$D$7,'Data and Charts by Location'!$H$7,'Data and Charts by Location'!$L$7,'Data and Charts by Location'!$P$7,'Data and Charts by Location'!$T$7,'Data and Charts by Location'!$X$7,'Data and Charts by Location'!$D$20,'Data and Charts by Location'!$H$20,'Data and Charts by Location'!$L$20,'Data and Charts by Location'!$P$20,'Data and Charts by Location'!$T$20,'Data and Charts by Location'!$X$20)</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481D-4087-8324-0113B485E72F}"/>
            </c:ext>
          </c:extLst>
        </c:ser>
        <c:ser>
          <c:idx val="6"/>
          <c:order val="5"/>
          <c:tx>
            <c:strRef>
              <c:f>'Data and Charts by Location'!$A$8</c:f>
              <c:strCache>
                <c:ptCount val="1"/>
                <c:pt idx="0">
                  <c:v>Location Name</c:v>
                </c:pt>
              </c:strCache>
            </c:strRef>
          </c:tx>
          <c:spPr>
            <a:solidFill>
              <a:schemeClr val="accent1">
                <a:lumMod val="80000"/>
                <a:lumOff val="20000"/>
              </a:schemeClr>
            </a:solidFill>
            <a:ln>
              <a:noFill/>
            </a:ln>
            <a:effectLst/>
          </c:spPr>
          <c:invertIfNegative val="0"/>
          <c:cat>
            <c:strRef>
              <c:f>('Data and Charts by Location'!$B$2,'Data and Charts by Location'!$F$2,'Data and Charts by Location'!$J$2,'Data and Charts by Location'!$N$2,'Data and Charts by Location'!$R$2,'Data and Charts by Location'!$V$2,'Data and Charts by Location'!$B$15,'Data and Charts by Location'!$F$15,'Data and Charts by Location'!$J$15,'Data and Charts by Location'!$N$15,'Data and Charts by Location'!$R$15,'Data and Charts by Location'!$V$15)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Location'!$D$8,'Data and Charts by Location'!$H$8,'Data and Charts by Location'!$L$8,'Data and Charts by Location'!$P$8,'Data and Charts by Location'!$T$8,'Data and Charts by Location'!$X$8,'Data and Charts by Location'!$D$21,'Data and Charts by Location'!$H$21,'Data and Charts by Location'!$L$21,'Data and Charts by Location'!$P$21,'Data and Charts by Location'!$T$21,'Data and Charts by Location'!$X$21)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481D-4087-8324-0113B485E72F}"/>
            </c:ext>
          </c:extLst>
        </c:ser>
        <c:ser>
          <c:idx val="7"/>
          <c:order val="6"/>
          <c:tx>
            <c:strRef>
              <c:f>'Data and Charts by Location'!$A$9</c:f>
              <c:strCache>
                <c:ptCount val="1"/>
                <c:pt idx="0">
                  <c:v>Location Name</c:v>
                </c:pt>
              </c:strCache>
            </c:strRef>
          </c:tx>
          <c:spPr>
            <a:solidFill>
              <a:schemeClr val="accent3">
                <a:lumMod val="80000"/>
                <a:lumOff val="20000"/>
              </a:schemeClr>
            </a:solidFill>
            <a:ln>
              <a:noFill/>
            </a:ln>
            <a:effectLst/>
          </c:spPr>
          <c:invertIfNegative val="0"/>
          <c:cat>
            <c:strRef>
              <c:f>('Data and Charts by Location'!$B$2,'Data and Charts by Location'!$F$2,'Data and Charts by Location'!$J$2,'Data and Charts by Location'!$N$2,'Data and Charts by Location'!$R$2,'Data and Charts by Location'!$V$2,'Data and Charts by Location'!$B$15,'Data and Charts by Location'!$F$15,'Data and Charts by Location'!$J$15,'Data and Charts by Location'!$N$15,'Data and Charts by Location'!$R$15,'Data and Charts by Location'!$V$15)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Location'!$D$9,'Data and Charts by Location'!$H$9,'Data and Charts by Location'!$L$9,'Data and Charts by Location'!$P$9,'Data and Charts by Location'!$T$9,'Data and Charts by Location'!$X$9,'Data and Charts by Location'!$D$22,'Data and Charts by Location'!$H$22,'Data and Charts by Location'!$L$22,'Data and Charts by Location'!$P$22,'Data and Charts by Location'!$T$22,'Data and Charts by Location'!$X$22)</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481D-4087-8324-0113B485E72F}"/>
            </c:ext>
          </c:extLst>
        </c:ser>
        <c:ser>
          <c:idx val="8"/>
          <c:order val="7"/>
          <c:tx>
            <c:strRef>
              <c:f>'Data and Charts by Location'!$A$10</c:f>
              <c:strCache>
                <c:ptCount val="1"/>
                <c:pt idx="0">
                  <c:v>Location Name</c:v>
                </c:pt>
              </c:strCache>
            </c:strRef>
          </c:tx>
          <c:spPr>
            <a:solidFill>
              <a:schemeClr val="accent5">
                <a:lumMod val="80000"/>
                <a:lumOff val="20000"/>
              </a:schemeClr>
            </a:solidFill>
            <a:ln>
              <a:noFill/>
            </a:ln>
            <a:effectLst/>
          </c:spPr>
          <c:invertIfNegative val="0"/>
          <c:cat>
            <c:strRef>
              <c:f>('Data and Charts by Location'!$B$2,'Data and Charts by Location'!$F$2,'Data and Charts by Location'!$J$2,'Data and Charts by Location'!$N$2,'Data and Charts by Location'!$R$2,'Data and Charts by Location'!$V$2,'Data and Charts by Location'!$B$15,'Data and Charts by Location'!$F$15,'Data and Charts by Location'!$J$15,'Data and Charts by Location'!$N$15,'Data and Charts by Location'!$R$15,'Data and Charts by Location'!$V$15)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Location'!$D$10,'Data and Charts by Location'!$H$10,'Data and Charts by Location'!$L$10,'Data and Charts by Location'!$P$10,'Data and Charts by Location'!$T$10,'Data and Charts by Location'!$X$10,'Data and Charts by Location'!$D$23,'Data and Charts by Location'!$H$23,'Data and Charts by Location'!$L$23,'Data and Charts by Location'!$P$23,'Data and Charts by Location'!$T$23,'Data and Charts by Location'!$X$23)</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481D-4087-8324-0113B485E72F}"/>
            </c:ext>
          </c:extLst>
        </c:ser>
        <c:ser>
          <c:idx val="9"/>
          <c:order val="8"/>
          <c:tx>
            <c:strRef>
              <c:f>'Data and Charts by Location'!$A$11</c:f>
              <c:strCache>
                <c:ptCount val="1"/>
                <c:pt idx="0">
                  <c:v>Location Name</c:v>
                </c:pt>
              </c:strCache>
            </c:strRef>
          </c:tx>
          <c:spPr>
            <a:solidFill>
              <a:schemeClr val="accent1">
                <a:lumMod val="80000"/>
              </a:schemeClr>
            </a:solidFill>
            <a:ln>
              <a:noFill/>
            </a:ln>
            <a:effectLst/>
          </c:spPr>
          <c:invertIfNegative val="0"/>
          <c:cat>
            <c:strRef>
              <c:f>('Data and Charts by Location'!$B$2,'Data and Charts by Location'!$F$2,'Data and Charts by Location'!$J$2,'Data and Charts by Location'!$N$2,'Data and Charts by Location'!$R$2,'Data and Charts by Location'!$V$2,'Data and Charts by Location'!$B$15,'Data and Charts by Location'!$F$15,'Data and Charts by Location'!$J$15,'Data and Charts by Location'!$N$15,'Data and Charts by Location'!$R$15,'Data and Charts by Location'!$V$15)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Location'!$D$11,'Data and Charts by Location'!$H$11,'Data and Charts by Location'!$L$11,'Data and Charts by Location'!$P$11,'Data and Charts by Location'!$T$11,'Data and Charts by Location'!$X$11,'Data and Charts by Location'!$D$24,'Data and Charts by Location'!$H$24,'Data and Charts by Location'!$L$24,'Data and Charts by Location'!$P$24,'Data and Charts by Location'!$T$24,'Data and Charts by Location'!$X$24)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481D-4087-8324-0113B485E72F}"/>
            </c:ext>
          </c:extLst>
        </c:ser>
        <c:dLbls>
          <c:showLegendKey val="0"/>
          <c:showVal val="0"/>
          <c:showCatName val="0"/>
          <c:showSerName val="0"/>
          <c:showPercent val="0"/>
          <c:showBubbleSize val="0"/>
        </c:dLbls>
        <c:gapWidth val="150"/>
        <c:axId val="459497712"/>
        <c:axId val="459494432"/>
      </c:barChart>
      <c:lineChart>
        <c:grouping val="standard"/>
        <c:varyColors val="0"/>
        <c:ser>
          <c:idx val="3"/>
          <c:order val="9"/>
          <c:tx>
            <c:strRef>
              <c:f>'Data and Charts by Location'!$A$28</c:f>
              <c:strCache>
                <c:ptCount val="1"/>
                <c:pt idx="0">
                  <c:v>Goal</c:v>
                </c:pt>
              </c:strCache>
            </c:strRef>
          </c:tx>
          <c:spPr>
            <a:ln w="28575" cap="rnd">
              <a:solidFill>
                <a:srgbClr val="C00000"/>
              </a:solidFill>
              <a:round/>
            </a:ln>
            <a:effectLst/>
          </c:spPr>
          <c:marker>
            <c:symbol val="none"/>
          </c:marker>
          <c:cat>
            <c:strRef>
              <c:f>('Data and Charts by Location'!$B$2,'Data and Charts by Location'!$F$2,'Data and Charts by Location'!$J$2,'Data and Charts by Location'!$N$2,'Data and Charts by Location'!$R$2,'Data and Charts by Location'!$V$2,'Data and Charts by Location'!$B$15,'Data and Charts by Location'!$F$15,'Data and Charts by Location'!$J$15,'Data and Charts by Location'!$N$15,'Data and Charts by Location'!$R$15,'Data and Charts by Location'!$V$15)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Location'!$B$28:$M$28</c:f>
              <c:numCache>
                <c:formatCode>0%</c:formatCode>
                <c:ptCount val="12"/>
                <c:pt idx="0">
                  <c:v>0.7</c:v>
                </c:pt>
                <c:pt idx="1">
                  <c:v>0.7</c:v>
                </c:pt>
                <c:pt idx="2">
                  <c:v>0.7</c:v>
                </c:pt>
                <c:pt idx="3">
                  <c:v>0.7</c:v>
                </c:pt>
                <c:pt idx="4">
                  <c:v>0.7</c:v>
                </c:pt>
                <c:pt idx="5">
                  <c:v>0.7</c:v>
                </c:pt>
                <c:pt idx="6">
                  <c:v>0.7</c:v>
                </c:pt>
                <c:pt idx="7">
                  <c:v>0.7</c:v>
                </c:pt>
                <c:pt idx="8">
                  <c:v>0.7</c:v>
                </c:pt>
                <c:pt idx="9">
                  <c:v>0.7</c:v>
                </c:pt>
                <c:pt idx="10">
                  <c:v>0.7</c:v>
                </c:pt>
                <c:pt idx="11">
                  <c:v>0.7</c:v>
                </c:pt>
              </c:numCache>
            </c:numRef>
          </c:val>
          <c:smooth val="0"/>
          <c:extLst>
            <c:ext xmlns:c16="http://schemas.microsoft.com/office/drawing/2014/chart" uri="{C3380CC4-5D6E-409C-BE32-E72D297353CC}">
              <c16:uniqueId val="{00000009-481D-4087-8324-0113B485E72F}"/>
            </c:ext>
          </c:extLst>
        </c:ser>
        <c:dLbls>
          <c:showLegendKey val="0"/>
          <c:showVal val="0"/>
          <c:showCatName val="0"/>
          <c:showSerName val="0"/>
          <c:showPercent val="0"/>
          <c:showBubbleSize val="0"/>
        </c:dLbls>
        <c:marker val="1"/>
        <c:smooth val="0"/>
        <c:axId val="459497712"/>
        <c:axId val="459494432"/>
      </c:lineChart>
      <c:catAx>
        <c:axId val="45949771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494432"/>
        <c:crosses val="autoZero"/>
        <c:auto val="1"/>
        <c:lblAlgn val="ctr"/>
        <c:lblOffset val="100"/>
        <c:noMultiLvlLbl val="0"/>
      </c:catAx>
      <c:valAx>
        <c:axId val="459494432"/>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a:t>
                </a:r>
                <a:r>
                  <a:rPr lang="en-US" sz="1200" b="1" baseline="0"/>
                  <a:t> Compliance</a:t>
                </a:r>
                <a:endParaRPr lang="en-US" sz="1200" b="1"/>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497712"/>
        <c:crosses val="autoZero"/>
        <c:crossBetween val="between"/>
      </c:valAx>
      <c:spPr>
        <a:noFill/>
        <a:ln>
          <a:solidFill>
            <a:schemeClr val="accent3">
              <a:lumMod val="50000"/>
            </a:schemeClr>
          </a:solidFill>
        </a:ln>
        <a:effectLst/>
      </c:spPr>
    </c:plotArea>
    <c:legend>
      <c:legendPos val="b"/>
      <c:layout>
        <c:manualLayout>
          <c:xMode val="edge"/>
          <c:yMode val="edge"/>
          <c:x val="0.1826842810411673"/>
          <c:y val="0.8968694370616922"/>
          <c:w val="0.70629067377422128"/>
          <c:h val="8.477980078988547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Hand Hygiene Unit YTD % Compliance Rates </a:t>
            </a:r>
          </a:p>
          <a:p>
            <a:pPr>
              <a:defRPr b="1"/>
            </a:pPr>
            <a:r>
              <a:rPr lang="en-US" b="1"/>
              <a:t>2025</a:t>
            </a:r>
          </a:p>
        </c:rich>
      </c:tx>
      <c:layout>
        <c:manualLayout>
          <c:xMode val="edge"/>
          <c:yMode val="edge"/>
          <c:x val="0.35830420984363787"/>
          <c:y val="2.233389659010199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501618667232097E-2"/>
          <c:y val="0.14776136759065833"/>
          <c:w val="0.90770489168962709"/>
          <c:h val="0.70169568709274122"/>
        </c:manualLayout>
      </c:layout>
      <c:barChart>
        <c:barDir val="col"/>
        <c:grouping val="clustered"/>
        <c:varyColors val="0"/>
        <c:ser>
          <c:idx val="0"/>
          <c:order val="0"/>
          <c:tx>
            <c:v>Clinic YTD % Compliance</c:v>
          </c:tx>
          <c:spPr>
            <a:solidFill>
              <a:schemeClr val="accent1"/>
            </a:solidFill>
            <a:ln>
              <a:noFill/>
            </a:ln>
            <a:effectLst/>
          </c:spPr>
          <c:invertIfNegative val="0"/>
          <c:cat>
            <c:strRef>
              <c:f>('[1]Mo. Data Table - by unit (2)'!$B$2,'[1]Mo. Data Table - by unit (2)'!$F$2,'[1]Mo. Data Table - by unit (2)'!$J$2,'[1]Mo. Data Table - by unit (2)'!$N$2,'[1]Mo. Data Table - by unit (2)'!$R$2,'[1]Mo. Data Table - by unit (2)'!$V$2,'[1]Mo. Data Table - by unit (2)'!$B$15,'[1]Mo. Data Table - by unit (2)'!$F$15,'[1]Mo. Data Table - by unit (2)'!$J$15,'[1]Mo. Data Table - by unit (2)'!$N$15,'[1]Mo. Data Table - by unit (2)'!$R$15,'[1]Mo. Data Table - by unit (2)'!$V$15)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Location'!$E$12,'Data and Charts by Location'!$I$12,'Data and Charts by Location'!$M$12,'Data and Charts by Location'!$Q$12,'Data and Charts by Location'!$U$12,'Data and Charts by Location'!$Y$12,'Data and Charts by Location'!$E$25,'Data and Charts by Location'!$I$25,'Data and Charts by Location'!$M$25,'Data and Charts by Location'!$Q$25,'Data and Charts by Location'!$U$25,'Data and Charts by Location'!$Y$25)</c:f>
              <c:numCache>
                <c:formatCode>0%</c:formatCode>
                <c:ptCount val="12"/>
                <c:pt idx="0">
                  <c:v>0.83333333333333337</c:v>
                </c:pt>
                <c:pt idx="1">
                  <c:v>0.69767441860465118</c:v>
                </c:pt>
                <c:pt idx="2">
                  <c:v>0.75</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4742-4206-A6B8-D1A61F721896}"/>
            </c:ext>
          </c:extLst>
        </c:ser>
        <c:ser>
          <c:idx val="1"/>
          <c:order val="1"/>
          <c:tx>
            <c:strRef>
              <c:f>'Data and Charts by Location'!$A$4</c:f>
              <c:strCache>
                <c:ptCount val="1"/>
                <c:pt idx="0">
                  <c:v>Location Name (e.g., Apple Street Clinic)</c:v>
                </c:pt>
              </c:strCache>
            </c:strRef>
          </c:tx>
          <c:spPr>
            <a:solidFill>
              <a:schemeClr val="accent3"/>
            </a:solidFill>
            <a:ln>
              <a:noFill/>
            </a:ln>
            <a:effectLst/>
          </c:spPr>
          <c:invertIfNegative val="0"/>
          <c:cat>
            <c:strRef>
              <c:f>('[1]Mo. Data Table - by unit (2)'!$B$2,'[1]Mo. Data Table - by unit (2)'!$F$2,'[1]Mo. Data Table - by unit (2)'!$J$2,'[1]Mo. Data Table - by unit (2)'!$N$2,'[1]Mo. Data Table - by unit (2)'!$R$2,'[1]Mo. Data Table - by unit (2)'!$V$2,'[1]Mo. Data Table - by unit (2)'!$B$15,'[1]Mo. Data Table - by unit (2)'!$F$15,'[1]Mo. Data Table - by unit (2)'!$J$15,'[1]Mo. Data Table - by unit (2)'!$N$15,'[1]Mo. Data Table - by unit (2)'!$R$15,'[1]Mo. Data Table - by unit (2)'!$V$15)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Location'!$E$4,'Data and Charts by Location'!$I$4,'Data and Charts by Location'!$M$4,'Data and Charts by Location'!$Q$4,'Data and Charts by Location'!$U$4,'Data and Charts by Location'!$Y$4,'Data and Charts by Location'!$E$17,'Data and Charts by Location'!$I$17,'Data and Charts by Location'!$M$17,'Data and Charts by Location'!$Q$17,'Data and Charts by Location'!$U$17,'Data and Charts by Location'!$Y$17)</c:f>
              <c:numCache>
                <c:formatCode>0%</c:formatCode>
                <c:ptCount val="12"/>
                <c:pt idx="0">
                  <c:v>1</c:v>
                </c:pt>
                <c:pt idx="1">
                  <c:v>0.8</c:v>
                </c:pt>
                <c:pt idx="2">
                  <c:v>0.75</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4742-4206-A6B8-D1A61F721896}"/>
            </c:ext>
          </c:extLst>
        </c:ser>
        <c:ser>
          <c:idx val="2"/>
          <c:order val="2"/>
          <c:tx>
            <c:strRef>
              <c:f>'Data and Charts by Location'!$A$5</c:f>
              <c:strCache>
                <c:ptCount val="1"/>
                <c:pt idx="0">
                  <c:v>Location Name (e.g., Briar Street Clinic)</c:v>
                </c:pt>
              </c:strCache>
            </c:strRef>
          </c:tx>
          <c:spPr>
            <a:solidFill>
              <a:schemeClr val="accent5"/>
            </a:solidFill>
            <a:ln>
              <a:noFill/>
            </a:ln>
            <a:effectLst/>
          </c:spPr>
          <c:invertIfNegative val="0"/>
          <c:cat>
            <c:strRef>
              <c:f>('[1]Mo. Data Table - by unit (2)'!$B$2,'[1]Mo. Data Table - by unit (2)'!$F$2,'[1]Mo. Data Table - by unit (2)'!$J$2,'[1]Mo. Data Table - by unit (2)'!$N$2,'[1]Mo. Data Table - by unit (2)'!$R$2,'[1]Mo. Data Table - by unit (2)'!$V$2,'[1]Mo. Data Table - by unit (2)'!$B$15,'[1]Mo. Data Table - by unit (2)'!$F$15,'[1]Mo. Data Table - by unit (2)'!$J$15,'[1]Mo. Data Table - by unit (2)'!$N$15,'[1]Mo. Data Table - by unit (2)'!$R$15,'[1]Mo. Data Table - by unit (2)'!$V$15)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Location'!$E$5,'Data and Charts by Location'!$I$5,'Data and Charts by Location'!$M$5,'Data and Charts by Location'!$Q$5,'Data and Charts by Location'!$U$5,'Data and Charts by Location'!$Y$5,'Data and Charts by Location'!$E$18,'Data and Charts by Location'!$I$18,'Data and Charts by Location'!$M$18,'Data and Charts by Location'!$Q$18,'Data and Charts by Location'!$U$18,'Data and Charts by Location'!$Y$18)</c:f>
              <c:numCache>
                <c:formatCode>0%</c:formatCode>
                <c:ptCount val="12"/>
                <c:pt idx="0">
                  <c:v>0.81818181818181823</c:v>
                </c:pt>
                <c:pt idx="1">
                  <c:v>0.75</c:v>
                </c:pt>
                <c:pt idx="2">
                  <c:v>0.76923076923076927</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4742-4206-A6B8-D1A61F721896}"/>
            </c:ext>
          </c:extLst>
        </c:ser>
        <c:ser>
          <c:idx val="4"/>
          <c:order val="3"/>
          <c:tx>
            <c:strRef>
              <c:f>'Data and Charts by Location'!$A$6</c:f>
              <c:strCache>
                <c:ptCount val="1"/>
                <c:pt idx="0">
                  <c:v>Location Name (e.g., Cedar Street Clinic)</c:v>
                </c:pt>
              </c:strCache>
            </c:strRef>
          </c:tx>
          <c:spPr>
            <a:solidFill>
              <a:schemeClr val="accent3">
                <a:lumMod val="60000"/>
              </a:schemeClr>
            </a:solidFill>
            <a:ln>
              <a:noFill/>
            </a:ln>
            <a:effectLst/>
          </c:spPr>
          <c:invertIfNegative val="0"/>
          <c:cat>
            <c:strRef>
              <c:f>('[1]Mo. Data Table - by unit (2)'!$B$2,'[1]Mo. Data Table - by unit (2)'!$F$2,'[1]Mo. Data Table - by unit (2)'!$J$2,'[1]Mo. Data Table - by unit (2)'!$N$2,'[1]Mo. Data Table - by unit (2)'!$R$2,'[1]Mo. Data Table - by unit (2)'!$V$2,'[1]Mo. Data Table - by unit (2)'!$B$15,'[1]Mo. Data Table - by unit (2)'!$F$15,'[1]Mo. Data Table - by unit (2)'!$J$15,'[1]Mo. Data Table - by unit (2)'!$N$15,'[1]Mo. Data Table - by unit (2)'!$R$15,'[1]Mo. Data Table - by unit (2)'!$V$15)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Location'!$E$6,'Data and Charts by Location'!$I$6,'Data and Charts by Location'!$M$6,'Data and Charts by Location'!$Q$6,'Data and Charts by Location'!$U$6,'Data and Charts by Location'!$Y$6,'Data and Charts by Location'!$E$19,'Data and Charts by Location'!$I$19,'Data and Charts by Location'!$M$19,'Data and Charts by Location'!$Q$19,'Data and Charts by Location'!$U$19,'Data and Charts by Location'!$Y$19)</c:f>
              <c:numCache>
                <c:formatCode>0%</c:formatCode>
                <c:ptCount val="12"/>
                <c:pt idx="0">
                  <c:v>0.75</c:v>
                </c:pt>
                <c:pt idx="1">
                  <c:v>0.44444444444444442</c:v>
                </c:pt>
                <c:pt idx="2">
                  <c:v>0.7142857142857143</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4742-4206-A6B8-D1A61F721896}"/>
            </c:ext>
          </c:extLst>
        </c:ser>
        <c:ser>
          <c:idx val="5"/>
          <c:order val="4"/>
          <c:tx>
            <c:strRef>
              <c:f>'Data and Charts by Location'!$A$7</c:f>
              <c:strCache>
                <c:ptCount val="1"/>
                <c:pt idx="0">
                  <c:v>Location Name </c:v>
                </c:pt>
              </c:strCache>
            </c:strRef>
          </c:tx>
          <c:spPr>
            <a:solidFill>
              <a:schemeClr val="accent5">
                <a:lumMod val="60000"/>
              </a:schemeClr>
            </a:solidFill>
            <a:ln>
              <a:noFill/>
            </a:ln>
            <a:effectLst/>
          </c:spPr>
          <c:invertIfNegative val="0"/>
          <c:cat>
            <c:strRef>
              <c:f>('[1]Mo. Data Table - by unit (2)'!$B$2,'[1]Mo. Data Table - by unit (2)'!$F$2,'[1]Mo. Data Table - by unit (2)'!$J$2,'[1]Mo. Data Table - by unit (2)'!$N$2,'[1]Mo. Data Table - by unit (2)'!$R$2,'[1]Mo. Data Table - by unit (2)'!$V$2,'[1]Mo. Data Table - by unit (2)'!$B$15,'[1]Mo. Data Table - by unit (2)'!$F$15,'[1]Mo. Data Table - by unit (2)'!$J$15,'[1]Mo. Data Table - by unit (2)'!$N$15,'[1]Mo. Data Table - by unit (2)'!$R$15,'[1]Mo. Data Table - by unit (2)'!$V$15)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Location'!$E$7,'Data and Charts by Location'!$I$7,'Data and Charts by Location'!$M$7,'Data and Charts by Location'!$Q$7,'Data and Charts by Location'!$U$7,'Data and Charts by Location'!$Y$7,'Data and Charts by Location'!$E$20,'Data and Charts by Location'!$I$20,'Data and Charts by Location'!$M$20,'Data and Charts by Location'!$Q$20,'Data and Charts by Location'!$U$20,'Data and Charts by Location'!$Y$20)</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4742-4206-A6B8-D1A61F721896}"/>
            </c:ext>
          </c:extLst>
        </c:ser>
        <c:ser>
          <c:idx val="6"/>
          <c:order val="5"/>
          <c:tx>
            <c:strRef>
              <c:f>'Data and Charts by Location'!$A$8</c:f>
              <c:strCache>
                <c:ptCount val="1"/>
                <c:pt idx="0">
                  <c:v>Location Name</c:v>
                </c:pt>
              </c:strCache>
            </c:strRef>
          </c:tx>
          <c:spPr>
            <a:solidFill>
              <a:schemeClr val="accent1">
                <a:lumMod val="80000"/>
                <a:lumOff val="20000"/>
              </a:schemeClr>
            </a:solidFill>
            <a:ln>
              <a:noFill/>
            </a:ln>
            <a:effectLst/>
          </c:spPr>
          <c:invertIfNegative val="0"/>
          <c:cat>
            <c:strRef>
              <c:f>('[1]Mo. Data Table - by unit (2)'!$B$2,'[1]Mo. Data Table - by unit (2)'!$F$2,'[1]Mo. Data Table - by unit (2)'!$J$2,'[1]Mo. Data Table - by unit (2)'!$N$2,'[1]Mo. Data Table - by unit (2)'!$R$2,'[1]Mo. Data Table - by unit (2)'!$V$2,'[1]Mo. Data Table - by unit (2)'!$B$15,'[1]Mo. Data Table - by unit (2)'!$F$15,'[1]Mo. Data Table - by unit (2)'!$J$15,'[1]Mo. Data Table - by unit (2)'!$N$15,'[1]Mo. Data Table - by unit (2)'!$R$15,'[1]Mo. Data Table - by unit (2)'!$V$15)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Location'!$E$8,'Data and Charts by Location'!$I$8,'Data and Charts by Location'!$M$8,'Data and Charts by Location'!$Q$8,'Data and Charts by Location'!$U$8,'Data and Charts by Location'!$Y$8,'Data and Charts by Location'!$E$21,'Data and Charts by Location'!$I$21,'Data and Charts by Location'!$M$21,'Data and Charts by Location'!$Q$21,'Data and Charts by Location'!$U$21,'Data and Charts by Location'!$Y$21)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4742-4206-A6B8-D1A61F721896}"/>
            </c:ext>
          </c:extLst>
        </c:ser>
        <c:ser>
          <c:idx val="7"/>
          <c:order val="6"/>
          <c:tx>
            <c:strRef>
              <c:f>'Data and Charts by Location'!$A$9</c:f>
              <c:strCache>
                <c:ptCount val="1"/>
                <c:pt idx="0">
                  <c:v>Location Name</c:v>
                </c:pt>
              </c:strCache>
            </c:strRef>
          </c:tx>
          <c:spPr>
            <a:solidFill>
              <a:schemeClr val="accent3">
                <a:lumMod val="80000"/>
                <a:lumOff val="20000"/>
              </a:schemeClr>
            </a:solidFill>
            <a:ln>
              <a:noFill/>
            </a:ln>
            <a:effectLst/>
          </c:spPr>
          <c:invertIfNegative val="0"/>
          <c:cat>
            <c:strRef>
              <c:f>('[1]Mo. Data Table - by unit (2)'!$B$2,'[1]Mo. Data Table - by unit (2)'!$F$2,'[1]Mo. Data Table - by unit (2)'!$J$2,'[1]Mo. Data Table - by unit (2)'!$N$2,'[1]Mo. Data Table - by unit (2)'!$R$2,'[1]Mo. Data Table - by unit (2)'!$V$2,'[1]Mo. Data Table - by unit (2)'!$B$15,'[1]Mo. Data Table - by unit (2)'!$F$15,'[1]Mo. Data Table - by unit (2)'!$J$15,'[1]Mo. Data Table - by unit (2)'!$N$15,'[1]Mo. Data Table - by unit (2)'!$R$15,'[1]Mo. Data Table - by unit (2)'!$V$15)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Location'!$E$9,'Data and Charts by Location'!$I$9,'Data and Charts by Location'!$M$9,'Data and Charts by Location'!$Q$9,'Data and Charts by Location'!$U$9,'Data and Charts by Location'!$Y$9,'Data and Charts by Location'!$E$22,'Data and Charts by Location'!$I$22,'Data and Charts by Location'!$M$22,'Data and Charts by Location'!$Q$22,'Data and Charts by Location'!$U$22,'Data and Charts by Location'!$Y$22)</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4742-4206-A6B8-D1A61F721896}"/>
            </c:ext>
          </c:extLst>
        </c:ser>
        <c:ser>
          <c:idx val="8"/>
          <c:order val="7"/>
          <c:tx>
            <c:strRef>
              <c:f>'Data and Charts by Location'!$A$10</c:f>
              <c:strCache>
                <c:ptCount val="1"/>
                <c:pt idx="0">
                  <c:v>Location Name</c:v>
                </c:pt>
              </c:strCache>
            </c:strRef>
          </c:tx>
          <c:spPr>
            <a:solidFill>
              <a:schemeClr val="accent5">
                <a:lumMod val="80000"/>
                <a:lumOff val="20000"/>
              </a:schemeClr>
            </a:solidFill>
            <a:ln>
              <a:noFill/>
            </a:ln>
            <a:effectLst/>
          </c:spPr>
          <c:invertIfNegative val="0"/>
          <c:cat>
            <c:strRef>
              <c:f>('[1]Mo. Data Table - by unit (2)'!$B$2,'[1]Mo. Data Table - by unit (2)'!$F$2,'[1]Mo. Data Table - by unit (2)'!$J$2,'[1]Mo. Data Table - by unit (2)'!$N$2,'[1]Mo. Data Table - by unit (2)'!$R$2,'[1]Mo. Data Table - by unit (2)'!$V$2,'[1]Mo. Data Table - by unit (2)'!$B$15,'[1]Mo. Data Table - by unit (2)'!$F$15,'[1]Mo. Data Table - by unit (2)'!$J$15,'[1]Mo. Data Table - by unit (2)'!$N$15,'[1]Mo. Data Table - by unit (2)'!$R$15,'[1]Mo. Data Table - by unit (2)'!$V$15)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Location'!$E$10,'Data and Charts by Location'!$I$10,'Data and Charts by Location'!$M$10,'Data and Charts by Location'!$Q$10,'Data and Charts by Location'!$U$10,'Data and Charts by Location'!$Y$10,'Data and Charts by Location'!$E$23,'Data and Charts by Location'!$I$23,'Data and Charts by Location'!$M$23,'Data and Charts by Location'!$Q$23,'Data and Charts by Location'!$U$23,'Data and Charts by Location'!$Y$23)</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4742-4206-A6B8-D1A61F721896}"/>
            </c:ext>
          </c:extLst>
        </c:ser>
        <c:ser>
          <c:idx val="9"/>
          <c:order val="8"/>
          <c:tx>
            <c:strRef>
              <c:f>'Data and Charts by Location'!$A$11</c:f>
              <c:strCache>
                <c:ptCount val="1"/>
                <c:pt idx="0">
                  <c:v>Location Name</c:v>
                </c:pt>
              </c:strCache>
            </c:strRef>
          </c:tx>
          <c:spPr>
            <a:solidFill>
              <a:schemeClr val="accent1">
                <a:lumMod val="80000"/>
              </a:schemeClr>
            </a:solidFill>
            <a:ln>
              <a:noFill/>
            </a:ln>
            <a:effectLst/>
          </c:spPr>
          <c:invertIfNegative val="0"/>
          <c:cat>
            <c:strRef>
              <c:f>('[1]Mo. Data Table - by unit (2)'!$B$2,'[1]Mo. Data Table - by unit (2)'!$F$2,'[1]Mo. Data Table - by unit (2)'!$J$2,'[1]Mo. Data Table - by unit (2)'!$N$2,'[1]Mo. Data Table - by unit (2)'!$R$2,'[1]Mo. Data Table - by unit (2)'!$V$2,'[1]Mo. Data Table - by unit (2)'!$B$15,'[1]Mo. Data Table - by unit (2)'!$F$15,'[1]Mo. Data Table - by unit (2)'!$J$15,'[1]Mo. Data Table - by unit (2)'!$N$15,'[1]Mo. Data Table - by unit (2)'!$R$15,'[1]Mo. Data Table - by unit (2)'!$V$15)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Location'!$E$11,'Data and Charts by Location'!$I$11,'Data and Charts by Location'!$M$11,'Data and Charts by Location'!$Q$11,'Data and Charts by Location'!$U$11,'Data and Charts by Location'!$Y$11,'Data and Charts by Location'!$E$24,'Data and Charts by Location'!$I$24,'Data and Charts by Location'!$M$24,'Data and Charts by Location'!$Q$24,'Data and Charts by Location'!$U$24,'Data and Charts by Location'!$Y$24)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4742-4206-A6B8-D1A61F721896}"/>
            </c:ext>
          </c:extLst>
        </c:ser>
        <c:dLbls>
          <c:showLegendKey val="0"/>
          <c:showVal val="0"/>
          <c:showCatName val="0"/>
          <c:showSerName val="0"/>
          <c:showPercent val="0"/>
          <c:showBubbleSize val="0"/>
        </c:dLbls>
        <c:gapWidth val="150"/>
        <c:axId val="459497712"/>
        <c:axId val="459494432"/>
      </c:barChart>
      <c:lineChart>
        <c:grouping val="standard"/>
        <c:varyColors val="0"/>
        <c:ser>
          <c:idx val="3"/>
          <c:order val="9"/>
          <c:tx>
            <c:strRef>
              <c:f>'Data and Charts by Location'!$A$28</c:f>
              <c:strCache>
                <c:ptCount val="1"/>
                <c:pt idx="0">
                  <c:v>Goal</c:v>
                </c:pt>
              </c:strCache>
            </c:strRef>
          </c:tx>
          <c:spPr>
            <a:ln w="28575" cap="rnd">
              <a:solidFill>
                <a:srgbClr val="C00000"/>
              </a:solidFill>
              <a:round/>
            </a:ln>
            <a:effectLst/>
          </c:spPr>
          <c:marker>
            <c:symbol val="none"/>
          </c:marker>
          <c:cat>
            <c:strRef>
              <c:f>('[1]Mo. Data Table - by unit (2)'!$B$2,'[1]Mo. Data Table - by unit (2)'!$F$2,'[1]Mo. Data Table - by unit (2)'!$J$2,'[1]Mo. Data Table - by unit (2)'!$N$2,'[1]Mo. Data Table - by unit (2)'!$R$2,'[1]Mo. Data Table - by unit (2)'!$V$2,'[1]Mo. Data Table - by unit (2)'!$B$15,'[1]Mo. Data Table - by unit (2)'!$F$15,'[1]Mo. Data Table - by unit (2)'!$J$15,'[1]Mo. Data Table - by unit (2)'!$N$15,'[1]Mo. Data Table - by unit (2)'!$R$15,'[1]Mo. Data Table - by unit (2)'!$V$15)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Location'!$B$28,'Data and Charts by Location'!$C$28,'Data and Charts by Location'!$D$28,'Data and Charts by Location'!$E$28,'Data and Charts by Location'!$F$28,'Data and Charts by Location'!$G$28,'Data and Charts by Location'!$H$28,'Data and Charts by Location'!$I$28,'Data and Charts by Location'!$J$28,'Data and Charts by Location'!$K$28,'Data and Charts by Location'!$L$28,'Data and Charts by Location'!$M$28)</c:f>
              <c:numCache>
                <c:formatCode>0%</c:formatCode>
                <c:ptCount val="12"/>
                <c:pt idx="0">
                  <c:v>0.7</c:v>
                </c:pt>
                <c:pt idx="1">
                  <c:v>0.7</c:v>
                </c:pt>
                <c:pt idx="2">
                  <c:v>0.7</c:v>
                </c:pt>
                <c:pt idx="3">
                  <c:v>0.7</c:v>
                </c:pt>
                <c:pt idx="4">
                  <c:v>0.7</c:v>
                </c:pt>
                <c:pt idx="5">
                  <c:v>0.7</c:v>
                </c:pt>
                <c:pt idx="6">
                  <c:v>0.7</c:v>
                </c:pt>
                <c:pt idx="7">
                  <c:v>0.7</c:v>
                </c:pt>
                <c:pt idx="8">
                  <c:v>0.7</c:v>
                </c:pt>
                <c:pt idx="9">
                  <c:v>0.7</c:v>
                </c:pt>
                <c:pt idx="10">
                  <c:v>0.7</c:v>
                </c:pt>
                <c:pt idx="11">
                  <c:v>0.7</c:v>
                </c:pt>
              </c:numCache>
            </c:numRef>
          </c:val>
          <c:smooth val="0"/>
          <c:extLst>
            <c:ext xmlns:c16="http://schemas.microsoft.com/office/drawing/2014/chart" uri="{C3380CC4-5D6E-409C-BE32-E72D297353CC}">
              <c16:uniqueId val="{00000009-4742-4206-A6B8-D1A61F721896}"/>
            </c:ext>
          </c:extLst>
        </c:ser>
        <c:dLbls>
          <c:showLegendKey val="0"/>
          <c:showVal val="0"/>
          <c:showCatName val="0"/>
          <c:showSerName val="0"/>
          <c:showPercent val="0"/>
          <c:showBubbleSize val="0"/>
        </c:dLbls>
        <c:marker val="1"/>
        <c:smooth val="0"/>
        <c:axId val="459497712"/>
        <c:axId val="459494432"/>
      </c:lineChart>
      <c:catAx>
        <c:axId val="45949771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494432"/>
        <c:crosses val="autoZero"/>
        <c:auto val="1"/>
        <c:lblAlgn val="ctr"/>
        <c:lblOffset val="100"/>
        <c:noMultiLvlLbl val="0"/>
      </c:catAx>
      <c:valAx>
        <c:axId val="459494432"/>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a:t>
                </a:r>
                <a:r>
                  <a:rPr lang="en-US" sz="1200" b="1" baseline="0"/>
                  <a:t> Compliance</a:t>
                </a:r>
                <a:endParaRPr lang="en-US" sz="1200" b="1"/>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497712"/>
        <c:crosses val="autoZero"/>
        <c:crossBetween val="between"/>
      </c:valAx>
      <c:spPr>
        <a:noFill/>
        <a:ln>
          <a:solidFill>
            <a:schemeClr val="accent3">
              <a:lumMod val="50000"/>
            </a:schemeClr>
          </a:solidFill>
        </a:ln>
        <a:effectLst/>
      </c:spPr>
    </c:plotArea>
    <c:legend>
      <c:legendPos val="b"/>
      <c:layout>
        <c:manualLayout>
          <c:xMode val="edge"/>
          <c:yMode val="edge"/>
          <c:x val="0.16331944757873507"/>
          <c:y val="0.89424062528461545"/>
          <c:w val="0.70629067377422128"/>
          <c:h val="8.477980078988547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Hand Hygiene Staff Monthly % Compliance Rates </a:t>
            </a:r>
          </a:p>
          <a:p>
            <a:pPr>
              <a:defRPr b="1"/>
            </a:pPr>
            <a:r>
              <a:rPr lang="en-US" b="1"/>
              <a:t>2025</a:t>
            </a:r>
          </a:p>
        </c:rich>
      </c:tx>
      <c:layout>
        <c:manualLayout>
          <c:xMode val="edge"/>
          <c:yMode val="edge"/>
          <c:x val="0.35830420984363787"/>
          <c:y val="2.233389659010199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1471137757664092E-2"/>
          <c:y val="1.632078127458042E-2"/>
          <c:w val="0.90770489168962709"/>
          <c:h val="0.70169568709274122"/>
        </c:manualLayout>
      </c:layout>
      <c:barChart>
        <c:barDir val="col"/>
        <c:grouping val="clustered"/>
        <c:varyColors val="0"/>
        <c:ser>
          <c:idx val="0"/>
          <c:order val="0"/>
          <c:tx>
            <c:v>Clinic Monthly % Compliance</c:v>
          </c:tx>
          <c:spPr>
            <a:solidFill>
              <a:schemeClr val="accent1"/>
            </a:solidFill>
            <a:ln>
              <a:noFill/>
            </a:ln>
            <a:effectLst/>
          </c:spPr>
          <c:invertIfNegative val="0"/>
          <c:cat>
            <c:strRef>
              <c:f>('Data and Charts by Staff'!$B$2,'Data and Charts by Staff'!$F$2,'Data and Charts by Staff'!$J$2,'Data and Charts by Staff'!$N$2,'Data and Charts by Staff'!$R$2,'Data and Charts by Staff'!$V$2,'Data and Charts by Staff'!$B$15,'Data and Charts by Staff'!$F$15,'Data and Charts by Staff'!$J$15,'Data and Charts by Staff'!$N$15,'Data and Charts by Staff'!$R$15,'Data and Charts by Staff'!$V$15)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Staff'!$D$12,'Data and Charts by Staff'!$H$12,'Data and Charts by Staff'!$L$12,'Data and Charts by Staff'!$P$12,'Data and Charts by Staff'!$T$12,'Data and Charts by Staff'!$X$12,'Data and Charts by Staff'!$D$25,'Data and Charts by Staff'!$H$25,'Data and Charts by Staff'!$L$25,'Data and Charts by Staff'!$P$25,'Data and Charts by Staff'!$T$25,'Data and Charts by Staff'!$X$25)</c:f>
              <c:numCache>
                <c:formatCode>0%</c:formatCode>
                <c:ptCount val="12"/>
                <c:pt idx="0">
                  <c:v>0.83333333333333337</c:v>
                </c:pt>
                <c:pt idx="1">
                  <c:v>0.6</c:v>
                </c:pt>
                <c:pt idx="2">
                  <c:v>0.82758620689655171</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EEA-4BEB-B302-1A1EA2D7A76F}"/>
            </c:ext>
          </c:extLst>
        </c:ser>
        <c:ser>
          <c:idx val="1"/>
          <c:order val="1"/>
          <c:tx>
            <c:strRef>
              <c:f>'Data and Charts by Staff'!$A$4</c:f>
              <c:strCache>
                <c:ptCount val="1"/>
                <c:pt idx="0">
                  <c:v>Dentist/Doctor</c:v>
                </c:pt>
              </c:strCache>
            </c:strRef>
          </c:tx>
          <c:spPr>
            <a:solidFill>
              <a:schemeClr val="accent3"/>
            </a:solidFill>
            <a:ln>
              <a:noFill/>
            </a:ln>
            <a:effectLst/>
          </c:spPr>
          <c:invertIfNegative val="0"/>
          <c:cat>
            <c:strRef>
              <c:f>('Data and Charts by Staff'!$B$2,'Data and Charts by Staff'!$F$2,'Data and Charts by Staff'!$J$2,'Data and Charts by Staff'!$N$2,'Data and Charts by Staff'!$R$2,'Data and Charts by Staff'!$V$2,'Data and Charts by Staff'!$B$15,'Data and Charts by Staff'!$F$15,'Data and Charts by Staff'!$J$15,'Data and Charts by Staff'!$N$15,'Data and Charts by Staff'!$R$15,'Data and Charts by Staff'!$V$15)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Staff'!$D$4,'Data and Charts by Staff'!$H$4,'Data and Charts by Staff'!$L$4,'Data and Charts by Staff'!$P$4,'Data and Charts by Staff'!$T$4,'Data and Charts by Staff'!$X$4,'Data and Charts by Staff'!$D$17,'Data and Charts by Staff'!$H$17,'Data and Charts by Staff'!$L$17,'Data and Charts by Staff'!$P$17,'Data and Charts by Staff'!$T$17,'Data and Charts by Staff'!$X$17)</c:f>
              <c:numCache>
                <c:formatCode>0%</c:formatCode>
                <c:ptCount val="12"/>
                <c:pt idx="0">
                  <c:v>1</c:v>
                </c:pt>
                <c:pt idx="1">
                  <c:v>0.7142857142857143</c:v>
                </c:pt>
                <c:pt idx="2">
                  <c:v>0.5</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FEEA-4BEB-B302-1A1EA2D7A76F}"/>
            </c:ext>
          </c:extLst>
        </c:ser>
        <c:ser>
          <c:idx val="2"/>
          <c:order val="2"/>
          <c:tx>
            <c:strRef>
              <c:f>'Data and Charts by Staff'!$A$5</c:f>
              <c:strCache>
                <c:ptCount val="1"/>
                <c:pt idx="0">
                  <c:v>Hygienist</c:v>
                </c:pt>
              </c:strCache>
            </c:strRef>
          </c:tx>
          <c:spPr>
            <a:solidFill>
              <a:schemeClr val="accent5"/>
            </a:solidFill>
            <a:ln>
              <a:noFill/>
            </a:ln>
            <a:effectLst/>
          </c:spPr>
          <c:invertIfNegative val="0"/>
          <c:cat>
            <c:strRef>
              <c:f>('Data and Charts by Staff'!$B$2,'Data and Charts by Staff'!$F$2,'Data and Charts by Staff'!$J$2,'Data and Charts by Staff'!$N$2,'Data and Charts by Staff'!$R$2,'Data and Charts by Staff'!$V$2,'Data and Charts by Staff'!$B$15,'Data and Charts by Staff'!$F$15,'Data and Charts by Staff'!$J$15,'Data and Charts by Staff'!$N$15,'Data and Charts by Staff'!$R$15,'Data and Charts by Staff'!$V$15)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Staff'!$D$5,'Data and Charts by Staff'!$H$5,'Data and Charts by Staff'!$L$5,'Data and Charts by Staff'!$P$5,'Data and Charts by Staff'!$T$5,'Data and Charts by Staff'!$X$5,'Data and Charts by Staff'!$D$18,'Data and Charts by Staff'!$H$18,'Data and Charts by Staff'!$L$18,'Data and Charts by Staff'!$P$18,'Data and Charts by Staff'!$T$18,'Data and Charts by Staff'!$X$18)</c:f>
              <c:numCache>
                <c:formatCode>0%</c:formatCode>
                <c:ptCount val="12"/>
                <c:pt idx="0">
                  <c:v>0.81818181818181823</c:v>
                </c:pt>
                <c:pt idx="1">
                  <c:v>0.69230769230769229</c:v>
                </c:pt>
                <c:pt idx="2">
                  <c:v>0.8</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FEEA-4BEB-B302-1A1EA2D7A76F}"/>
            </c:ext>
          </c:extLst>
        </c:ser>
        <c:ser>
          <c:idx val="3"/>
          <c:order val="3"/>
          <c:tx>
            <c:strRef>
              <c:f>'Data and Charts by Staff'!$A$6</c:f>
              <c:strCache>
                <c:ptCount val="1"/>
                <c:pt idx="0">
                  <c:v>Assistant</c:v>
                </c:pt>
              </c:strCache>
            </c:strRef>
          </c:tx>
          <c:spPr>
            <a:solidFill>
              <a:schemeClr val="accent1">
                <a:lumMod val="60000"/>
              </a:schemeClr>
            </a:solidFill>
            <a:ln>
              <a:noFill/>
            </a:ln>
            <a:effectLst/>
          </c:spPr>
          <c:invertIfNegative val="0"/>
          <c:cat>
            <c:strRef>
              <c:f>('Data and Charts by Staff'!$B$2,'Data and Charts by Staff'!$F$2,'Data and Charts by Staff'!$J$2,'Data and Charts by Staff'!$N$2,'Data and Charts by Staff'!$R$2,'Data and Charts by Staff'!$V$2,'Data and Charts by Staff'!$B$15,'Data and Charts by Staff'!$F$15,'Data and Charts by Staff'!$J$15,'Data and Charts by Staff'!$N$15,'Data and Charts by Staff'!$R$15,'Data and Charts by Staff'!$V$15)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Staff'!$D$6,'Data and Charts by Staff'!$H$6,'Data and Charts by Staff'!$L$6,'Data and Charts by Staff'!$P$6,'Data and Charts by Staff'!$T$6,'Data and Charts by Staff'!$X$6,'Data and Charts by Staff'!$D$19,'Data and Charts by Staff'!$H$19,'Data and Charts by Staff'!$L$19,'Data and Charts by Staff'!$P$19,'Data and Charts by Staff'!$T$19,'Data and Charts by Staff'!$X$19)</c:f>
              <c:numCache>
                <c:formatCode>0%</c:formatCode>
                <c:ptCount val="12"/>
                <c:pt idx="0">
                  <c:v>0.75</c:v>
                </c:pt>
                <c:pt idx="1">
                  <c:v>0.2</c:v>
                </c:pt>
                <c:pt idx="2">
                  <c:v>0.91666666666666663</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FEEA-4BEB-B302-1A1EA2D7A76F}"/>
            </c:ext>
          </c:extLst>
        </c:ser>
        <c:ser>
          <c:idx val="4"/>
          <c:order val="4"/>
          <c:tx>
            <c:strRef>
              <c:f>'Data and Charts by Staff'!$A$7</c:f>
              <c:strCache>
                <c:ptCount val="1"/>
                <c:pt idx="0">
                  <c:v>Lab Technician</c:v>
                </c:pt>
              </c:strCache>
            </c:strRef>
          </c:tx>
          <c:spPr>
            <a:solidFill>
              <a:schemeClr val="accent3">
                <a:lumMod val="60000"/>
              </a:schemeClr>
            </a:solidFill>
            <a:ln>
              <a:noFill/>
            </a:ln>
            <a:effectLst/>
          </c:spPr>
          <c:invertIfNegative val="0"/>
          <c:cat>
            <c:strRef>
              <c:f>('Data and Charts by Staff'!$B$2,'Data and Charts by Staff'!$F$2,'Data and Charts by Staff'!$J$2,'Data and Charts by Staff'!$N$2,'Data and Charts by Staff'!$R$2,'Data and Charts by Staff'!$V$2,'Data and Charts by Staff'!$B$15,'Data and Charts by Staff'!$F$15,'Data and Charts by Staff'!$J$15,'Data and Charts by Staff'!$N$15,'Data and Charts by Staff'!$R$15,'Data and Charts by Staff'!$V$15)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Staff'!$D$7,'Data and Charts by Staff'!$H$7,'Data and Charts by Staff'!$L$7,'Data and Charts by Staff'!$P$7,'Data and Charts by Staff'!$T$7,'Data and Charts by Staff'!$X$7,'Data and Charts by Staff'!$D$20,'Data and Charts by Staff'!$H$20,'Data and Charts by Staff'!$L$20,'Data and Charts by Staff'!$P$20,'Data and Charts by Staff'!$T$20,'Data and Charts by Staff'!$X$20)</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FEEA-4BEB-B302-1A1EA2D7A76F}"/>
            </c:ext>
          </c:extLst>
        </c:ser>
        <c:ser>
          <c:idx val="5"/>
          <c:order val="5"/>
          <c:tx>
            <c:strRef>
              <c:f>'Data and Charts by Staff'!$A$8</c:f>
              <c:strCache>
                <c:ptCount val="1"/>
                <c:pt idx="0">
                  <c:v>Dental Therapist</c:v>
                </c:pt>
              </c:strCache>
            </c:strRef>
          </c:tx>
          <c:spPr>
            <a:solidFill>
              <a:schemeClr val="accent5">
                <a:lumMod val="60000"/>
              </a:schemeClr>
            </a:solidFill>
            <a:ln>
              <a:noFill/>
            </a:ln>
            <a:effectLst/>
          </c:spPr>
          <c:invertIfNegative val="0"/>
          <c:cat>
            <c:strRef>
              <c:f>('Data and Charts by Staff'!$B$2,'Data and Charts by Staff'!$F$2,'Data and Charts by Staff'!$J$2,'Data and Charts by Staff'!$N$2,'Data and Charts by Staff'!$R$2,'Data and Charts by Staff'!$V$2,'Data and Charts by Staff'!$B$15,'Data and Charts by Staff'!$F$15,'Data and Charts by Staff'!$J$15,'Data and Charts by Staff'!$N$15,'Data and Charts by Staff'!$R$15,'Data and Charts by Staff'!$V$15)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Staff'!$D$8,'Data and Charts by Staff'!$H$8,'Data and Charts by Staff'!$L$8,'Data and Charts by Staff'!$P$8,'Data and Charts by Staff'!$T$8,'Data and Charts by Staff'!$X$8,'Data and Charts by Staff'!$D$21,'Data and Charts by Staff'!$H$21,'Data and Charts by Staff'!$L$21,'Data and Charts by Staff'!$P$21,'Data and Charts by Staff'!$T$21,'Data and Charts by Staff'!$X$21)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FEEA-4BEB-B302-1A1EA2D7A76F}"/>
            </c:ext>
          </c:extLst>
        </c:ser>
        <c:ser>
          <c:idx val="6"/>
          <c:order val="6"/>
          <c:tx>
            <c:strRef>
              <c:f>'Data and Charts by Staff'!$A$9</c:f>
              <c:strCache>
                <c:ptCount val="1"/>
                <c:pt idx="0">
                  <c:v>Orthodontic Assistant</c:v>
                </c:pt>
              </c:strCache>
            </c:strRef>
          </c:tx>
          <c:spPr>
            <a:solidFill>
              <a:schemeClr val="accent1">
                <a:lumMod val="80000"/>
                <a:lumOff val="20000"/>
              </a:schemeClr>
            </a:solidFill>
            <a:ln>
              <a:noFill/>
            </a:ln>
            <a:effectLst/>
          </c:spPr>
          <c:invertIfNegative val="0"/>
          <c:cat>
            <c:strRef>
              <c:f>('Data and Charts by Staff'!$B$2,'Data and Charts by Staff'!$F$2,'Data and Charts by Staff'!$J$2,'Data and Charts by Staff'!$N$2,'Data and Charts by Staff'!$R$2,'Data and Charts by Staff'!$V$2,'Data and Charts by Staff'!$B$15,'Data and Charts by Staff'!$F$15,'Data and Charts by Staff'!$J$15,'Data and Charts by Staff'!$N$15,'Data and Charts by Staff'!$R$15,'Data and Charts by Staff'!$V$15)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Staff'!$D$9,'Data and Charts by Staff'!$H$9,'Data and Charts by Staff'!$L$9,'Data and Charts by Staff'!$P$9,'Data and Charts by Staff'!$T$9,'Data and Charts by Staff'!$X$9,'Data and Charts by Staff'!$D$22,'Data and Charts by Staff'!$H$22,'Data and Charts by Staff'!$L$22,'Data and Charts by Staff'!$P$22,'Data and Charts by Staff'!$T$22,'Data and Charts by Staff'!$X$22)</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FEEA-4BEB-B302-1A1EA2D7A76F}"/>
            </c:ext>
          </c:extLst>
        </c:ser>
        <c:ser>
          <c:idx val="7"/>
          <c:order val="7"/>
          <c:tx>
            <c:strRef>
              <c:f>'Data and Charts by Staff'!$A$10</c:f>
              <c:strCache>
                <c:ptCount val="1"/>
                <c:pt idx="0">
                  <c:v>Other Staff</c:v>
                </c:pt>
              </c:strCache>
            </c:strRef>
          </c:tx>
          <c:spPr>
            <a:solidFill>
              <a:schemeClr val="accent3">
                <a:lumMod val="80000"/>
                <a:lumOff val="20000"/>
              </a:schemeClr>
            </a:solidFill>
            <a:ln>
              <a:noFill/>
            </a:ln>
            <a:effectLst/>
          </c:spPr>
          <c:invertIfNegative val="0"/>
          <c:cat>
            <c:strRef>
              <c:f>('Data and Charts by Staff'!$B$2,'Data and Charts by Staff'!$F$2,'Data and Charts by Staff'!$J$2,'Data and Charts by Staff'!$N$2,'Data and Charts by Staff'!$R$2,'Data and Charts by Staff'!$V$2,'Data and Charts by Staff'!$B$15,'Data and Charts by Staff'!$F$15,'Data and Charts by Staff'!$J$15,'Data and Charts by Staff'!$N$15,'Data and Charts by Staff'!$R$15,'Data and Charts by Staff'!$V$15)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Staff'!$D$10,'Data and Charts by Staff'!$H$10,'Data and Charts by Staff'!$L$10,'Data and Charts by Staff'!$P$10,'Data and Charts by Staff'!$T$10,'Data and Charts by Staff'!$X$10,'Data and Charts by Staff'!$D$23,'Data and Charts by Staff'!$H$23,'Data and Charts by Staff'!$L$23,'Data and Charts by Staff'!$P$23,'Data and Charts by Staff'!$T$23,'Data and Charts by Staff'!$X$23)</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FEEA-4BEB-B302-1A1EA2D7A76F}"/>
            </c:ext>
          </c:extLst>
        </c:ser>
        <c:dLbls>
          <c:showLegendKey val="0"/>
          <c:showVal val="0"/>
          <c:showCatName val="0"/>
          <c:showSerName val="0"/>
          <c:showPercent val="0"/>
          <c:showBubbleSize val="0"/>
        </c:dLbls>
        <c:gapWidth val="150"/>
        <c:axId val="459497712"/>
        <c:axId val="459494432"/>
      </c:barChart>
      <c:lineChart>
        <c:grouping val="standard"/>
        <c:varyColors val="0"/>
        <c:ser>
          <c:idx val="8"/>
          <c:order val="8"/>
          <c:tx>
            <c:strRef>
              <c:f>'Data and Charts by Staff'!$A$28</c:f>
              <c:strCache>
                <c:ptCount val="1"/>
                <c:pt idx="0">
                  <c:v>Goal</c:v>
                </c:pt>
              </c:strCache>
            </c:strRef>
          </c:tx>
          <c:spPr>
            <a:ln w="28575" cap="rnd">
              <a:solidFill>
                <a:srgbClr val="C00000"/>
              </a:solidFill>
              <a:round/>
            </a:ln>
            <a:effectLst/>
          </c:spPr>
          <c:marker>
            <c:symbol val="none"/>
          </c:marker>
          <c:cat>
            <c:strRef>
              <c:f>('Data and Charts by Staff'!$B$2,'Data and Charts by Staff'!$F$2,'Data and Charts by Staff'!$J$2,'Data and Charts by Staff'!$N$2,'Data and Charts by Staff'!$R$2,'Data and Charts by Staff'!$V$2,'Data and Charts by Staff'!$B$15,'Data and Charts by Staff'!$F$15,'Data and Charts by Staff'!$J$15,'Data and Charts by Staff'!$N$15,'Data and Charts by Staff'!$R$15,'Data and Charts by Staff'!$V$15)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Staff'!$B$28,'Data and Charts by Staff'!$C$28,'Data and Charts by Staff'!$D$28,'Data and Charts by Staff'!$E$28,'Data and Charts by Staff'!$F$28,'Data and Charts by Staff'!$G$28,'Data and Charts by Staff'!$H$28,'Data and Charts by Staff'!$I$28,'Data and Charts by Staff'!$J$28,'Data and Charts by Staff'!$K$28,'Data and Charts by Staff'!$L$28,'Data and Charts by Staff'!$M$28)</c:f>
              <c:numCache>
                <c:formatCode>0%</c:formatCode>
                <c:ptCount val="12"/>
                <c:pt idx="0">
                  <c:v>0.7</c:v>
                </c:pt>
                <c:pt idx="1">
                  <c:v>0.7</c:v>
                </c:pt>
                <c:pt idx="2">
                  <c:v>0.7</c:v>
                </c:pt>
                <c:pt idx="3">
                  <c:v>0.7</c:v>
                </c:pt>
                <c:pt idx="4">
                  <c:v>0.7</c:v>
                </c:pt>
                <c:pt idx="5">
                  <c:v>0.7</c:v>
                </c:pt>
                <c:pt idx="6">
                  <c:v>0.7</c:v>
                </c:pt>
                <c:pt idx="7">
                  <c:v>0.7</c:v>
                </c:pt>
                <c:pt idx="8">
                  <c:v>0.7</c:v>
                </c:pt>
                <c:pt idx="9">
                  <c:v>0.7</c:v>
                </c:pt>
                <c:pt idx="10">
                  <c:v>0.7</c:v>
                </c:pt>
                <c:pt idx="11">
                  <c:v>0.7</c:v>
                </c:pt>
              </c:numCache>
            </c:numRef>
          </c:val>
          <c:smooth val="0"/>
          <c:extLst>
            <c:ext xmlns:c16="http://schemas.microsoft.com/office/drawing/2014/chart" uri="{C3380CC4-5D6E-409C-BE32-E72D297353CC}">
              <c16:uniqueId val="{00000008-FEEA-4BEB-B302-1A1EA2D7A76F}"/>
            </c:ext>
          </c:extLst>
        </c:ser>
        <c:dLbls>
          <c:showLegendKey val="0"/>
          <c:showVal val="0"/>
          <c:showCatName val="0"/>
          <c:showSerName val="0"/>
          <c:showPercent val="0"/>
          <c:showBubbleSize val="0"/>
        </c:dLbls>
        <c:marker val="1"/>
        <c:smooth val="0"/>
        <c:axId val="459497712"/>
        <c:axId val="459494432"/>
      </c:lineChart>
      <c:catAx>
        <c:axId val="45949771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494432"/>
        <c:crosses val="autoZero"/>
        <c:auto val="1"/>
        <c:lblAlgn val="ctr"/>
        <c:lblOffset val="100"/>
        <c:noMultiLvlLbl val="0"/>
      </c:catAx>
      <c:valAx>
        <c:axId val="459494432"/>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a:t>
                </a:r>
                <a:r>
                  <a:rPr lang="en-US" sz="1200" b="1" baseline="0"/>
                  <a:t> Compliance</a:t>
                </a:r>
                <a:endParaRPr lang="en-US" sz="1200" b="1"/>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497712"/>
        <c:crosses val="autoZero"/>
        <c:crossBetween val="between"/>
      </c:valAx>
      <c:spPr>
        <a:noFill/>
        <a:ln>
          <a:solidFill>
            <a:schemeClr val="accent3">
              <a:lumMod val="50000"/>
            </a:schemeClr>
          </a:solidFill>
        </a:ln>
        <a:effectLst/>
      </c:spPr>
    </c:plotArea>
    <c:legend>
      <c:legendPos val="b"/>
      <c:layout>
        <c:manualLayout>
          <c:xMode val="edge"/>
          <c:yMode val="edge"/>
          <c:x val="0.11038890278142033"/>
          <c:y val="0.91001349594707626"/>
          <c:w val="0.81783353765519817"/>
          <c:h val="4.436150922775032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Hand Hygiene Staff YTD % Compliance Rates </a:t>
            </a:r>
          </a:p>
          <a:p>
            <a:pPr>
              <a:defRPr b="1"/>
            </a:pPr>
            <a:r>
              <a:rPr lang="en-US" b="1"/>
              <a:t>2025</a:t>
            </a:r>
          </a:p>
        </c:rich>
      </c:tx>
      <c:layout>
        <c:manualLayout>
          <c:xMode val="edge"/>
          <c:yMode val="edge"/>
          <c:x val="0.35830420984363787"/>
          <c:y val="2.233389659010199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501618667232097E-2"/>
          <c:y val="0.14776136759065833"/>
          <c:w val="0.90770489168962709"/>
          <c:h val="0.70169568709274122"/>
        </c:manualLayout>
      </c:layout>
      <c:barChart>
        <c:barDir val="col"/>
        <c:grouping val="clustered"/>
        <c:varyColors val="0"/>
        <c:ser>
          <c:idx val="0"/>
          <c:order val="0"/>
          <c:tx>
            <c:v>Clinic YTD % Compliance</c:v>
          </c:tx>
          <c:spPr>
            <a:solidFill>
              <a:schemeClr val="accent1"/>
            </a:solidFill>
            <a:ln>
              <a:noFill/>
            </a:ln>
            <a:effectLst/>
          </c:spPr>
          <c:invertIfNegative val="0"/>
          <c:cat>
            <c:strRef>
              <c:f>('Data and Charts by Staff'!$B$2,'Data and Charts by Staff'!$F$2,'Data and Charts by Staff'!$J$2,'Data and Charts by Staff'!$N$2,'Data and Charts by Staff'!$R$2,'Data and Charts by Staff'!$V$2,'Data and Charts by Staff'!$B$15,'Data and Charts by Staff'!$F$15,'Data and Charts by Staff'!$J$15,'Data and Charts by Staff'!$N$15,'Data and Charts by Staff'!$R$15,'Data and Charts by Staff'!$V$15)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Staff'!$E$12,'Data and Charts by Staff'!$I$12,'Data and Charts by Staff'!$M$12,'Data and Charts by Staff'!$Q$12,'Data and Charts by Staff'!$U$12,'Data and Charts by Staff'!$Y$12,'Data and Charts by Staff'!$E$25,'Data and Charts by Staff'!$I$25,'Data and Charts by Staff'!$M$25,'Data and Charts by Staff'!$Q$25,'Data and Charts by Staff'!$U$25,'Data and Charts by Staff'!$Y$25)</c:f>
              <c:numCache>
                <c:formatCode>0%</c:formatCode>
                <c:ptCount val="12"/>
                <c:pt idx="0">
                  <c:v>0.83333333333333337</c:v>
                </c:pt>
                <c:pt idx="1">
                  <c:v>0.69767441860465118</c:v>
                </c:pt>
                <c:pt idx="2">
                  <c:v>0.75</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C43-4315-B6FF-E733D1B71C7B}"/>
            </c:ext>
          </c:extLst>
        </c:ser>
        <c:ser>
          <c:idx val="1"/>
          <c:order val="1"/>
          <c:tx>
            <c:strRef>
              <c:f>'Data and Charts by Staff'!$A$4</c:f>
              <c:strCache>
                <c:ptCount val="1"/>
                <c:pt idx="0">
                  <c:v>Dentist/Doctor</c:v>
                </c:pt>
              </c:strCache>
            </c:strRef>
          </c:tx>
          <c:spPr>
            <a:solidFill>
              <a:schemeClr val="accent3"/>
            </a:solidFill>
            <a:ln>
              <a:noFill/>
            </a:ln>
            <a:effectLst/>
          </c:spPr>
          <c:invertIfNegative val="0"/>
          <c:cat>
            <c:strRef>
              <c:f>('Data and Charts by Staff'!$B$2,'Data and Charts by Staff'!$F$2,'Data and Charts by Staff'!$J$2,'Data and Charts by Staff'!$N$2,'Data and Charts by Staff'!$R$2,'Data and Charts by Staff'!$V$2,'Data and Charts by Staff'!$B$15,'Data and Charts by Staff'!$F$15,'Data and Charts by Staff'!$J$15,'Data and Charts by Staff'!$N$15,'Data and Charts by Staff'!$R$15,'Data and Charts by Staff'!$V$15)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Staff'!$E$4,'Data and Charts by Staff'!$I$4,'Data and Charts by Staff'!$M$4,'Data and Charts by Staff'!$Q$4,'Data and Charts by Staff'!$U$4,'Data and Charts by Staff'!$Y$4,'Data and Charts by Staff'!$E$17,'Data and Charts by Staff'!$I$17,'Data and Charts by Staff'!$M$17,'Data and Charts by Staff'!$Q$17,'Data and Charts by Staff'!$U$17,'Data and Charts by Staff'!$Y$17)</c:f>
              <c:numCache>
                <c:formatCode>0%</c:formatCode>
                <c:ptCount val="12"/>
                <c:pt idx="0">
                  <c:v>1</c:v>
                </c:pt>
                <c:pt idx="1">
                  <c:v>0.8</c:v>
                </c:pt>
                <c:pt idx="2">
                  <c:v>0.75</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6C43-4315-B6FF-E733D1B71C7B}"/>
            </c:ext>
          </c:extLst>
        </c:ser>
        <c:ser>
          <c:idx val="2"/>
          <c:order val="2"/>
          <c:tx>
            <c:strRef>
              <c:f>'Data and Charts by Staff'!$A$5</c:f>
              <c:strCache>
                <c:ptCount val="1"/>
                <c:pt idx="0">
                  <c:v>Hygienist</c:v>
                </c:pt>
              </c:strCache>
            </c:strRef>
          </c:tx>
          <c:spPr>
            <a:solidFill>
              <a:schemeClr val="accent5"/>
            </a:solidFill>
            <a:ln>
              <a:noFill/>
            </a:ln>
            <a:effectLst/>
          </c:spPr>
          <c:invertIfNegative val="0"/>
          <c:cat>
            <c:strRef>
              <c:f>('Data and Charts by Staff'!$B$2,'Data and Charts by Staff'!$F$2,'Data and Charts by Staff'!$J$2,'Data and Charts by Staff'!$N$2,'Data and Charts by Staff'!$R$2,'Data and Charts by Staff'!$V$2,'Data and Charts by Staff'!$B$15,'Data and Charts by Staff'!$F$15,'Data and Charts by Staff'!$J$15,'Data and Charts by Staff'!$N$15,'Data and Charts by Staff'!$R$15,'Data and Charts by Staff'!$V$15)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Staff'!$E$5,'Data and Charts by Staff'!$I$5,'Data and Charts by Staff'!$M$5,'Data and Charts by Staff'!$Q$5,'Data and Charts by Staff'!$U$5,'Data and Charts by Staff'!$Y$5,'Data and Charts by Staff'!$E$18,'Data and Charts by Staff'!$I$18,'Data and Charts by Staff'!$M$18,'Data and Charts by Staff'!$Q$18,'Data and Charts by Staff'!$U$18,'Data and Charts by Staff'!$Y$18)</c:f>
              <c:numCache>
                <c:formatCode>0%</c:formatCode>
                <c:ptCount val="12"/>
                <c:pt idx="0">
                  <c:v>0.81818181818181823</c:v>
                </c:pt>
                <c:pt idx="1">
                  <c:v>0.75</c:v>
                </c:pt>
                <c:pt idx="2">
                  <c:v>0.76923076923076927</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6C43-4315-B6FF-E733D1B71C7B}"/>
            </c:ext>
          </c:extLst>
        </c:ser>
        <c:ser>
          <c:idx val="3"/>
          <c:order val="3"/>
          <c:tx>
            <c:strRef>
              <c:f>'Data and Charts by Staff'!$A$6</c:f>
              <c:strCache>
                <c:ptCount val="1"/>
                <c:pt idx="0">
                  <c:v>Assistant</c:v>
                </c:pt>
              </c:strCache>
            </c:strRef>
          </c:tx>
          <c:spPr>
            <a:solidFill>
              <a:schemeClr val="accent1">
                <a:lumMod val="60000"/>
              </a:schemeClr>
            </a:solidFill>
            <a:ln>
              <a:noFill/>
            </a:ln>
            <a:effectLst/>
          </c:spPr>
          <c:invertIfNegative val="0"/>
          <c:cat>
            <c:strRef>
              <c:f>('Data and Charts by Staff'!$B$2,'Data and Charts by Staff'!$F$2,'Data and Charts by Staff'!$J$2,'Data and Charts by Staff'!$N$2,'Data and Charts by Staff'!$R$2,'Data and Charts by Staff'!$V$2,'Data and Charts by Staff'!$B$15,'Data and Charts by Staff'!$F$15,'Data and Charts by Staff'!$J$15,'Data and Charts by Staff'!$N$15,'Data and Charts by Staff'!$R$15,'Data and Charts by Staff'!$V$15)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Staff'!$E$6,'Data and Charts by Staff'!$I$6,'Data and Charts by Staff'!$M$6,'Data and Charts by Staff'!$Q$6,'Data and Charts by Staff'!$U$6,'Data and Charts by Staff'!$Y$6,'Data and Charts by Staff'!$E$19,'Data and Charts by Staff'!$I$19,'Data and Charts by Staff'!$M$19,'Data and Charts by Staff'!$Q$19,'Data and Charts by Staff'!$U$19,'Data and Charts by Staff'!$Y$19)</c:f>
              <c:numCache>
                <c:formatCode>0%</c:formatCode>
                <c:ptCount val="12"/>
                <c:pt idx="0">
                  <c:v>0.75</c:v>
                </c:pt>
                <c:pt idx="1">
                  <c:v>0.44444444444444442</c:v>
                </c:pt>
                <c:pt idx="2">
                  <c:v>0.7142857142857143</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6C43-4315-B6FF-E733D1B71C7B}"/>
            </c:ext>
          </c:extLst>
        </c:ser>
        <c:ser>
          <c:idx val="4"/>
          <c:order val="4"/>
          <c:tx>
            <c:strRef>
              <c:f>'Data and Charts by Staff'!$A$7</c:f>
              <c:strCache>
                <c:ptCount val="1"/>
                <c:pt idx="0">
                  <c:v>Lab Technician</c:v>
                </c:pt>
              </c:strCache>
            </c:strRef>
          </c:tx>
          <c:spPr>
            <a:solidFill>
              <a:schemeClr val="accent3">
                <a:lumMod val="60000"/>
              </a:schemeClr>
            </a:solidFill>
            <a:ln>
              <a:noFill/>
            </a:ln>
            <a:effectLst/>
          </c:spPr>
          <c:invertIfNegative val="0"/>
          <c:cat>
            <c:strRef>
              <c:f>('Data and Charts by Staff'!$B$2,'Data and Charts by Staff'!$F$2,'Data and Charts by Staff'!$J$2,'Data and Charts by Staff'!$N$2,'Data and Charts by Staff'!$R$2,'Data and Charts by Staff'!$V$2,'Data and Charts by Staff'!$B$15,'Data and Charts by Staff'!$F$15,'Data and Charts by Staff'!$J$15,'Data and Charts by Staff'!$N$15,'Data and Charts by Staff'!$R$15,'Data and Charts by Staff'!$V$15)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Staff'!$E$7,'Data and Charts by Staff'!$I$7,'Data and Charts by Staff'!$M$7,'Data and Charts by Staff'!$Q$7,'Data and Charts by Staff'!$U$7,'Data and Charts by Staff'!$Y$7,'Data and Charts by Staff'!$E$20,'Data and Charts by Staff'!$I$20,'Data and Charts by Staff'!$M$20,'Data and Charts by Staff'!$Q$20,'Data and Charts by Staff'!$U$20,'Data and Charts by Staff'!$Y$20)</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6C43-4315-B6FF-E733D1B71C7B}"/>
            </c:ext>
          </c:extLst>
        </c:ser>
        <c:ser>
          <c:idx val="5"/>
          <c:order val="5"/>
          <c:tx>
            <c:strRef>
              <c:f>'Data and Charts by Staff'!$A$8</c:f>
              <c:strCache>
                <c:ptCount val="1"/>
                <c:pt idx="0">
                  <c:v>Dental Therapist</c:v>
                </c:pt>
              </c:strCache>
            </c:strRef>
          </c:tx>
          <c:spPr>
            <a:solidFill>
              <a:schemeClr val="accent5">
                <a:lumMod val="60000"/>
              </a:schemeClr>
            </a:solidFill>
            <a:ln>
              <a:noFill/>
            </a:ln>
            <a:effectLst/>
          </c:spPr>
          <c:invertIfNegative val="0"/>
          <c:cat>
            <c:strRef>
              <c:f>('Data and Charts by Staff'!$B$2,'Data and Charts by Staff'!$F$2,'Data and Charts by Staff'!$J$2,'Data and Charts by Staff'!$N$2,'Data and Charts by Staff'!$R$2,'Data and Charts by Staff'!$V$2,'Data and Charts by Staff'!$B$15,'Data and Charts by Staff'!$F$15,'Data and Charts by Staff'!$J$15,'Data and Charts by Staff'!$N$15,'Data and Charts by Staff'!$R$15,'Data and Charts by Staff'!$V$15)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Staff'!$E$8,'Data and Charts by Staff'!$I$8,'Data and Charts by Staff'!$M$8,'Data and Charts by Staff'!$Q$8,'Data and Charts by Staff'!$U$8,'Data and Charts by Staff'!$Y$8,'Data and Charts by Staff'!$E$21,'Data and Charts by Staff'!$I$21,'Data and Charts by Staff'!$M$21,'Data and Charts by Staff'!$Q$21,'Data and Charts by Staff'!$U$21,'Data and Charts by Staff'!$Y$21)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6C43-4315-B6FF-E733D1B71C7B}"/>
            </c:ext>
          </c:extLst>
        </c:ser>
        <c:ser>
          <c:idx val="6"/>
          <c:order val="6"/>
          <c:tx>
            <c:strRef>
              <c:f>'Data and Charts by Staff'!$A$9</c:f>
              <c:strCache>
                <c:ptCount val="1"/>
                <c:pt idx="0">
                  <c:v>Orthodontic Assistant</c:v>
                </c:pt>
              </c:strCache>
            </c:strRef>
          </c:tx>
          <c:spPr>
            <a:solidFill>
              <a:schemeClr val="accent1">
                <a:lumMod val="80000"/>
                <a:lumOff val="20000"/>
              </a:schemeClr>
            </a:solidFill>
            <a:ln>
              <a:noFill/>
            </a:ln>
            <a:effectLst/>
          </c:spPr>
          <c:invertIfNegative val="0"/>
          <c:cat>
            <c:strRef>
              <c:f>('Data and Charts by Staff'!$B$2,'Data and Charts by Staff'!$F$2,'Data and Charts by Staff'!$J$2,'Data and Charts by Staff'!$N$2,'Data and Charts by Staff'!$R$2,'Data and Charts by Staff'!$V$2,'Data and Charts by Staff'!$B$15,'Data and Charts by Staff'!$F$15,'Data and Charts by Staff'!$J$15,'Data and Charts by Staff'!$N$15,'Data and Charts by Staff'!$R$15,'Data and Charts by Staff'!$V$15)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Staff'!$E$9,'Data and Charts by Staff'!$I$9,'Data and Charts by Staff'!$M$9,'Data and Charts by Staff'!$Q$9,'Data and Charts by Staff'!$U$9,'Data and Charts by Staff'!$Y$9,'Data and Charts by Staff'!$E$22,'Data and Charts by Staff'!$I$22,'Data and Charts by Staff'!$M$22,'Data and Charts by Staff'!$Q$22,'Data and Charts by Staff'!$U$22,'Data and Charts by Staff'!$Y$22)</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6C43-4315-B6FF-E733D1B71C7B}"/>
            </c:ext>
          </c:extLst>
        </c:ser>
        <c:ser>
          <c:idx val="7"/>
          <c:order val="7"/>
          <c:tx>
            <c:strRef>
              <c:f>'Data and Charts by Staff'!$A$10</c:f>
              <c:strCache>
                <c:ptCount val="1"/>
                <c:pt idx="0">
                  <c:v>Other Staff</c:v>
                </c:pt>
              </c:strCache>
            </c:strRef>
          </c:tx>
          <c:spPr>
            <a:solidFill>
              <a:schemeClr val="accent3">
                <a:lumMod val="80000"/>
                <a:lumOff val="20000"/>
              </a:schemeClr>
            </a:solidFill>
            <a:ln>
              <a:noFill/>
            </a:ln>
            <a:effectLst/>
          </c:spPr>
          <c:invertIfNegative val="0"/>
          <c:cat>
            <c:strRef>
              <c:f>('Data and Charts by Staff'!$B$2,'Data and Charts by Staff'!$F$2,'Data and Charts by Staff'!$J$2,'Data and Charts by Staff'!$N$2,'Data and Charts by Staff'!$R$2,'Data and Charts by Staff'!$V$2,'Data and Charts by Staff'!$B$15,'Data and Charts by Staff'!$F$15,'Data and Charts by Staff'!$J$15,'Data and Charts by Staff'!$N$15,'Data and Charts by Staff'!$R$15,'Data and Charts by Staff'!$V$15)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Staff'!$E$10,'Data and Charts by Staff'!$I$10,'Data and Charts by Staff'!$M$10,'Data and Charts by Staff'!$Q$10,'Data and Charts by Staff'!$U$10,'Data and Charts by Staff'!$Y$10,'Data and Charts by Staff'!$E$23,'Data and Charts by Staff'!$I$23,'Data and Charts by Staff'!$M$23,'Data and Charts by Staff'!$Q$23,'Data and Charts by Staff'!$U$23,'Data and Charts by Staff'!$Y$23)</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6C43-4315-B6FF-E733D1B71C7B}"/>
            </c:ext>
          </c:extLst>
        </c:ser>
        <c:dLbls>
          <c:showLegendKey val="0"/>
          <c:showVal val="0"/>
          <c:showCatName val="0"/>
          <c:showSerName val="0"/>
          <c:showPercent val="0"/>
          <c:showBubbleSize val="0"/>
        </c:dLbls>
        <c:gapWidth val="150"/>
        <c:axId val="459497712"/>
        <c:axId val="459494432"/>
      </c:barChart>
      <c:lineChart>
        <c:grouping val="standard"/>
        <c:varyColors val="0"/>
        <c:ser>
          <c:idx val="8"/>
          <c:order val="8"/>
          <c:tx>
            <c:strRef>
              <c:f>'Data and Charts by Staff'!$A$28</c:f>
              <c:strCache>
                <c:ptCount val="1"/>
                <c:pt idx="0">
                  <c:v>Goal</c:v>
                </c:pt>
              </c:strCache>
            </c:strRef>
          </c:tx>
          <c:spPr>
            <a:ln w="28575" cap="rnd">
              <a:solidFill>
                <a:srgbClr val="C00000"/>
              </a:solidFill>
              <a:round/>
            </a:ln>
            <a:effectLst/>
          </c:spPr>
          <c:marker>
            <c:symbol val="none"/>
          </c:marker>
          <c:cat>
            <c:strRef>
              <c:f>('Data and Charts by Staff'!$B$2,'Data and Charts by Staff'!$F$2,'Data and Charts by Staff'!$J$2,'Data and Charts by Staff'!$N$2,'Data and Charts by Staff'!$R$2,'Data and Charts by Staff'!$V$2,'Data and Charts by Staff'!$B$15,'Data and Charts by Staff'!$F$15,'Data and Charts by Staff'!$J$15,'Data and Charts by Staff'!$N$15,'Data and Charts by Staff'!$R$15,'Data and Charts by Staff'!$V$15)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Staff'!$B$28,'Data and Charts by Staff'!$C$28,'Data and Charts by Staff'!$D$28,'Data and Charts by Staff'!$E$28,'Data and Charts by Staff'!$F$28,'Data and Charts by Staff'!$G$28,'Data and Charts by Staff'!$H$28,'Data and Charts by Staff'!$I$28,'Data and Charts by Staff'!$J$28,'Data and Charts by Staff'!$K$28,'Data and Charts by Staff'!$L$28,'Data and Charts by Staff'!$M$28)</c:f>
              <c:numCache>
                <c:formatCode>0%</c:formatCode>
                <c:ptCount val="12"/>
                <c:pt idx="0">
                  <c:v>0.7</c:v>
                </c:pt>
                <c:pt idx="1">
                  <c:v>0.7</c:v>
                </c:pt>
                <c:pt idx="2">
                  <c:v>0.7</c:v>
                </c:pt>
                <c:pt idx="3">
                  <c:v>0.7</c:v>
                </c:pt>
                <c:pt idx="4">
                  <c:v>0.7</c:v>
                </c:pt>
                <c:pt idx="5">
                  <c:v>0.7</c:v>
                </c:pt>
                <c:pt idx="6">
                  <c:v>0.7</c:v>
                </c:pt>
                <c:pt idx="7">
                  <c:v>0.7</c:v>
                </c:pt>
                <c:pt idx="8">
                  <c:v>0.7</c:v>
                </c:pt>
                <c:pt idx="9">
                  <c:v>0.7</c:v>
                </c:pt>
                <c:pt idx="10">
                  <c:v>0.7</c:v>
                </c:pt>
                <c:pt idx="11">
                  <c:v>0.7</c:v>
                </c:pt>
              </c:numCache>
            </c:numRef>
          </c:val>
          <c:smooth val="0"/>
          <c:extLst>
            <c:ext xmlns:c16="http://schemas.microsoft.com/office/drawing/2014/chart" uri="{C3380CC4-5D6E-409C-BE32-E72D297353CC}">
              <c16:uniqueId val="{00000008-6C43-4315-B6FF-E733D1B71C7B}"/>
            </c:ext>
          </c:extLst>
        </c:ser>
        <c:dLbls>
          <c:showLegendKey val="0"/>
          <c:showVal val="0"/>
          <c:showCatName val="0"/>
          <c:showSerName val="0"/>
          <c:showPercent val="0"/>
          <c:showBubbleSize val="0"/>
        </c:dLbls>
        <c:marker val="1"/>
        <c:smooth val="0"/>
        <c:axId val="459497712"/>
        <c:axId val="459494432"/>
      </c:lineChart>
      <c:catAx>
        <c:axId val="45949771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494432"/>
        <c:crosses val="autoZero"/>
        <c:auto val="1"/>
        <c:lblAlgn val="ctr"/>
        <c:lblOffset val="100"/>
        <c:noMultiLvlLbl val="0"/>
      </c:catAx>
      <c:valAx>
        <c:axId val="459494432"/>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a:t>
                </a:r>
                <a:r>
                  <a:rPr lang="en-US" sz="1200" b="1" baseline="0"/>
                  <a:t> Compliance</a:t>
                </a:r>
                <a:endParaRPr lang="en-US" sz="1200" b="1"/>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497712"/>
        <c:crosses val="autoZero"/>
        <c:crossBetween val="between"/>
      </c:valAx>
      <c:spPr>
        <a:noFill/>
        <a:ln>
          <a:solidFill>
            <a:schemeClr val="accent3">
              <a:lumMod val="50000"/>
            </a:schemeClr>
          </a:solidFill>
        </a:ln>
        <a:effectLst/>
      </c:spPr>
    </c:plotArea>
    <c:legend>
      <c:legendPos val="b"/>
      <c:layout>
        <c:manualLayout>
          <c:xMode val="edge"/>
          <c:yMode val="edge"/>
          <c:x val="0.15815549198875314"/>
          <c:y val="0.91001349594707626"/>
          <c:w val="0.70629067377422128"/>
          <c:h val="4.436150922775032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Hand Hygiene Process Monthly % Compliance Rates </a:t>
            </a:r>
          </a:p>
          <a:p>
            <a:pPr>
              <a:defRPr b="1"/>
            </a:pPr>
            <a:r>
              <a:rPr lang="en-US" b="1"/>
              <a:t>2025</a:t>
            </a:r>
          </a:p>
        </c:rich>
      </c:tx>
      <c:layout>
        <c:manualLayout>
          <c:xMode val="edge"/>
          <c:yMode val="edge"/>
          <c:x val="0.35830420984363787"/>
          <c:y val="2.233389659010199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501618667232097E-2"/>
          <c:y val="0.14776136759065833"/>
          <c:w val="0.90770489168962709"/>
          <c:h val="0.70169568709274122"/>
        </c:manualLayout>
      </c:layout>
      <c:barChart>
        <c:barDir val="col"/>
        <c:grouping val="clustered"/>
        <c:varyColors val="0"/>
        <c:ser>
          <c:idx val="0"/>
          <c:order val="0"/>
          <c:tx>
            <c:v>Facility Monthly % Compliance</c:v>
          </c:tx>
          <c:spPr>
            <a:solidFill>
              <a:schemeClr val="accent1"/>
            </a:solidFill>
            <a:ln>
              <a:noFill/>
            </a:ln>
            <a:effectLst/>
          </c:spPr>
          <c:invertIfNegative val="0"/>
          <c:cat>
            <c:strRef>
              <c:f>('Data and Charts by Process'!$B$2,'Data and Charts by Process'!$F$2,'Data and Charts by Process'!$J$2,'Data and Charts by Process'!$N$2,'Data and Charts by Process'!$R$2,'Data and Charts by Process'!$V$2,'Data and Charts by Process'!$B$14,'Data and Charts by Process'!$F$14,'Data and Charts by Process'!$J$14,'Data and Charts by Process'!$N$14,'Data and Charts by Process'!$R$14,'Data and Charts by Process'!$V$14)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Process'!$D$11,'Data and Charts by Process'!$H$11,'Data and Charts by Process'!$L$11,'Data and Charts by Process'!$P$11,'Data and Charts by Process'!$T$11,'Data and Charts by Process'!$X$11,'Data and Charts by Process'!$D$23,'Data and Charts by Process'!$H$23,'Data and Charts by Process'!$L$23,'Data and Charts by Process'!$P$23,'Data and Charts by Process'!$T$23,'Data and Charts by Process'!$X$23)</c:f>
              <c:numCache>
                <c:formatCode>0%</c:formatCode>
                <c:ptCount val="12"/>
                <c:pt idx="0">
                  <c:v>0.83333333333333337</c:v>
                </c:pt>
                <c:pt idx="1">
                  <c:v>0.6</c:v>
                </c:pt>
                <c:pt idx="2">
                  <c:v>0.82758620689655171</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C7B-472C-8459-FEE2DCF43665}"/>
            </c:ext>
          </c:extLst>
        </c:ser>
        <c:ser>
          <c:idx val="1"/>
          <c:order val="1"/>
          <c:tx>
            <c:strRef>
              <c:f>'Data and Charts by Process'!$A$4</c:f>
              <c:strCache>
                <c:ptCount val="1"/>
                <c:pt idx="0">
                  <c:v>Before Treatment</c:v>
                </c:pt>
              </c:strCache>
            </c:strRef>
          </c:tx>
          <c:spPr>
            <a:solidFill>
              <a:schemeClr val="accent3"/>
            </a:solidFill>
            <a:ln>
              <a:noFill/>
            </a:ln>
            <a:effectLst/>
          </c:spPr>
          <c:invertIfNegative val="0"/>
          <c:cat>
            <c:strRef>
              <c:f>('Data and Charts by Process'!$B$2,'Data and Charts by Process'!$F$2,'Data and Charts by Process'!$J$2,'Data and Charts by Process'!$N$2,'Data and Charts by Process'!$R$2,'Data and Charts by Process'!$V$2,'Data and Charts by Process'!$B$14,'Data and Charts by Process'!$F$14,'Data and Charts by Process'!$J$14,'Data and Charts by Process'!$N$14,'Data and Charts by Process'!$R$14,'Data and Charts by Process'!$V$14)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Process'!$D$4,'Data and Charts by Process'!$H$4,'Data and Charts by Process'!$L$4,'Data and Charts by Process'!$P$4,'Data and Charts by Process'!$T$4,'Data and Charts by Process'!$X$4,'Data and Charts by Process'!$D$16,'Data and Charts by Process'!$H$16,'Data and Charts by Process'!$L$16,'Data and Charts by Process'!$P$16,'Data and Charts by Process'!$T$16,'Data and Charts by Process'!$X$16)</c:f>
              <c:numCache>
                <c:formatCode>0%</c:formatCode>
                <c:ptCount val="12"/>
                <c:pt idx="0">
                  <c:v>1</c:v>
                </c:pt>
                <c:pt idx="1">
                  <c:v>0.7142857142857143</c:v>
                </c:pt>
                <c:pt idx="2">
                  <c:v>0.5</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9C7B-472C-8459-FEE2DCF43665}"/>
            </c:ext>
          </c:extLst>
        </c:ser>
        <c:ser>
          <c:idx val="2"/>
          <c:order val="2"/>
          <c:tx>
            <c:strRef>
              <c:f>'Data and Charts by Process'!$A$5</c:f>
              <c:strCache>
                <c:ptCount val="1"/>
                <c:pt idx="0">
                  <c:v>After Treatment</c:v>
                </c:pt>
              </c:strCache>
            </c:strRef>
          </c:tx>
          <c:spPr>
            <a:solidFill>
              <a:schemeClr val="accent5"/>
            </a:solidFill>
            <a:ln>
              <a:noFill/>
            </a:ln>
            <a:effectLst/>
          </c:spPr>
          <c:invertIfNegative val="0"/>
          <c:cat>
            <c:strRef>
              <c:f>('Data and Charts by Process'!$B$2,'Data and Charts by Process'!$F$2,'Data and Charts by Process'!$J$2,'Data and Charts by Process'!$N$2,'Data and Charts by Process'!$R$2,'Data and Charts by Process'!$V$2,'Data and Charts by Process'!$B$14,'Data and Charts by Process'!$F$14,'Data and Charts by Process'!$J$14,'Data and Charts by Process'!$N$14,'Data and Charts by Process'!$R$14,'Data and Charts by Process'!$V$14)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Process'!$D$5,'Data and Charts by Process'!$H$5,'Data and Charts by Process'!$L$5,'Data and Charts by Process'!$P$5,'Data and Charts by Process'!$T$5,'Data and Charts by Process'!$X$5,'Data and Charts by Process'!$D$17,'Data and Charts by Process'!$H$17,'Data and Charts by Process'!$L$17,'Data and Charts by Process'!$P$17,'Data and Charts by Process'!$T$17,'Data and Charts by Process'!$X$17)</c:f>
              <c:numCache>
                <c:formatCode>0%</c:formatCode>
                <c:ptCount val="12"/>
                <c:pt idx="0">
                  <c:v>0.81818181818181823</c:v>
                </c:pt>
                <c:pt idx="1">
                  <c:v>0.69230769230769229</c:v>
                </c:pt>
                <c:pt idx="2">
                  <c:v>0.8</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9C7B-472C-8459-FEE2DCF43665}"/>
            </c:ext>
          </c:extLst>
        </c:ser>
        <c:ser>
          <c:idx val="3"/>
          <c:order val="3"/>
          <c:tx>
            <c:strRef>
              <c:f>'Data and Charts by Process'!$A$6</c:f>
              <c:strCache>
                <c:ptCount val="1"/>
                <c:pt idx="0">
                  <c:v>Before Putting Gloves On</c:v>
                </c:pt>
              </c:strCache>
            </c:strRef>
          </c:tx>
          <c:spPr>
            <a:solidFill>
              <a:schemeClr val="accent1">
                <a:lumMod val="60000"/>
              </a:schemeClr>
            </a:solidFill>
            <a:ln>
              <a:noFill/>
            </a:ln>
            <a:effectLst/>
          </c:spPr>
          <c:invertIfNegative val="0"/>
          <c:cat>
            <c:strRef>
              <c:f>('Data and Charts by Process'!$B$2,'Data and Charts by Process'!$F$2,'Data and Charts by Process'!$J$2,'Data and Charts by Process'!$N$2,'Data and Charts by Process'!$R$2,'Data and Charts by Process'!$V$2,'Data and Charts by Process'!$B$14,'Data and Charts by Process'!$F$14,'Data and Charts by Process'!$J$14,'Data and Charts by Process'!$N$14,'Data and Charts by Process'!$R$14,'Data and Charts by Process'!$V$14)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Process'!$D$6,'Data and Charts by Process'!$H$6,'Data and Charts by Process'!$L$6,'Data and Charts by Process'!$P$6,'Data and Charts by Process'!$T$6,'Data and Charts by Process'!$X$6,'Data and Charts by Process'!$D$18,'Data and Charts by Process'!$H$18,'Data and Charts by Process'!$L$18,'Data and Charts by Process'!$P$18,'Data and Charts by Process'!$T$18,'Data and Charts by Process'!$X$18)</c:f>
              <c:numCache>
                <c:formatCode>0%</c:formatCode>
                <c:ptCount val="12"/>
                <c:pt idx="0">
                  <c:v>0.75</c:v>
                </c:pt>
                <c:pt idx="1">
                  <c:v>0.2</c:v>
                </c:pt>
                <c:pt idx="2">
                  <c:v>0.91666666666666663</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9C7B-472C-8459-FEE2DCF43665}"/>
            </c:ext>
          </c:extLst>
        </c:ser>
        <c:ser>
          <c:idx val="4"/>
          <c:order val="4"/>
          <c:tx>
            <c:strRef>
              <c:f>'Data and Charts by Process'!$A$7</c:f>
              <c:strCache>
                <c:ptCount val="1"/>
                <c:pt idx="0">
                  <c:v>After Taking Gloves Off</c:v>
                </c:pt>
              </c:strCache>
            </c:strRef>
          </c:tx>
          <c:spPr>
            <a:solidFill>
              <a:schemeClr val="accent3">
                <a:lumMod val="60000"/>
              </a:schemeClr>
            </a:solidFill>
            <a:ln>
              <a:noFill/>
            </a:ln>
            <a:effectLst/>
          </c:spPr>
          <c:invertIfNegative val="0"/>
          <c:cat>
            <c:strRef>
              <c:f>('Data and Charts by Process'!$B$2,'Data and Charts by Process'!$F$2,'Data and Charts by Process'!$J$2,'Data and Charts by Process'!$N$2,'Data and Charts by Process'!$R$2,'Data and Charts by Process'!$V$2,'Data and Charts by Process'!$B$14,'Data and Charts by Process'!$F$14,'Data and Charts by Process'!$J$14,'Data and Charts by Process'!$N$14,'Data and Charts by Process'!$R$14,'Data and Charts by Process'!$V$14)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Process'!$D$7,'Data and Charts by Process'!$H$7,'Data and Charts by Process'!$L$7,'Data and Charts by Process'!$P$7,'Data and Charts by Process'!$T$7,'Data and Charts by Process'!$X$7,'Data and Charts by Process'!$D$19,'Data and Charts by Process'!$H$19,'Data and Charts by Process'!$L$19,'Data and Charts by Process'!$P$19,'Data and Charts by Process'!$T$19,'Data and Charts by Process'!$X$19)</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9C7B-472C-8459-FEE2DCF43665}"/>
            </c:ext>
          </c:extLst>
        </c:ser>
        <c:ser>
          <c:idx val="5"/>
          <c:order val="5"/>
          <c:tx>
            <c:strRef>
              <c:f>'Data and Charts by Process'!$A$8</c:f>
              <c:strCache>
                <c:ptCount val="1"/>
                <c:pt idx="0">
                  <c:v>Before Touching Clean Item</c:v>
                </c:pt>
              </c:strCache>
            </c:strRef>
          </c:tx>
          <c:spPr>
            <a:solidFill>
              <a:schemeClr val="accent5">
                <a:lumMod val="60000"/>
              </a:schemeClr>
            </a:solidFill>
            <a:ln>
              <a:noFill/>
            </a:ln>
            <a:effectLst/>
          </c:spPr>
          <c:invertIfNegative val="0"/>
          <c:cat>
            <c:strRef>
              <c:f>('Data and Charts by Process'!$B$2,'Data and Charts by Process'!$F$2,'Data and Charts by Process'!$J$2,'Data and Charts by Process'!$N$2,'Data and Charts by Process'!$R$2,'Data and Charts by Process'!$V$2,'Data and Charts by Process'!$B$14,'Data and Charts by Process'!$F$14,'Data and Charts by Process'!$J$14,'Data and Charts by Process'!$N$14,'Data and Charts by Process'!$R$14,'Data and Charts by Process'!$V$14)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Process'!$D$8,'Data and Charts by Process'!$H$8,'Data and Charts by Process'!$L$8,'Data and Charts by Process'!$P$8,'Data and Charts by Process'!$T$8,'Data and Charts by Process'!$X$8,'Data and Charts by Process'!$D$20,'Data and Charts by Process'!$H$20,'Data and Charts by Process'!$L$20,'Data and Charts by Process'!$P$20,'Data and Charts by Process'!$T$20,'Data and Charts by Process'!$X$20)</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9C7B-472C-8459-FEE2DCF43665}"/>
            </c:ext>
          </c:extLst>
        </c:ser>
        <c:ser>
          <c:idx val="6"/>
          <c:order val="6"/>
          <c:tx>
            <c:strRef>
              <c:f>'Data and Charts by Process'!$A$9</c:f>
              <c:strCache>
                <c:ptCount val="1"/>
                <c:pt idx="0">
                  <c:v>After Touching Contaminated Item</c:v>
                </c:pt>
              </c:strCache>
            </c:strRef>
          </c:tx>
          <c:spPr>
            <a:solidFill>
              <a:schemeClr val="accent1">
                <a:lumMod val="80000"/>
                <a:lumOff val="20000"/>
              </a:schemeClr>
            </a:solidFill>
            <a:ln>
              <a:noFill/>
            </a:ln>
            <a:effectLst/>
          </c:spPr>
          <c:invertIfNegative val="0"/>
          <c:cat>
            <c:strRef>
              <c:f>('Data and Charts by Process'!$B$2,'Data and Charts by Process'!$F$2,'Data and Charts by Process'!$J$2,'Data and Charts by Process'!$N$2,'Data and Charts by Process'!$R$2,'Data and Charts by Process'!$V$2,'Data and Charts by Process'!$B$14,'Data and Charts by Process'!$F$14,'Data and Charts by Process'!$J$14,'Data and Charts by Process'!$N$14,'Data and Charts by Process'!$R$14,'Data and Charts by Process'!$V$14)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Process'!$D$9,'Data and Charts by Process'!$H$9,'Data and Charts by Process'!$L$9,'Data and Charts by Process'!$P$9,'Data and Charts by Process'!$T$9,'Data and Charts by Process'!$X$9,'Data and Charts by Process'!$D$21,'Data and Charts by Process'!$H$21,'Data and Charts by Process'!$L$21,'Data and Charts by Process'!$P$21,'Data and Charts by Process'!$T$21,'Data and Charts by Process'!$X$21)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9C7B-472C-8459-FEE2DCF43665}"/>
            </c:ext>
          </c:extLst>
        </c:ser>
        <c:ser>
          <c:idx val="7"/>
          <c:order val="7"/>
          <c:tx>
            <c:strRef>
              <c:f>'Data and Charts by Process'!$A$10</c:f>
              <c:strCache>
                <c:ptCount val="1"/>
                <c:pt idx="0">
                  <c:v>Other</c:v>
                </c:pt>
              </c:strCache>
            </c:strRef>
          </c:tx>
          <c:spPr>
            <a:solidFill>
              <a:schemeClr val="accent3">
                <a:lumMod val="80000"/>
                <a:lumOff val="20000"/>
              </a:schemeClr>
            </a:solidFill>
            <a:ln>
              <a:noFill/>
            </a:ln>
            <a:effectLst/>
          </c:spPr>
          <c:invertIfNegative val="0"/>
          <c:cat>
            <c:strRef>
              <c:f>('Data and Charts by Process'!$B$2,'Data and Charts by Process'!$F$2,'Data and Charts by Process'!$J$2,'Data and Charts by Process'!$N$2,'Data and Charts by Process'!$R$2,'Data and Charts by Process'!$V$2,'Data and Charts by Process'!$B$14,'Data and Charts by Process'!$F$14,'Data and Charts by Process'!$J$14,'Data and Charts by Process'!$N$14,'Data and Charts by Process'!$R$14,'Data and Charts by Process'!$V$14)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Process'!$D$10,'Data and Charts by Process'!$H$10,'Data and Charts by Process'!$L$10,'Data and Charts by Process'!$P$10,'Data and Charts by Process'!$T$10,'Data and Charts by Process'!$X$10,'Data and Charts by Process'!$D$22,'Data and Charts by Process'!$H$22,'Data and Charts by Process'!$L$22,'Data and Charts by Process'!$P$22,'Data and Charts by Process'!$T$22,'Data and Charts by Process'!$X$22)</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9C7B-472C-8459-FEE2DCF43665}"/>
            </c:ext>
          </c:extLst>
        </c:ser>
        <c:dLbls>
          <c:showLegendKey val="0"/>
          <c:showVal val="0"/>
          <c:showCatName val="0"/>
          <c:showSerName val="0"/>
          <c:showPercent val="0"/>
          <c:showBubbleSize val="0"/>
        </c:dLbls>
        <c:gapWidth val="150"/>
        <c:axId val="459497712"/>
        <c:axId val="459494432"/>
      </c:barChart>
      <c:lineChart>
        <c:grouping val="standard"/>
        <c:varyColors val="0"/>
        <c:ser>
          <c:idx val="8"/>
          <c:order val="8"/>
          <c:tx>
            <c:strRef>
              <c:f>'Data and Charts by Process'!$A$26</c:f>
              <c:strCache>
                <c:ptCount val="1"/>
                <c:pt idx="0">
                  <c:v>Goal</c:v>
                </c:pt>
              </c:strCache>
            </c:strRef>
          </c:tx>
          <c:spPr>
            <a:ln w="28575" cap="rnd">
              <a:solidFill>
                <a:srgbClr val="C00000"/>
              </a:solidFill>
              <a:round/>
            </a:ln>
            <a:effectLst/>
          </c:spPr>
          <c:marker>
            <c:symbol val="none"/>
          </c:marker>
          <c:cat>
            <c:strRef>
              <c:f>('Data and Charts by Process'!$B$2,'Data and Charts by Process'!$F$2,'Data and Charts by Process'!$J$2,'Data and Charts by Process'!$N$2,'Data and Charts by Process'!$R$2,'Data and Charts by Process'!$V$2,'Data and Charts by Process'!$B$14,'Data and Charts by Process'!$F$14,'Data and Charts by Process'!$J$14,'Data and Charts by Process'!$N$14,'Data and Charts by Process'!$R$14,'Data and Charts by Process'!$V$14)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Process'!$B$26,'Data and Charts by Process'!$C$26,'Data and Charts by Process'!$D$26,'Data and Charts by Process'!$E$26,'Data and Charts by Process'!$F$26,'Data and Charts by Process'!$G$26,'Data and Charts by Process'!$H$26,'Data and Charts by Process'!$I$26,'Data and Charts by Process'!$J$26,'Data and Charts by Process'!$K$26,'Data and Charts by Process'!$L$26,'Data and Charts by Process'!$M$26)</c:f>
              <c:numCache>
                <c:formatCode>0%</c:formatCode>
                <c:ptCount val="12"/>
                <c:pt idx="0">
                  <c:v>0.7</c:v>
                </c:pt>
                <c:pt idx="1">
                  <c:v>0.7</c:v>
                </c:pt>
                <c:pt idx="2">
                  <c:v>0.7</c:v>
                </c:pt>
                <c:pt idx="3">
                  <c:v>0.7</c:v>
                </c:pt>
                <c:pt idx="4">
                  <c:v>0.7</c:v>
                </c:pt>
                <c:pt idx="5">
                  <c:v>0.7</c:v>
                </c:pt>
                <c:pt idx="6">
                  <c:v>0.7</c:v>
                </c:pt>
                <c:pt idx="7">
                  <c:v>0.7</c:v>
                </c:pt>
                <c:pt idx="8">
                  <c:v>0.7</c:v>
                </c:pt>
                <c:pt idx="9">
                  <c:v>0.7</c:v>
                </c:pt>
                <c:pt idx="10">
                  <c:v>0.7</c:v>
                </c:pt>
                <c:pt idx="11">
                  <c:v>0.7</c:v>
                </c:pt>
              </c:numCache>
            </c:numRef>
          </c:val>
          <c:smooth val="0"/>
          <c:extLst>
            <c:ext xmlns:c16="http://schemas.microsoft.com/office/drawing/2014/chart" uri="{C3380CC4-5D6E-409C-BE32-E72D297353CC}">
              <c16:uniqueId val="{00000008-9C7B-472C-8459-FEE2DCF43665}"/>
            </c:ext>
          </c:extLst>
        </c:ser>
        <c:dLbls>
          <c:showLegendKey val="0"/>
          <c:showVal val="0"/>
          <c:showCatName val="0"/>
          <c:showSerName val="0"/>
          <c:showPercent val="0"/>
          <c:showBubbleSize val="0"/>
        </c:dLbls>
        <c:marker val="1"/>
        <c:smooth val="0"/>
        <c:axId val="459497712"/>
        <c:axId val="459494432"/>
      </c:lineChart>
      <c:catAx>
        <c:axId val="45949771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494432"/>
        <c:crosses val="autoZero"/>
        <c:auto val="1"/>
        <c:lblAlgn val="ctr"/>
        <c:lblOffset val="100"/>
        <c:noMultiLvlLbl val="0"/>
      </c:catAx>
      <c:valAx>
        <c:axId val="459494432"/>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a:t>
                </a:r>
                <a:r>
                  <a:rPr lang="en-US" sz="1200" b="1" baseline="0"/>
                  <a:t> Compliance</a:t>
                </a:r>
                <a:endParaRPr lang="en-US" sz="1200" b="1"/>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497712"/>
        <c:crosses val="autoZero"/>
        <c:crossBetween val="between"/>
      </c:valAx>
      <c:spPr>
        <a:noFill/>
        <a:ln>
          <a:solidFill>
            <a:schemeClr val="accent3">
              <a:lumMod val="50000"/>
            </a:schemeClr>
          </a:solidFill>
        </a:ln>
        <a:effectLst/>
      </c:spPr>
    </c:plotArea>
    <c:legend>
      <c:legendPos val="b"/>
      <c:layout>
        <c:manualLayout>
          <c:xMode val="edge"/>
          <c:yMode val="edge"/>
          <c:x val="0.11038890278142033"/>
          <c:y val="0.90212706061584569"/>
          <c:w val="0.87820028015475604"/>
          <c:h val="8.477980078988547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Hand Hygiene Process YTD % Compliance Rates </a:t>
            </a:r>
          </a:p>
          <a:p>
            <a:pPr>
              <a:defRPr b="1"/>
            </a:pPr>
            <a:r>
              <a:rPr lang="en-US" b="1"/>
              <a:t>2025</a:t>
            </a:r>
          </a:p>
        </c:rich>
      </c:tx>
      <c:layout>
        <c:manualLayout>
          <c:xMode val="edge"/>
          <c:yMode val="edge"/>
          <c:x val="0.35830420984363787"/>
          <c:y val="2.233389659010199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501618667232097E-2"/>
          <c:y val="0.14776136759065833"/>
          <c:w val="0.90770489168962709"/>
          <c:h val="0.70169568709274122"/>
        </c:manualLayout>
      </c:layout>
      <c:barChart>
        <c:barDir val="col"/>
        <c:grouping val="clustered"/>
        <c:varyColors val="0"/>
        <c:ser>
          <c:idx val="0"/>
          <c:order val="0"/>
          <c:tx>
            <c:v>Facility YTD % Compliance</c:v>
          </c:tx>
          <c:spPr>
            <a:solidFill>
              <a:schemeClr val="accent1"/>
            </a:solidFill>
            <a:ln>
              <a:noFill/>
            </a:ln>
            <a:effectLst/>
          </c:spPr>
          <c:invertIfNegative val="0"/>
          <c:cat>
            <c:strRef>
              <c:f>('Data and Charts by Process'!$B$2,'Data and Charts by Process'!$F$2,'Data and Charts by Process'!$J$2,'Data and Charts by Process'!$N$2,'Data and Charts by Process'!$R$2,'Data and Charts by Process'!$V$2,'Data and Charts by Process'!$B$14,'Data and Charts by Process'!$F$14,'Data and Charts by Process'!$J$14,'Data and Charts by Process'!$N$14,'Data and Charts by Process'!$R$14,'Data and Charts by Process'!$V$14)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Process'!$E$11,'Data and Charts by Process'!$I$11,'Data and Charts by Process'!$M$11,'Data and Charts by Process'!$Q$11,'Data and Charts by Process'!$U$11,'Data and Charts by Process'!$Y$11,'Data and Charts by Process'!$E$23,'Data and Charts by Process'!$I$23,'Data and Charts by Process'!$M$23,'Data and Charts by Process'!$Q$23,'Data and Charts by Process'!$U$23,'Data and Charts by Process'!$Y$23)</c:f>
              <c:numCache>
                <c:formatCode>0%</c:formatCode>
                <c:ptCount val="12"/>
                <c:pt idx="0">
                  <c:v>0.83333333333333337</c:v>
                </c:pt>
                <c:pt idx="1">
                  <c:v>0.69767441860465118</c:v>
                </c:pt>
                <c:pt idx="2">
                  <c:v>0.75</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EC04-4FB8-9180-4A692218DFDE}"/>
            </c:ext>
          </c:extLst>
        </c:ser>
        <c:ser>
          <c:idx val="1"/>
          <c:order val="1"/>
          <c:tx>
            <c:strRef>
              <c:f>'Data and Charts by Process'!$A$4</c:f>
              <c:strCache>
                <c:ptCount val="1"/>
                <c:pt idx="0">
                  <c:v>Before Treatment</c:v>
                </c:pt>
              </c:strCache>
            </c:strRef>
          </c:tx>
          <c:spPr>
            <a:solidFill>
              <a:schemeClr val="accent3"/>
            </a:solidFill>
            <a:ln>
              <a:noFill/>
            </a:ln>
            <a:effectLst/>
          </c:spPr>
          <c:invertIfNegative val="0"/>
          <c:cat>
            <c:strRef>
              <c:f>('Data and Charts by Process'!$B$2,'Data and Charts by Process'!$F$2,'Data and Charts by Process'!$J$2,'Data and Charts by Process'!$N$2,'Data and Charts by Process'!$R$2,'Data and Charts by Process'!$V$2,'Data and Charts by Process'!$B$14,'Data and Charts by Process'!$F$14,'Data and Charts by Process'!$J$14,'Data and Charts by Process'!$N$14,'Data and Charts by Process'!$R$14,'Data and Charts by Process'!$V$14)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Process'!$E$4,'Data and Charts by Process'!$I$4,'Data and Charts by Process'!$M$4,'Data and Charts by Process'!$Q$4,'Data and Charts by Process'!$U$4,'Data and Charts by Process'!$Y$4,'Data and Charts by Process'!$E$16,'Data and Charts by Process'!$I$16,'Data and Charts by Process'!$M$16,'Data and Charts by Process'!$Q$16,'Data and Charts by Process'!$U$16,'Data and Charts by Process'!$Y$16)</c:f>
              <c:numCache>
                <c:formatCode>0%</c:formatCode>
                <c:ptCount val="12"/>
                <c:pt idx="0">
                  <c:v>1</c:v>
                </c:pt>
                <c:pt idx="1">
                  <c:v>0.8</c:v>
                </c:pt>
                <c:pt idx="2">
                  <c:v>0.75</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EC04-4FB8-9180-4A692218DFDE}"/>
            </c:ext>
          </c:extLst>
        </c:ser>
        <c:ser>
          <c:idx val="2"/>
          <c:order val="2"/>
          <c:tx>
            <c:strRef>
              <c:f>'Data and Charts by Process'!$A$5</c:f>
              <c:strCache>
                <c:ptCount val="1"/>
                <c:pt idx="0">
                  <c:v>After Treatment</c:v>
                </c:pt>
              </c:strCache>
            </c:strRef>
          </c:tx>
          <c:spPr>
            <a:solidFill>
              <a:schemeClr val="accent5"/>
            </a:solidFill>
            <a:ln>
              <a:noFill/>
            </a:ln>
            <a:effectLst/>
          </c:spPr>
          <c:invertIfNegative val="0"/>
          <c:cat>
            <c:strRef>
              <c:f>('Data and Charts by Process'!$B$2,'Data and Charts by Process'!$F$2,'Data and Charts by Process'!$J$2,'Data and Charts by Process'!$N$2,'Data and Charts by Process'!$R$2,'Data and Charts by Process'!$V$2,'Data and Charts by Process'!$B$14,'Data and Charts by Process'!$F$14,'Data and Charts by Process'!$J$14,'Data and Charts by Process'!$N$14,'Data and Charts by Process'!$R$14,'Data and Charts by Process'!$V$14)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Process'!$E$5,'Data and Charts by Process'!$I$5,'Data and Charts by Process'!$M$5,'Data and Charts by Process'!$Q$5,'Data and Charts by Process'!$U$5,'Data and Charts by Process'!$Y$5,'Data and Charts by Process'!$E$17,'Data and Charts by Process'!$I$17,'Data and Charts by Process'!$M$17,'Data and Charts by Process'!$Q$17,'Data and Charts by Process'!$U$17,'Data and Charts by Process'!$Y$17)</c:f>
              <c:numCache>
                <c:formatCode>0%</c:formatCode>
                <c:ptCount val="12"/>
                <c:pt idx="0">
                  <c:v>0.81818181818181823</c:v>
                </c:pt>
                <c:pt idx="1">
                  <c:v>0.75</c:v>
                </c:pt>
                <c:pt idx="2">
                  <c:v>0.76923076923076927</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EC04-4FB8-9180-4A692218DFDE}"/>
            </c:ext>
          </c:extLst>
        </c:ser>
        <c:ser>
          <c:idx val="3"/>
          <c:order val="3"/>
          <c:tx>
            <c:strRef>
              <c:f>'Data and Charts by Process'!$A$6</c:f>
              <c:strCache>
                <c:ptCount val="1"/>
                <c:pt idx="0">
                  <c:v>Before Putting Gloves On</c:v>
                </c:pt>
              </c:strCache>
            </c:strRef>
          </c:tx>
          <c:spPr>
            <a:solidFill>
              <a:schemeClr val="accent1">
                <a:lumMod val="60000"/>
              </a:schemeClr>
            </a:solidFill>
            <a:ln>
              <a:noFill/>
            </a:ln>
            <a:effectLst/>
          </c:spPr>
          <c:invertIfNegative val="0"/>
          <c:cat>
            <c:strRef>
              <c:f>('Data and Charts by Process'!$B$2,'Data and Charts by Process'!$F$2,'Data and Charts by Process'!$J$2,'Data and Charts by Process'!$N$2,'Data and Charts by Process'!$R$2,'Data and Charts by Process'!$V$2,'Data and Charts by Process'!$B$14,'Data and Charts by Process'!$F$14,'Data and Charts by Process'!$J$14,'Data and Charts by Process'!$N$14,'Data and Charts by Process'!$R$14,'Data and Charts by Process'!$V$14)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Process'!$E$6,'Data and Charts by Process'!$I$6,'Data and Charts by Process'!$M$6,'Data and Charts by Process'!$Q$6,'Data and Charts by Process'!$U$6,'Data and Charts by Process'!$Y$6,'Data and Charts by Process'!$E$18,'Data and Charts by Process'!$I$18,'Data and Charts by Process'!$M$18,'Data and Charts by Process'!$Q$18,'Data and Charts by Process'!$U$18,'Data and Charts by Process'!$Y$18)</c:f>
              <c:numCache>
                <c:formatCode>0%</c:formatCode>
                <c:ptCount val="12"/>
                <c:pt idx="0">
                  <c:v>0.75</c:v>
                </c:pt>
                <c:pt idx="1">
                  <c:v>0.44444444444444442</c:v>
                </c:pt>
                <c:pt idx="2">
                  <c:v>0.7142857142857143</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EC04-4FB8-9180-4A692218DFDE}"/>
            </c:ext>
          </c:extLst>
        </c:ser>
        <c:ser>
          <c:idx val="4"/>
          <c:order val="4"/>
          <c:tx>
            <c:strRef>
              <c:f>'Data and Charts by Process'!$A$7</c:f>
              <c:strCache>
                <c:ptCount val="1"/>
                <c:pt idx="0">
                  <c:v>After Taking Gloves Off</c:v>
                </c:pt>
              </c:strCache>
            </c:strRef>
          </c:tx>
          <c:spPr>
            <a:solidFill>
              <a:schemeClr val="accent3">
                <a:lumMod val="60000"/>
              </a:schemeClr>
            </a:solidFill>
            <a:ln>
              <a:noFill/>
            </a:ln>
            <a:effectLst/>
          </c:spPr>
          <c:invertIfNegative val="0"/>
          <c:cat>
            <c:strRef>
              <c:f>('Data and Charts by Process'!$B$2,'Data and Charts by Process'!$F$2,'Data and Charts by Process'!$J$2,'Data and Charts by Process'!$N$2,'Data and Charts by Process'!$R$2,'Data and Charts by Process'!$V$2,'Data and Charts by Process'!$B$14,'Data and Charts by Process'!$F$14,'Data and Charts by Process'!$J$14,'Data and Charts by Process'!$N$14,'Data and Charts by Process'!$R$14,'Data and Charts by Process'!$V$14)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Process'!$E$7,'Data and Charts by Process'!$I$7,'Data and Charts by Process'!$M$7,'Data and Charts by Process'!$Q$7,'Data and Charts by Process'!$U$7,'Data and Charts by Process'!$Y$7,'Data and Charts by Process'!$E$19,'Data and Charts by Process'!$I$19,'Data and Charts by Process'!$M$19,'Data and Charts by Process'!$Q$19,'Data and Charts by Process'!$U$19,'Data and Charts by Process'!$Y$19)</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EC04-4FB8-9180-4A692218DFDE}"/>
            </c:ext>
          </c:extLst>
        </c:ser>
        <c:ser>
          <c:idx val="5"/>
          <c:order val="5"/>
          <c:tx>
            <c:strRef>
              <c:f>'Data and Charts by Process'!$A$8</c:f>
              <c:strCache>
                <c:ptCount val="1"/>
                <c:pt idx="0">
                  <c:v>Before Touching Clean Item</c:v>
                </c:pt>
              </c:strCache>
            </c:strRef>
          </c:tx>
          <c:spPr>
            <a:solidFill>
              <a:schemeClr val="accent5">
                <a:lumMod val="60000"/>
              </a:schemeClr>
            </a:solidFill>
            <a:ln>
              <a:noFill/>
            </a:ln>
            <a:effectLst/>
          </c:spPr>
          <c:invertIfNegative val="0"/>
          <c:cat>
            <c:strRef>
              <c:f>('Data and Charts by Process'!$B$2,'Data and Charts by Process'!$F$2,'Data and Charts by Process'!$J$2,'Data and Charts by Process'!$N$2,'Data and Charts by Process'!$R$2,'Data and Charts by Process'!$V$2,'Data and Charts by Process'!$B$14,'Data and Charts by Process'!$F$14,'Data and Charts by Process'!$J$14,'Data and Charts by Process'!$N$14,'Data and Charts by Process'!$R$14,'Data and Charts by Process'!$V$14)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Process'!$E$8,'Data and Charts by Process'!$I$8,'Data and Charts by Process'!$M$8,'Data and Charts by Process'!$Q$8,'Data and Charts by Process'!$U$8,'Data and Charts by Process'!$Y$8,'Data and Charts by Process'!$E$20,'Data and Charts by Process'!$I$20,'Data and Charts by Process'!$M$20,'Data and Charts by Process'!$Q$20,'Data and Charts by Process'!$U$20,'Data and Charts by Process'!$Y$20)</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EC04-4FB8-9180-4A692218DFDE}"/>
            </c:ext>
          </c:extLst>
        </c:ser>
        <c:ser>
          <c:idx val="6"/>
          <c:order val="6"/>
          <c:tx>
            <c:strRef>
              <c:f>'Data and Charts by Process'!$A$9</c:f>
              <c:strCache>
                <c:ptCount val="1"/>
                <c:pt idx="0">
                  <c:v>After Touching Contaminated Item</c:v>
                </c:pt>
              </c:strCache>
            </c:strRef>
          </c:tx>
          <c:spPr>
            <a:solidFill>
              <a:schemeClr val="accent1">
                <a:lumMod val="80000"/>
                <a:lumOff val="20000"/>
              </a:schemeClr>
            </a:solidFill>
            <a:ln>
              <a:noFill/>
            </a:ln>
            <a:effectLst/>
          </c:spPr>
          <c:invertIfNegative val="0"/>
          <c:cat>
            <c:strRef>
              <c:f>('Data and Charts by Process'!$B$2,'Data and Charts by Process'!$F$2,'Data and Charts by Process'!$J$2,'Data and Charts by Process'!$N$2,'Data and Charts by Process'!$R$2,'Data and Charts by Process'!$V$2,'Data and Charts by Process'!$B$14,'Data and Charts by Process'!$F$14,'Data and Charts by Process'!$J$14,'Data and Charts by Process'!$N$14,'Data and Charts by Process'!$R$14,'Data and Charts by Process'!$V$14)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Process'!$E$9,'Data and Charts by Process'!$I$9,'Data and Charts by Process'!$M$9,'Data and Charts by Process'!$Q$9,'Data and Charts by Process'!$U$9,'Data and Charts by Process'!$Y$9,'Data and Charts by Process'!$E$21,'Data and Charts by Process'!$I$21,'Data and Charts by Process'!$M$21,'Data and Charts by Process'!$Q$21,'Data and Charts by Process'!$U$21,'Data and Charts by Process'!$Y$21)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EC04-4FB8-9180-4A692218DFDE}"/>
            </c:ext>
          </c:extLst>
        </c:ser>
        <c:ser>
          <c:idx val="7"/>
          <c:order val="7"/>
          <c:tx>
            <c:strRef>
              <c:f>'Data and Charts by Process'!$A$10</c:f>
              <c:strCache>
                <c:ptCount val="1"/>
                <c:pt idx="0">
                  <c:v>Other</c:v>
                </c:pt>
              </c:strCache>
            </c:strRef>
          </c:tx>
          <c:spPr>
            <a:solidFill>
              <a:schemeClr val="accent3">
                <a:lumMod val="80000"/>
                <a:lumOff val="20000"/>
              </a:schemeClr>
            </a:solidFill>
            <a:ln>
              <a:noFill/>
            </a:ln>
            <a:effectLst/>
          </c:spPr>
          <c:invertIfNegative val="0"/>
          <c:cat>
            <c:strRef>
              <c:f>('Data and Charts by Process'!$B$2,'Data and Charts by Process'!$F$2,'Data and Charts by Process'!$J$2,'Data and Charts by Process'!$N$2,'Data and Charts by Process'!$R$2,'Data and Charts by Process'!$V$2,'Data and Charts by Process'!$B$14,'Data and Charts by Process'!$F$14,'Data and Charts by Process'!$J$14,'Data and Charts by Process'!$N$14,'Data and Charts by Process'!$R$14,'Data and Charts by Process'!$V$14)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Process'!$E$10,'Data and Charts by Process'!$I$10,'Data and Charts by Process'!$M$10,'Data and Charts by Process'!$Q$10,'Data and Charts by Process'!$U$10,'Data and Charts by Process'!$Y$10,'Data and Charts by Process'!$E$22,'Data and Charts by Process'!$I$22,'Data and Charts by Process'!$M$22,'Data and Charts by Process'!$Q$22,'Data and Charts by Process'!$U$22,'Data and Charts by Process'!$Y$22)</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EC04-4FB8-9180-4A692218DFDE}"/>
            </c:ext>
          </c:extLst>
        </c:ser>
        <c:dLbls>
          <c:showLegendKey val="0"/>
          <c:showVal val="0"/>
          <c:showCatName val="0"/>
          <c:showSerName val="0"/>
          <c:showPercent val="0"/>
          <c:showBubbleSize val="0"/>
        </c:dLbls>
        <c:gapWidth val="150"/>
        <c:axId val="459497712"/>
        <c:axId val="459494432"/>
      </c:barChart>
      <c:lineChart>
        <c:grouping val="standard"/>
        <c:varyColors val="0"/>
        <c:ser>
          <c:idx val="8"/>
          <c:order val="8"/>
          <c:tx>
            <c:strRef>
              <c:f>'Data and Charts by Process'!$A$26</c:f>
              <c:strCache>
                <c:ptCount val="1"/>
                <c:pt idx="0">
                  <c:v>Goal</c:v>
                </c:pt>
              </c:strCache>
            </c:strRef>
          </c:tx>
          <c:spPr>
            <a:ln w="28575" cap="rnd">
              <a:solidFill>
                <a:srgbClr val="C00000"/>
              </a:solidFill>
              <a:round/>
            </a:ln>
            <a:effectLst/>
          </c:spPr>
          <c:marker>
            <c:symbol val="none"/>
          </c:marker>
          <c:cat>
            <c:strRef>
              <c:f>('Data and Charts by Process'!$B$2,'Data and Charts by Process'!$F$2,'Data and Charts by Process'!$J$2,'Data and Charts by Process'!$N$2,'Data and Charts by Process'!$R$2,'Data and Charts by Process'!$V$2,'Data and Charts by Process'!$B$14,'Data and Charts by Process'!$F$14,'Data and Charts by Process'!$J$14,'Data and Charts by Process'!$N$14,'Data and Charts by Process'!$R$14,'Data and Charts by Process'!$V$14)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and Charts by Process'!$B$26,'Data and Charts by Process'!$C$26,'Data and Charts by Process'!$D$26,'Data and Charts by Process'!$E$26,'Data and Charts by Process'!$F$26,'Data and Charts by Process'!$G$26,'Data and Charts by Process'!$H$26,'Data and Charts by Process'!$I$26,'Data and Charts by Process'!$J$26,'Data and Charts by Process'!$K$26,'Data and Charts by Process'!$L$26,'Data and Charts by Process'!$M$26)</c:f>
              <c:numCache>
                <c:formatCode>0%</c:formatCode>
                <c:ptCount val="12"/>
                <c:pt idx="0">
                  <c:v>0.7</c:v>
                </c:pt>
                <c:pt idx="1">
                  <c:v>0.7</c:v>
                </c:pt>
                <c:pt idx="2">
                  <c:v>0.7</c:v>
                </c:pt>
                <c:pt idx="3">
                  <c:v>0.7</c:v>
                </c:pt>
                <c:pt idx="4">
                  <c:v>0.7</c:v>
                </c:pt>
                <c:pt idx="5">
                  <c:v>0.7</c:v>
                </c:pt>
                <c:pt idx="6">
                  <c:v>0.7</c:v>
                </c:pt>
                <c:pt idx="7">
                  <c:v>0.7</c:v>
                </c:pt>
                <c:pt idx="8">
                  <c:v>0.7</c:v>
                </c:pt>
                <c:pt idx="9">
                  <c:v>0.7</c:v>
                </c:pt>
                <c:pt idx="10">
                  <c:v>0.7</c:v>
                </c:pt>
                <c:pt idx="11">
                  <c:v>0.7</c:v>
                </c:pt>
              </c:numCache>
            </c:numRef>
          </c:val>
          <c:smooth val="0"/>
          <c:extLst>
            <c:ext xmlns:c16="http://schemas.microsoft.com/office/drawing/2014/chart" uri="{C3380CC4-5D6E-409C-BE32-E72D297353CC}">
              <c16:uniqueId val="{00000008-EC04-4FB8-9180-4A692218DFDE}"/>
            </c:ext>
          </c:extLst>
        </c:ser>
        <c:dLbls>
          <c:showLegendKey val="0"/>
          <c:showVal val="0"/>
          <c:showCatName val="0"/>
          <c:showSerName val="0"/>
          <c:showPercent val="0"/>
          <c:showBubbleSize val="0"/>
        </c:dLbls>
        <c:marker val="1"/>
        <c:smooth val="0"/>
        <c:axId val="459497712"/>
        <c:axId val="459494432"/>
      </c:lineChart>
      <c:catAx>
        <c:axId val="45949771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494432"/>
        <c:crosses val="autoZero"/>
        <c:auto val="1"/>
        <c:lblAlgn val="ctr"/>
        <c:lblOffset val="100"/>
        <c:noMultiLvlLbl val="0"/>
      </c:catAx>
      <c:valAx>
        <c:axId val="459494432"/>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a:t>
                </a:r>
                <a:r>
                  <a:rPr lang="en-US" sz="1200" b="1" baseline="0"/>
                  <a:t> Compliance</a:t>
                </a:r>
                <a:endParaRPr lang="en-US" sz="1200" b="1"/>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497712"/>
        <c:crosses val="autoZero"/>
        <c:crossBetween val="between"/>
      </c:valAx>
      <c:spPr>
        <a:noFill/>
        <a:ln>
          <a:solidFill>
            <a:schemeClr val="accent3">
              <a:lumMod val="50000"/>
            </a:schemeClr>
          </a:solidFill>
        </a:ln>
        <a:effectLst/>
      </c:spPr>
    </c:plotArea>
    <c:legend>
      <c:legendPos val="b"/>
      <c:layout>
        <c:manualLayout>
          <c:xMode val="edge"/>
          <c:yMode val="edge"/>
          <c:x val="0.11038890278142033"/>
          <c:y val="0.90212706061584569"/>
          <c:w val="0.7700794517261641"/>
          <c:h val="8.477980078988547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7620</xdr:colOff>
      <xdr:row>13</xdr:row>
      <xdr:rowOff>0</xdr:rowOff>
    </xdr:from>
    <xdr:to>
      <xdr:col>16</xdr:col>
      <xdr:colOff>518160</xdr:colOff>
      <xdr:row>18</xdr:row>
      <xdr:rowOff>45720</xdr:rowOff>
    </xdr:to>
    <xdr:sp macro="" textlink="">
      <xdr:nvSpPr>
        <xdr:cNvPr id="2" name="TextBox 1">
          <a:extLst>
            <a:ext uri="{FF2B5EF4-FFF2-40B4-BE49-F238E27FC236}">
              <a16:creationId xmlns:a16="http://schemas.microsoft.com/office/drawing/2014/main" id="{8C0932FE-9B07-439D-B6F3-18324470E666}"/>
            </a:ext>
          </a:extLst>
        </xdr:cNvPr>
        <xdr:cNvSpPr txBox="1"/>
      </xdr:nvSpPr>
      <xdr:spPr>
        <a:xfrm>
          <a:off x="7620" y="2552700"/>
          <a:ext cx="9791700" cy="960120"/>
        </a:xfrm>
        <a:prstGeom prst="rect">
          <a:avLst/>
        </a:prstGeom>
        <a:solidFill>
          <a:srgbClr val="EDFFE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baseline="0"/>
            <a:t>Monthly # HH performed = Enter the total number of observed hand hygiene opportunities that were performed correctly</a:t>
          </a:r>
        </a:p>
        <a:p>
          <a:pPr marL="171450" indent="-171450">
            <a:buFont typeface="Arial" panose="020B0604020202020204" pitchFamily="34" charset="0"/>
            <a:buChar char="•"/>
          </a:pPr>
          <a:r>
            <a:rPr lang="en-US" sz="1100" baseline="0"/>
            <a:t>Monthly Total # HH opportunities = Enter the total number of observed hand hygiene opportunities (including failures)</a:t>
          </a:r>
        </a:p>
        <a:p>
          <a:pPr marL="171450" indent="-171450">
            <a:buFont typeface="Arial" panose="020B0604020202020204" pitchFamily="34" charset="0"/>
            <a:buChar char="•"/>
          </a:pPr>
          <a:r>
            <a:rPr lang="en-US" sz="1100" baseline="0"/>
            <a:t>Monthly % Compliance = Will automatically calculate based on data input (#HH performed/Total # HH opportunities x100 = % Compliance)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a:effectLst/>
            </a:rPr>
            <a:t>YTD % Compliance = Will automatically calculate based on data input (#HH performed/Total # HH opportunities for all months x100 = % Compliance)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a:effectLst/>
            </a:rPr>
            <a:t>Goal = Enter the hand hygiene percentage goal for the</a:t>
          </a:r>
          <a:r>
            <a:rPr lang="en-US" baseline="0">
              <a:effectLst/>
            </a:rPr>
            <a:t> clinic</a:t>
          </a:r>
          <a:endParaRPr lang="en-US">
            <a:effectLst/>
          </a:endParaRPr>
        </a:p>
        <a:p>
          <a:pPr marL="171450" indent="-171450">
            <a:buFont typeface="Arial" panose="020B0604020202020204" pitchFamily="34" charset="0"/>
            <a:buChar char="•"/>
          </a:pPr>
          <a:endParaRPr lang="en-US" sz="1100"/>
        </a:p>
      </xdr:txBody>
    </xdr:sp>
    <xdr:clientData/>
  </xdr:twoCellAnchor>
  <xdr:absoluteAnchor>
    <xdr:pos x="0" y="4221480"/>
    <xdr:ext cx="9837420" cy="4831080"/>
    <xdr:graphicFrame macro="">
      <xdr:nvGraphicFramePr>
        <xdr:cNvPr id="4" name="Chart 3">
          <a:extLst>
            <a:ext uri="{FF2B5EF4-FFF2-40B4-BE49-F238E27FC236}">
              <a16:creationId xmlns:a16="http://schemas.microsoft.com/office/drawing/2014/main" id="{3EF50FD4-8A0F-4E01-82DD-FE3FF2B278F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18</xdr:col>
      <xdr:colOff>0</xdr:colOff>
      <xdr:row>19</xdr:row>
      <xdr:rowOff>0</xdr:rowOff>
    </xdr:from>
    <xdr:to>
      <xdr:col>24</xdr:col>
      <xdr:colOff>388620</xdr:colOff>
      <xdr:row>20</xdr:row>
      <xdr:rowOff>335280</xdr:rowOff>
    </xdr:to>
    <xdr:sp macro="" textlink="">
      <xdr:nvSpPr>
        <xdr:cNvPr id="5" name="TextBox 4">
          <a:extLst>
            <a:ext uri="{FF2B5EF4-FFF2-40B4-BE49-F238E27FC236}">
              <a16:creationId xmlns:a16="http://schemas.microsoft.com/office/drawing/2014/main" id="{2BEDD8D0-79BA-434B-89B7-B1E1D64F02E5}"/>
            </a:ext>
          </a:extLst>
        </xdr:cNvPr>
        <xdr:cNvSpPr txBox="1"/>
      </xdr:nvSpPr>
      <xdr:spPr>
        <a:xfrm>
          <a:off x="10287000" y="4221480"/>
          <a:ext cx="3680460" cy="51816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Chart will automatically populate monthly and YTD % compliance data from data table.</a:t>
          </a:r>
          <a:endParaRPr lang="en-US" sz="1100" b="1" baseline="0"/>
        </a:p>
        <a:p>
          <a:endParaRPr lang="en-US" sz="1100" baseline="0"/>
        </a:p>
        <a:p>
          <a:endParaRPr lang="en-US" sz="1100" baseline="0"/>
        </a:p>
        <a:p>
          <a:endParaRPr lang="en-US" sz="1100" baseline="0"/>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xdr:colOff>
      <xdr:row>28</xdr:row>
      <xdr:rowOff>144780</xdr:rowOff>
    </xdr:from>
    <xdr:to>
      <xdr:col>21</xdr:col>
      <xdr:colOff>53340</xdr:colOff>
      <xdr:row>38</xdr:row>
      <xdr:rowOff>99060</xdr:rowOff>
    </xdr:to>
    <xdr:sp macro="" textlink="">
      <xdr:nvSpPr>
        <xdr:cNvPr id="3" name="TextBox 2">
          <a:extLst>
            <a:ext uri="{FF2B5EF4-FFF2-40B4-BE49-F238E27FC236}">
              <a16:creationId xmlns:a16="http://schemas.microsoft.com/office/drawing/2014/main" id="{B990AD61-E560-4904-948F-19264229F2F8}"/>
            </a:ext>
          </a:extLst>
        </xdr:cNvPr>
        <xdr:cNvSpPr txBox="1"/>
      </xdr:nvSpPr>
      <xdr:spPr>
        <a:xfrm>
          <a:off x="15240" y="6271260"/>
          <a:ext cx="12321540" cy="1600200"/>
        </a:xfrm>
        <a:prstGeom prst="rect">
          <a:avLst/>
        </a:prstGeom>
        <a:solidFill>
          <a:srgbClr val="EDFFE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baseline="0"/>
            <a:t># HH performed = Enter the total number of observed hand hygiene opportunities that were performed properly within the specific location</a:t>
          </a:r>
        </a:p>
        <a:p>
          <a:pPr marL="171450" indent="-171450">
            <a:buFont typeface="Arial" panose="020B0604020202020204" pitchFamily="34" charset="0"/>
            <a:buChar char="•"/>
          </a:pPr>
          <a:r>
            <a:rPr lang="en-US" sz="1100" baseline="0"/>
            <a:t>Total # HH opportunities = Enter the total number of observed hand hygiene opportunities (including failures) within the specific location</a:t>
          </a:r>
        </a:p>
        <a:p>
          <a:pPr marL="171450" indent="-171450">
            <a:buFont typeface="Arial" panose="020B0604020202020204" pitchFamily="34" charset="0"/>
            <a:buChar char="•"/>
          </a:pPr>
          <a:r>
            <a:rPr lang="en-US" sz="1100" baseline="0"/>
            <a:t>Location Monthly % Compliance - Will automatically calculate based on data input (#HH performed/Total # HH opportunities x100 = Location Montly % Compliance)</a:t>
          </a:r>
        </a:p>
        <a:p>
          <a:pPr marL="171450" indent="-171450">
            <a:buFont typeface="Arial" panose="020B0604020202020204" pitchFamily="34" charset="0"/>
            <a:buChar char="•"/>
          </a:pPr>
          <a:r>
            <a:rPr lang="en-US" sz="1100" baseline="0"/>
            <a:t>Location YTD % Comliance - will automatically calculate based on data input (#HH performed/Total # HH opportunities for all months x100 = Location YTD % Compliance)</a:t>
          </a:r>
        </a:p>
        <a:p>
          <a:pPr marL="171450" indent="-171450">
            <a:buFont typeface="Arial" panose="020B0604020202020204" pitchFamily="34" charset="0"/>
            <a:buChar char="•"/>
          </a:pPr>
          <a:r>
            <a:rPr lang="en-US" sz="1100" baseline="0"/>
            <a:t>Clinic Total # HH performed - Will automatically calculate based on data input (Total sum of all locations #HH Performed)</a:t>
          </a:r>
        </a:p>
        <a:p>
          <a:pPr marL="171450" indent="-171450">
            <a:buFont typeface="Arial" panose="020B0604020202020204" pitchFamily="34" charset="0"/>
            <a:buChar char="•"/>
          </a:pPr>
          <a:r>
            <a:rPr lang="en-US" sz="1100" baseline="0"/>
            <a:t>Clinic Total # HH opportunities - Will automatically calculate based on data input (Total sum of all locations Total #HH opportunities)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t>Clinic Total Monthly % Compliance - </a:t>
          </a:r>
          <a:r>
            <a:rPr lang="en-US" sz="1100" baseline="0">
              <a:solidFill>
                <a:schemeClr val="dk1"/>
              </a:solidFill>
              <a:effectLst/>
              <a:latin typeface="+mn-lt"/>
              <a:ea typeface="+mn-ea"/>
              <a:cs typeface="+mn-cs"/>
            </a:rPr>
            <a:t>Will automatically calculate based on data input (Overall #HH performed/Overall Total #HH opportunities x100 = Clinic Total % Compliance)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Clinic Total YTD % Compliance - Will automatically calculate based on data input (Clinic Total #HH performed/Clinic Total #HH opportunities x 100 for all months x 100 = Clinic Total YTD % Compliance)</a:t>
          </a:r>
          <a:endParaRPr lang="en-US" sz="1100">
            <a:effectLs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dk1"/>
              </a:solidFill>
              <a:effectLst/>
              <a:latin typeface="+mn-lt"/>
              <a:ea typeface="+mn-ea"/>
              <a:cs typeface="+mn-cs"/>
            </a:rPr>
            <a:t>Goal = Enter the hand hygiene percentage goal for the</a:t>
          </a:r>
          <a:r>
            <a:rPr lang="en-US" sz="1100" baseline="0">
              <a:solidFill>
                <a:schemeClr val="dk1"/>
              </a:solidFill>
              <a:effectLst/>
              <a:latin typeface="+mn-lt"/>
              <a:ea typeface="+mn-ea"/>
              <a:cs typeface="+mn-cs"/>
            </a:rPr>
            <a:t> clinic</a:t>
          </a:r>
          <a:endParaRPr lang="en-US" sz="1100">
            <a:effectLst/>
          </a:endParaRPr>
        </a:p>
      </xdr:txBody>
    </xdr:sp>
    <xdr:clientData/>
  </xdr:twoCellAnchor>
  <xdr:absoluteAnchor>
    <xdr:pos x="0" y="8321040"/>
    <xdr:ext cx="9837420" cy="4831080"/>
    <xdr:graphicFrame macro="">
      <xdr:nvGraphicFramePr>
        <xdr:cNvPr id="2" name="Chart 1">
          <a:extLst>
            <a:ext uri="{FF2B5EF4-FFF2-40B4-BE49-F238E27FC236}">
              <a16:creationId xmlns:a16="http://schemas.microsoft.com/office/drawing/2014/main" id="{27FAEA29-9247-4B5E-B375-A6CB7A62BD4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17</xdr:col>
      <xdr:colOff>7620</xdr:colOff>
      <xdr:row>40</xdr:row>
      <xdr:rowOff>0</xdr:rowOff>
    </xdr:from>
    <xdr:to>
      <xdr:col>23</xdr:col>
      <xdr:colOff>441960</xdr:colOff>
      <xdr:row>49</xdr:row>
      <xdr:rowOff>144780</xdr:rowOff>
    </xdr:to>
    <xdr:sp macro="" textlink="">
      <xdr:nvSpPr>
        <xdr:cNvPr id="4" name="TextBox 3">
          <a:extLst>
            <a:ext uri="{FF2B5EF4-FFF2-40B4-BE49-F238E27FC236}">
              <a16:creationId xmlns:a16="http://schemas.microsoft.com/office/drawing/2014/main" id="{06474004-4467-46CB-8F6F-1542678E30EC}"/>
            </a:ext>
          </a:extLst>
        </xdr:cNvPr>
        <xdr:cNvSpPr txBox="1"/>
      </xdr:nvSpPr>
      <xdr:spPr>
        <a:xfrm>
          <a:off x="10126980" y="8321040"/>
          <a:ext cx="3680460" cy="179070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Chart will automatically populate </a:t>
          </a:r>
          <a:r>
            <a:rPr lang="en-US" sz="1100" b="1" u="none" baseline="0">
              <a:solidFill>
                <a:schemeClr val="dk1"/>
              </a:solidFill>
              <a:effectLst/>
              <a:latin typeface="+mn-lt"/>
              <a:ea typeface="+mn-ea"/>
              <a:cs typeface="+mn-cs"/>
            </a:rPr>
            <a:t>monthly % compliance </a:t>
          </a:r>
          <a:r>
            <a:rPr lang="en-US" sz="1100" b="1" baseline="0">
              <a:solidFill>
                <a:schemeClr val="dk1"/>
              </a:solidFill>
              <a:effectLst/>
              <a:latin typeface="+mn-lt"/>
              <a:ea typeface="+mn-ea"/>
              <a:cs typeface="+mn-cs"/>
            </a:rPr>
            <a:t>from data table.</a:t>
          </a:r>
          <a:endParaRPr lang="en-US" sz="1100" b="1" baseline="0"/>
        </a:p>
        <a:p>
          <a:endParaRPr lang="en-US" sz="1100" baseline="0"/>
        </a:p>
        <a:p>
          <a:r>
            <a:rPr lang="en-US" sz="1100" b="1" baseline="0"/>
            <a:t>To remove locations from the chart:</a:t>
          </a:r>
        </a:p>
        <a:p>
          <a:pPr marL="171450" indent="-171450">
            <a:buFont typeface="Arial" panose="020B0604020202020204" pitchFamily="34" charset="0"/>
            <a:buChar char="•"/>
          </a:pPr>
          <a:r>
            <a:rPr lang="en-US" sz="1100" b="0" baseline="0"/>
            <a:t>Right click the chart</a:t>
          </a:r>
        </a:p>
        <a:p>
          <a:pPr marL="171450" indent="-171450">
            <a:buFont typeface="Arial" panose="020B0604020202020204" pitchFamily="34" charset="0"/>
            <a:buChar char="•"/>
          </a:pPr>
          <a:r>
            <a:rPr lang="en-US" sz="1100" b="0" baseline="0"/>
            <a:t>Choose "Select Data"</a:t>
          </a:r>
        </a:p>
        <a:p>
          <a:pPr marL="171450" indent="-171450">
            <a:buFont typeface="Arial" panose="020B0604020202020204" pitchFamily="34" charset="0"/>
            <a:buChar char="•"/>
          </a:pPr>
          <a:r>
            <a:rPr lang="en-US" sz="1100" b="0" baseline="0"/>
            <a:t>On left hand side under "Legend Entries (Series)", unmark the check box in front of the desired location name</a:t>
          </a:r>
        </a:p>
        <a:p>
          <a:pPr marL="171450" indent="-171450">
            <a:buFont typeface="Arial" panose="020B0604020202020204" pitchFamily="34" charset="0"/>
            <a:buChar char="•"/>
          </a:pPr>
          <a:r>
            <a:rPr lang="en-US" sz="1100" b="0" baseline="0"/>
            <a:t>Click Ok</a:t>
          </a:r>
          <a:endParaRPr lang="en-US" sz="1100" baseline="0"/>
        </a:p>
        <a:p>
          <a:endParaRPr lang="en-US" sz="1100" baseline="0"/>
        </a:p>
        <a:p>
          <a:endParaRPr lang="en-US" sz="1100" baseline="0"/>
        </a:p>
        <a:p>
          <a:endParaRPr lang="en-US" sz="1100"/>
        </a:p>
      </xdr:txBody>
    </xdr:sp>
    <xdr:clientData/>
  </xdr:twoCellAnchor>
  <xdr:absoluteAnchor>
    <xdr:pos x="0" y="13441680"/>
    <xdr:ext cx="9837420" cy="4831080"/>
    <xdr:graphicFrame macro="">
      <xdr:nvGraphicFramePr>
        <xdr:cNvPr id="5" name="Chart 4">
          <a:extLst>
            <a:ext uri="{FF2B5EF4-FFF2-40B4-BE49-F238E27FC236}">
              <a16:creationId xmlns:a16="http://schemas.microsoft.com/office/drawing/2014/main" id="{67A8D530-D86A-4FF6-A39D-1AC8AB0295D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xdr:from>
      <xdr:col>17</xdr:col>
      <xdr:colOff>0</xdr:colOff>
      <xdr:row>68</xdr:row>
      <xdr:rowOff>0</xdr:rowOff>
    </xdr:from>
    <xdr:to>
      <xdr:col>23</xdr:col>
      <xdr:colOff>434340</xdr:colOff>
      <xdr:row>77</xdr:row>
      <xdr:rowOff>160020</xdr:rowOff>
    </xdr:to>
    <xdr:sp macro="" textlink="">
      <xdr:nvSpPr>
        <xdr:cNvPr id="6" name="TextBox 5">
          <a:extLst>
            <a:ext uri="{FF2B5EF4-FFF2-40B4-BE49-F238E27FC236}">
              <a16:creationId xmlns:a16="http://schemas.microsoft.com/office/drawing/2014/main" id="{A5C682E3-F2FE-46D7-8B6D-70DC23ED9166}"/>
            </a:ext>
          </a:extLst>
        </xdr:cNvPr>
        <xdr:cNvSpPr txBox="1"/>
      </xdr:nvSpPr>
      <xdr:spPr>
        <a:xfrm>
          <a:off x="10119360" y="13441680"/>
          <a:ext cx="3680460" cy="180594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Chart will automatically populate </a:t>
          </a:r>
          <a:r>
            <a:rPr lang="en-US" sz="1100" b="1" u="none" baseline="0">
              <a:solidFill>
                <a:schemeClr val="dk1"/>
              </a:solidFill>
              <a:effectLst/>
              <a:latin typeface="+mn-lt"/>
              <a:ea typeface="+mn-ea"/>
              <a:cs typeface="+mn-cs"/>
            </a:rPr>
            <a:t>YTD % compliance </a:t>
          </a:r>
          <a:r>
            <a:rPr lang="en-US" sz="1100" b="1" baseline="0">
              <a:solidFill>
                <a:schemeClr val="dk1"/>
              </a:solidFill>
              <a:effectLst/>
              <a:latin typeface="+mn-lt"/>
              <a:ea typeface="+mn-ea"/>
              <a:cs typeface="+mn-cs"/>
            </a:rPr>
            <a:t>data from data table</a:t>
          </a:r>
          <a:endParaRPr lang="en-US" sz="1100" b="1" baseline="0"/>
        </a:p>
        <a:p>
          <a:endParaRPr lang="en-US" sz="1100" baseline="0"/>
        </a:p>
        <a:p>
          <a:r>
            <a:rPr lang="en-US" sz="1100" b="1" baseline="0"/>
            <a:t>To remove locations from the chart:</a:t>
          </a:r>
        </a:p>
        <a:p>
          <a:pPr marL="171450" indent="-171450">
            <a:buFont typeface="Arial" panose="020B0604020202020204" pitchFamily="34" charset="0"/>
            <a:buChar char="•"/>
          </a:pPr>
          <a:r>
            <a:rPr lang="en-US" sz="1100" b="0" baseline="0"/>
            <a:t>Right click the chart</a:t>
          </a:r>
        </a:p>
        <a:p>
          <a:pPr marL="171450" indent="-171450">
            <a:buFont typeface="Arial" panose="020B0604020202020204" pitchFamily="34" charset="0"/>
            <a:buChar char="•"/>
          </a:pPr>
          <a:r>
            <a:rPr lang="en-US" sz="1100" b="0" baseline="0"/>
            <a:t>Choose "Select Data"</a:t>
          </a:r>
        </a:p>
        <a:p>
          <a:pPr marL="171450" indent="-171450">
            <a:buFont typeface="Arial" panose="020B0604020202020204" pitchFamily="34" charset="0"/>
            <a:buChar char="•"/>
          </a:pPr>
          <a:r>
            <a:rPr lang="en-US" sz="1100" b="0" baseline="0"/>
            <a:t>On left hand side under "Legend Entries (Series)", unmark the check box in front of the desired location name</a:t>
          </a:r>
        </a:p>
        <a:p>
          <a:pPr marL="171450" indent="-171450">
            <a:buFont typeface="Arial" panose="020B0604020202020204" pitchFamily="34" charset="0"/>
            <a:buChar char="•"/>
          </a:pPr>
          <a:r>
            <a:rPr lang="en-US" sz="1100" b="0" baseline="0"/>
            <a:t>Click Ok</a:t>
          </a:r>
          <a:endParaRPr lang="en-US" sz="1100" baseline="0"/>
        </a:p>
        <a:p>
          <a:endParaRPr lang="en-US" sz="1100" baseline="0"/>
        </a:p>
        <a:p>
          <a:endParaRPr lang="en-US" sz="1100" baseline="0"/>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15240</xdr:colOff>
      <xdr:row>28</xdr:row>
      <xdr:rowOff>144780</xdr:rowOff>
    </xdr:from>
    <xdr:to>
      <xdr:col>21</xdr:col>
      <xdr:colOff>53340</xdr:colOff>
      <xdr:row>38</xdr:row>
      <xdr:rowOff>99060</xdr:rowOff>
    </xdr:to>
    <xdr:sp macro="" textlink="">
      <xdr:nvSpPr>
        <xdr:cNvPr id="2" name="TextBox 1">
          <a:extLst>
            <a:ext uri="{FF2B5EF4-FFF2-40B4-BE49-F238E27FC236}">
              <a16:creationId xmlns:a16="http://schemas.microsoft.com/office/drawing/2014/main" id="{1F1D3C34-7884-461D-B5FB-1EB168C35691}"/>
            </a:ext>
          </a:extLst>
        </xdr:cNvPr>
        <xdr:cNvSpPr txBox="1"/>
      </xdr:nvSpPr>
      <xdr:spPr>
        <a:xfrm>
          <a:off x="15240" y="6271260"/>
          <a:ext cx="12321540" cy="1783080"/>
        </a:xfrm>
        <a:prstGeom prst="rect">
          <a:avLst/>
        </a:prstGeom>
        <a:solidFill>
          <a:srgbClr val="EDFFE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baseline="0"/>
            <a:t># HH performed = Enter the total number of observed hand hygiene opportunities that were performed properly by specific staff type</a:t>
          </a:r>
        </a:p>
        <a:p>
          <a:pPr marL="171450" indent="-171450">
            <a:buFont typeface="Arial" panose="020B0604020202020204" pitchFamily="34" charset="0"/>
            <a:buChar char="•"/>
          </a:pPr>
          <a:r>
            <a:rPr lang="en-US" sz="1100" baseline="0"/>
            <a:t>Total # HH opportunities = Enter the total number of observed hand hygiene opportunities (including failures) by specific staff type</a:t>
          </a:r>
        </a:p>
        <a:p>
          <a:pPr marL="171450" indent="-171450">
            <a:buFont typeface="Arial" panose="020B0604020202020204" pitchFamily="34" charset="0"/>
            <a:buChar char="•"/>
          </a:pPr>
          <a:r>
            <a:rPr lang="en-US" sz="1100" baseline="0"/>
            <a:t>Staff Monthly % Compliance - Will automatically calculate based on data input (#HH performed/Total # HH opportunities x100 = Staff type Montly % Compliance)</a:t>
          </a:r>
        </a:p>
        <a:p>
          <a:pPr marL="171450" indent="-171450">
            <a:buFont typeface="Arial" panose="020B0604020202020204" pitchFamily="34" charset="0"/>
            <a:buChar char="•"/>
          </a:pPr>
          <a:r>
            <a:rPr lang="en-US" sz="1100" baseline="0"/>
            <a:t>Staff YTD % Comliance - will automatically calculate based on data input (#HH performed/Total # HH opportunities for all months x100 = Staff type YTD % Compliance)</a:t>
          </a:r>
        </a:p>
        <a:p>
          <a:pPr marL="171450" indent="-171450">
            <a:buFont typeface="Arial" panose="020B0604020202020204" pitchFamily="34" charset="0"/>
            <a:buChar char="•"/>
          </a:pPr>
          <a:r>
            <a:rPr lang="en-US" sz="1100" baseline="0"/>
            <a:t>Clinic Total # HH performed - Will automatically calculate based on data input (Total sum of all units #HH Performed)</a:t>
          </a:r>
        </a:p>
        <a:p>
          <a:pPr marL="171450" indent="-171450">
            <a:buFont typeface="Arial" panose="020B0604020202020204" pitchFamily="34" charset="0"/>
            <a:buChar char="•"/>
          </a:pPr>
          <a:r>
            <a:rPr lang="en-US" sz="1100" baseline="0"/>
            <a:t>Clinic Total # HH opportunities - Will automatically calculate based on data input (Total sum of all units Total #HH opportunities)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t>Clinic Total Monthly % Compliance - </a:t>
          </a:r>
          <a:r>
            <a:rPr lang="en-US" sz="1100" baseline="0">
              <a:solidFill>
                <a:schemeClr val="dk1"/>
              </a:solidFill>
              <a:effectLst/>
              <a:latin typeface="+mn-lt"/>
              <a:ea typeface="+mn-ea"/>
              <a:cs typeface="+mn-cs"/>
            </a:rPr>
            <a:t>Will automatically calculate based on data input (Overall #HH performed/Overall Total #HH opportunities x100 = Clinic Total % Compliance)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Clinic Total YTD % Compliance - Will automatically calculate based on data input (Clinic Total #HH performed/Clinic Total #HH opportunities x 100 for all months x 100 = Clinic Total YTD % Compliance)</a:t>
          </a:r>
          <a:endParaRPr lang="en-US" sz="1100">
            <a:effectLs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dk1"/>
              </a:solidFill>
              <a:effectLst/>
              <a:latin typeface="+mn-lt"/>
              <a:ea typeface="+mn-ea"/>
              <a:cs typeface="+mn-cs"/>
            </a:rPr>
            <a:t>Goal = Enter the hand hygiene percentage goal for the</a:t>
          </a:r>
          <a:r>
            <a:rPr lang="en-US" sz="1100" baseline="0">
              <a:solidFill>
                <a:schemeClr val="dk1"/>
              </a:solidFill>
              <a:effectLst/>
              <a:latin typeface="+mn-lt"/>
              <a:ea typeface="+mn-ea"/>
              <a:cs typeface="+mn-cs"/>
            </a:rPr>
            <a:t> clinic</a:t>
          </a:r>
          <a:endParaRPr lang="en-US" sz="1100">
            <a:effectLst/>
          </a:endParaRPr>
        </a:p>
      </xdr:txBody>
    </xdr:sp>
    <xdr:clientData/>
  </xdr:twoCellAnchor>
  <xdr:absoluteAnchor>
    <xdr:pos x="0" y="8321040"/>
    <xdr:ext cx="9837420" cy="4831080"/>
    <xdr:graphicFrame macro="">
      <xdr:nvGraphicFramePr>
        <xdr:cNvPr id="3" name="Chart 2">
          <a:extLst>
            <a:ext uri="{FF2B5EF4-FFF2-40B4-BE49-F238E27FC236}">
              <a16:creationId xmlns:a16="http://schemas.microsoft.com/office/drawing/2014/main" id="{56D52A07-7699-47DE-BDB6-330005A3ACA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17</xdr:col>
      <xdr:colOff>0</xdr:colOff>
      <xdr:row>40</xdr:row>
      <xdr:rowOff>0</xdr:rowOff>
    </xdr:from>
    <xdr:to>
      <xdr:col>23</xdr:col>
      <xdr:colOff>434340</xdr:colOff>
      <xdr:row>49</xdr:row>
      <xdr:rowOff>30480</xdr:rowOff>
    </xdr:to>
    <xdr:sp macro="" textlink="">
      <xdr:nvSpPr>
        <xdr:cNvPr id="4" name="TextBox 3">
          <a:extLst>
            <a:ext uri="{FF2B5EF4-FFF2-40B4-BE49-F238E27FC236}">
              <a16:creationId xmlns:a16="http://schemas.microsoft.com/office/drawing/2014/main" id="{3034DBC5-DF61-4136-BDC6-BD6F10A4A6E5}"/>
            </a:ext>
          </a:extLst>
        </xdr:cNvPr>
        <xdr:cNvSpPr txBox="1"/>
      </xdr:nvSpPr>
      <xdr:spPr>
        <a:xfrm>
          <a:off x="10119360" y="8321040"/>
          <a:ext cx="3680460" cy="167640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Chart will automatically populate </a:t>
          </a:r>
          <a:r>
            <a:rPr lang="en-US" sz="1100" b="1" u="none" baseline="0">
              <a:solidFill>
                <a:schemeClr val="dk1"/>
              </a:solidFill>
              <a:effectLst/>
              <a:latin typeface="+mn-lt"/>
              <a:ea typeface="+mn-ea"/>
              <a:cs typeface="+mn-cs"/>
            </a:rPr>
            <a:t>monthly % compliance </a:t>
          </a:r>
          <a:r>
            <a:rPr lang="en-US" sz="1100" b="1" baseline="0">
              <a:solidFill>
                <a:schemeClr val="dk1"/>
              </a:solidFill>
              <a:effectLst/>
              <a:latin typeface="+mn-lt"/>
              <a:ea typeface="+mn-ea"/>
              <a:cs typeface="+mn-cs"/>
            </a:rPr>
            <a:t>data from data table.</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r>
            <a:rPr lang="en-US" sz="1100" b="1" baseline="0"/>
            <a:t>To remove staff type from the chart:</a:t>
          </a:r>
        </a:p>
        <a:p>
          <a:pPr marL="171450" indent="-171450">
            <a:buFont typeface="Arial" panose="020B0604020202020204" pitchFamily="34" charset="0"/>
            <a:buChar char="•"/>
          </a:pPr>
          <a:r>
            <a:rPr lang="en-US" sz="1100" b="0" baseline="0"/>
            <a:t>Right click the chart</a:t>
          </a:r>
        </a:p>
        <a:p>
          <a:pPr marL="171450" indent="-171450">
            <a:buFont typeface="Arial" panose="020B0604020202020204" pitchFamily="34" charset="0"/>
            <a:buChar char="•"/>
          </a:pPr>
          <a:r>
            <a:rPr lang="en-US" sz="1100" b="0" baseline="0"/>
            <a:t>Choose "Select Data"</a:t>
          </a:r>
        </a:p>
        <a:p>
          <a:pPr marL="171450" indent="-171450">
            <a:buFont typeface="Arial" panose="020B0604020202020204" pitchFamily="34" charset="0"/>
            <a:buChar char="•"/>
          </a:pPr>
          <a:r>
            <a:rPr lang="en-US" sz="1100" b="0" baseline="0"/>
            <a:t>On left hand side under "Legend Entries (Series)", unmark the check box in front of the desired staff type</a:t>
          </a:r>
        </a:p>
        <a:p>
          <a:pPr marL="171450" indent="-171450">
            <a:buFont typeface="Arial" panose="020B0604020202020204" pitchFamily="34" charset="0"/>
            <a:buChar char="•"/>
          </a:pPr>
          <a:r>
            <a:rPr lang="en-US" sz="1100" b="0" baseline="0"/>
            <a:t>Click Ok</a:t>
          </a:r>
          <a:endParaRPr lang="en-US" sz="1100" baseline="0"/>
        </a:p>
        <a:p>
          <a:endParaRPr lang="en-US" sz="1100" baseline="0"/>
        </a:p>
        <a:p>
          <a:endParaRPr lang="en-US" sz="1100" baseline="0"/>
        </a:p>
        <a:p>
          <a:endParaRPr lang="en-US" sz="1100"/>
        </a:p>
      </xdr:txBody>
    </xdr:sp>
    <xdr:clientData/>
  </xdr:twoCellAnchor>
  <xdr:absoluteAnchor>
    <xdr:pos x="0" y="13258800"/>
    <xdr:ext cx="9837420" cy="4831080"/>
    <xdr:graphicFrame macro="">
      <xdr:nvGraphicFramePr>
        <xdr:cNvPr id="5" name="Chart 4">
          <a:extLst>
            <a:ext uri="{FF2B5EF4-FFF2-40B4-BE49-F238E27FC236}">
              <a16:creationId xmlns:a16="http://schemas.microsoft.com/office/drawing/2014/main" id="{402D8F00-93E8-4B5F-BB78-857C0DD19B8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xdr:from>
      <xdr:col>17</xdr:col>
      <xdr:colOff>0</xdr:colOff>
      <xdr:row>67</xdr:row>
      <xdr:rowOff>0</xdr:rowOff>
    </xdr:from>
    <xdr:to>
      <xdr:col>23</xdr:col>
      <xdr:colOff>434340</xdr:colOff>
      <xdr:row>76</xdr:row>
      <xdr:rowOff>144780</xdr:rowOff>
    </xdr:to>
    <xdr:sp macro="" textlink="">
      <xdr:nvSpPr>
        <xdr:cNvPr id="6" name="TextBox 5">
          <a:extLst>
            <a:ext uri="{FF2B5EF4-FFF2-40B4-BE49-F238E27FC236}">
              <a16:creationId xmlns:a16="http://schemas.microsoft.com/office/drawing/2014/main" id="{4A2ED27E-5A73-4D82-AA9D-0F5741FFF1B3}"/>
            </a:ext>
          </a:extLst>
        </xdr:cNvPr>
        <xdr:cNvSpPr txBox="1"/>
      </xdr:nvSpPr>
      <xdr:spPr>
        <a:xfrm>
          <a:off x="10119360" y="13258800"/>
          <a:ext cx="3680460" cy="179070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Chart will automatically populate </a:t>
          </a:r>
          <a:r>
            <a:rPr lang="en-US" sz="1100" b="1" u="none" baseline="0">
              <a:solidFill>
                <a:schemeClr val="dk1"/>
              </a:solidFill>
              <a:effectLst/>
              <a:latin typeface="+mn-lt"/>
              <a:ea typeface="+mn-ea"/>
              <a:cs typeface="+mn-cs"/>
            </a:rPr>
            <a:t>YTD % compliance </a:t>
          </a:r>
          <a:r>
            <a:rPr lang="en-US" sz="1100" b="1" baseline="0">
              <a:solidFill>
                <a:schemeClr val="dk1"/>
              </a:solidFill>
              <a:effectLst/>
              <a:latin typeface="+mn-lt"/>
              <a:ea typeface="+mn-ea"/>
              <a:cs typeface="+mn-cs"/>
            </a:rPr>
            <a:t>data from Data table</a:t>
          </a:r>
          <a:endParaRPr lang="en-US" sz="1100" b="1" baseline="0"/>
        </a:p>
        <a:p>
          <a:endParaRPr lang="en-US" sz="1100" baseline="0"/>
        </a:p>
        <a:p>
          <a:r>
            <a:rPr lang="en-US" sz="1100" b="1" baseline="0"/>
            <a:t>To remove staff type from the chart:</a:t>
          </a:r>
        </a:p>
        <a:p>
          <a:pPr marL="171450" indent="-171450">
            <a:buFont typeface="Arial" panose="020B0604020202020204" pitchFamily="34" charset="0"/>
            <a:buChar char="•"/>
          </a:pPr>
          <a:r>
            <a:rPr lang="en-US" sz="1100" b="0" baseline="0"/>
            <a:t>Right click the chart</a:t>
          </a:r>
        </a:p>
        <a:p>
          <a:pPr marL="171450" indent="-171450">
            <a:buFont typeface="Arial" panose="020B0604020202020204" pitchFamily="34" charset="0"/>
            <a:buChar char="•"/>
          </a:pPr>
          <a:r>
            <a:rPr lang="en-US" sz="1100" b="0" baseline="0"/>
            <a:t>Choose "Select Data"</a:t>
          </a:r>
        </a:p>
        <a:p>
          <a:pPr marL="171450" indent="-171450">
            <a:buFont typeface="Arial" panose="020B0604020202020204" pitchFamily="34" charset="0"/>
            <a:buChar char="•"/>
          </a:pPr>
          <a:r>
            <a:rPr lang="en-US" sz="1100" b="0" baseline="0"/>
            <a:t>On left hand side under "Legend Entries (Series)", unmark the check box in front of the desired staff type</a:t>
          </a:r>
        </a:p>
        <a:p>
          <a:pPr marL="171450" indent="-171450">
            <a:buFont typeface="Arial" panose="020B0604020202020204" pitchFamily="34" charset="0"/>
            <a:buChar char="•"/>
          </a:pPr>
          <a:r>
            <a:rPr lang="en-US" sz="1100" b="0" baseline="0"/>
            <a:t>Click Ok</a:t>
          </a:r>
          <a:endParaRPr lang="en-US" sz="1100" baseline="0"/>
        </a:p>
        <a:p>
          <a:endParaRPr lang="en-US" sz="1100" baseline="0"/>
        </a:p>
        <a:p>
          <a:endParaRPr lang="en-US" sz="1100" baseline="0"/>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15240</xdr:colOff>
      <xdr:row>26</xdr:row>
      <xdr:rowOff>144780</xdr:rowOff>
    </xdr:from>
    <xdr:to>
      <xdr:col>21</xdr:col>
      <xdr:colOff>53340</xdr:colOff>
      <xdr:row>36</xdr:row>
      <xdr:rowOff>99060</xdr:rowOff>
    </xdr:to>
    <xdr:sp macro="" textlink="">
      <xdr:nvSpPr>
        <xdr:cNvPr id="2" name="TextBox 1">
          <a:extLst>
            <a:ext uri="{FF2B5EF4-FFF2-40B4-BE49-F238E27FC236}">
              <a16:creationId xmlns:a16="http://schemas.microsoft.com/office/drawing/2014/main" id="{6E67CB7F-93CA-48C4-A73F-24D02895EA4D}"/>
            </a:ext>
          </a:extLst>
        </xdr:cNvPr>
        <xdr:cNvSpPr txBox="1"/>
      </xdr:nvSpPr>
      <xdr:spPr>
        <a:xfrm>
          <a:off x="15240" y="6271260"/>
          <a:ext cx="12321540" cy="1783080"/>
        </a:xfrm>
        <a:prstGeom prst="rect">
          <a:avLst/>
        </a:prstGeom>
        <a:solidFill>
          <a:srgbClr val="EDFFE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100" baseline="0"/>
            <a:t># HH performed = Enter the total number of observed hand hygiene opportunities that were performed properly involving the specific process step</a:t>
          </a:r>
        </a:p>
        <a:p>
          <a:pPr marL="171450" indent="-171450">
            <a:buFont typeface="Arial" panose="020B0604020202020204" pitchFamily="34" charset="0"/>
            <a:buChar char="•"/>
          </a:pPr>
          <a:r>
            <a:rPr lang="en-US" sz="1100" baseline="0"/>
            <a:t>Total # HH opportunities = Enter the total number of observed hand hygiene opportunities (including failures) by specific process step</a:t>
          </a:r>
        </a:p>
        <a:p>
          <a:pPr marL="171450" indent="-171450">
            <a:buFont typeface="Arial" panose="020B0604020202020204" pitchFamily="34" charset="0"/>
            <a:buChar char="•"/>
          </a:pPr>
          <a:r>
            <a:rPr lang="en-US" sz="1100" baseline="0"/>
            <a:t>Process Monthly % Compliance - Will automatically calculate based on data input (#HH performed/Total # HH opportunities x100 = Process step Monthly % Compliance)</a:t>
          </a:r>
        </a:p>
        <a:p>
          <a:pPr marL="171450" indent="-171450">
            <a:buFont typeface="Arial" panose="020B0604020202020204" pitchFamily="34" charset="0"/>
            <a:buChar char="•"/>
          </a:pPr>
          <a:r>
            <a:rPr lang="en-US" sz="1100" baseline="0"/>
            <a:t>Process YTD % Comliance - will automatically calculate based on data input (#HH performed/Total # HH opportunities for all months x100 = Process step YTD % Compliance)</a:t>
          </a:r>
        </a:p>
        <a:p>
          <a:pPr marL="171450" indent="-171450">
            <a:buFont typeface="Arial" panose="020B0604020202020204" pitchFamily="34" charset="0"/>
            <a:buChar char="•"/>
          </a:pPr>
          <a:r>
            <a:rPr lang="en-US" sz="1100" baseline="0"/>
            <a:t>Clinic Total # HH performed - Will automatically calculate based on data input (Total sum of all locations #HH Performed)</a:t>
          </a:r>
        </a:p>
        <a:p>
          <a:pPr marL="171450" indent="-171450">
            <a:buFont typeface="Arial" panose="020B0604020202020204" pitchFamily="34" charset="0"/>
            <a:buChar char="•"/>
          </a:pPr>
          <a:r>
            <a:rPr lang="en-US" sz="1100" baseline="0"/>
            <a:t>Clinic Total # HH opportunities - Will automatically calculate based on data input (Total sum of all locations Total #HH opportunities)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t>Clinic Total Monthly % Compliance - </a:t>
          </a:r>
          <a:r>
            <a:rPr lang="en-US" sz="1100" baseline="0">
              <a:solidFill>
                <a:schemeClr val="dk1"/>
              </a:solidFill>
              <a:effectLst/>
              <a:latin typeface="+mn-lt"/>
              <a:ea typeface="+mn-ea"/>
              <a:cs typeface="+mn-cs"/>
            </a:rPr>
            <a:t>Will automatically calculate based on data input (Overall #HH performed/Overall Total #HH opportunities x100 = Clinic Total % Compliance)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Clinic Total YTD % Compliance - Will automatically calculate based on data input (Clinic Total #HH performed/Clinic Total #HH opportunities for all months x 100 = Clinic Total YTD % Compliance)</a:t>
          </a:r>
          <a:endParaRPr lang="en-US" sz="1100">
            <a:effectLs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dk1"/>
              </a:solidFill>
              <a:effectLst/>
              <a:latin typeface="+mn-lt"/>
              <a:ea typeface="+mn-ea"/>
              <a:cs typeface="+mn-cs"/>
            </a:rPr>
            <a:t>Goal = Enter the hand hygiene percentage goal for the</a:t>
          </a:r>
          <a:r>
            <a:rPr lang="en-US" sz="1100" baseline="0">
              <a:solidFill>
                <a:schemeClr val="dk1"/>
              </a:solidFill>
              <a:effectLst/>
              <a:latin typeface="+mn-lt"/>
              <a:ea typeface="+mn-ea"/>
              <a:cs typeface="+mn-cs"/>
            </a:rPr>
            <a:t> clinic</a:t>
          </a:r>
          <a:endParaRPr lang="en-US" sz="1100">
            <a:effectLst/>
          </a:endParaRPr>
        </a:p>
      </xdr:txBody>
    </xdr:sp>
    <xdr:clientData/>
  </xdr:twoCellAnchor>
  <xdr:absoluteAnchor>
    <xdr:pos x="0" y="8138160"/>
    <xdr:ext cx="9837420" cy="4831080"/>
    <xdr:graphicFrame macro="">
      <xdr:nvGraphicFramePr>
        <xdr:cNvPr id="3" name="Chart 2">
          <a:extLst>
            <a:ext uri="{FF2B5EF4-FFF2-40B4-BE49-F238E27FC236}">
              <a16:creationId xmlns:a16="http://schemas.microsoft.com/office/drawing/2014/main" id="{86B1C1C6-589E-46E2-BF16-20398EA28F3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17</xdr:col>
      <xdr:colOff>0</xdr:colOff>
      <xdr:row>37</xdr:row>
      <xdr:rowOff>0</xdr:rowOff>
    </xdr:from>
    <xdr:to>
      <xdr:col>23</xdr:col>
      <xdr:colOff>434340</xdr:colOff>
      <xdr:row>46</xdr:row>
      <xdr:rowOff>144780</xdr:rowOff>
    </xdr:to>
    <xdr:sp macro="" textlink="">
      <xdr:nvSpPr>
        <xdr:cNvPr id="4" name="TextBox 3">
          <a:extLst>
            <a:ext uri="{FF2B5EF4-FFF2-40B4-BE49-F238E27FC236}">
              <a16:creationId xmlns:a16="http://schemas.microsoft.com/office/drawing/2014/main" id="{4508F49C-9795-4F09-9005-D29F6ECFF88B}"/>
            </a:ext>
          </a:extLst>
        </xdr:cNvPr>
        <xdr:cNvSpPr txBox="1"/>
      </xdr:nvSpPr>
      <xdr:spPr>
        <a:xfrm>
          <a:off x="10119360" y="8138160"/>
          <a:ext cx="3680460" cy="179070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Chart will automatically populate </a:t>
          </a:r>
          <a:r>
            <a:rPr lang="en-US" sz="1100" b="1" u="none" baseline="0">
              <a:solidFill>
                <a:schemeClr val="dk1"/>
              </a:solidFill>
              <a:effectLst/>
              <a:latin typeface="+mn-lt"/>
              <a:ea typeface="+mn-ea"/>
              <a:cs typeface="+mn-cs"/>
            </a:rPr>
            <a:t>monthly % compliance </a:t>
          </a:r>
          <a:r>
            <a:rPr lang="en-US" sz="1100" b="1" baseline="0">
              <a:solidFill>
                <a:schemeClr val="dk1"/>
              </a:solidFill>
              <a:effectLst/>
              <a:latin typeface="+mn-lt"/>
              <a:ea typeface="+mn-ea"/>
              <a:cs typeface="+mn-cs"/>
            </a:rPr>
            <a:t>data from data table.</a:t>
          </a:r>
          <a:endParaRPr lang="en-US" sz="1100" b="1" baseline="0"/>
        </a:p>
        <a:p>
          <a:endParaRPr lang="en-US" sz="1100" baseline="0"/>
        </a:p>
        <a:p>
          <a:r>
            <a:rPr lang="en-US" sz="1100" b="1" baseline="0"/>
            <a:t>To remove process steps from the chart:</a:t>
          </a:r>
        </a:p>
        <a:p>
          <a:pPr marL="171450" indent="-171450">
            <a:buFont typeface="Arial" panose="020B0604020202020204" pitchFamily="34" charset="0"/>
            <a:buChar char="•"/>
          </a:pPr>
          <a:r>
            <a:rPr lang="en-US" sz="1100" b="0" baseline="0"/>
            <a:t>Right click the chart</a:t>
          </a:r>
        </a:p>
        <a:p>
          <a:pPr marL="171450" indent="-171450">
            <a:buFont typeface="Arial" panose="020B0604020202020204" pitchFamily="34" charset="0"/>
            <a:buChar char="•"/>
          </a:pPr>
          <a:r>
            <a:rPr lang="en-US" sz="1100" b="0" baseline="0"/>
            <a:t>Choose "Select Data"</a:t>
          </a:r>
        </a:p>
        <a:p>
          <a:pPr marL="171450" indent="-171450">
            <a:buFont typeface="Arial" panose="020B0604020202020204" pitchFamily="34" charset="0"/>
            <a:buChar char="•"/>
          </a:pPr>
          <a:r>
            <a:rPr lang="en-US" sz="1100" b="0" baseline="0"/>
            <a:t>On left hand side under "Legend Entries (Series)", unmark the check box in front of the desired process step name</a:t>
          </a:r>
        </a:p>
        <a:p>
          <a:pPr marL="171450" indent="-171450">
            <a:buFont typeface="Arial" panose="020B0604020202020204" pitchFamily="34" charset="0"/>
            <a:buChar char="•"/>
          </a:pPr>
          <a:r>
            <a:rPr lang="en-US" sz="1100" b="0" baseline="0"/>
            <a:t>Click Ok</a:t>
          </a:r>
          <a:endParaRPr lang="en-US" sz="1100" baseline="0"/>
        </a:p>
        <a:p>
          <a:endParaRPr lang="en-US" sz="1100" baseline="0"/>
        </a:p>
        <a:p>
          <a:endParaRPr lang="en-US" sz="1100" baseline="0"/>
        </a:p>
        <a:p>
          <a:endParaRPr lang="en-US" sz="1100"/>
        </a:p>
      </xdr:txBody>
    </xdr:sp>
    <xdr:clientData/>
  </xdr:twoCellAnchor>
  <xdr:absoluteAnchor>
    <xdr:pos x="0" y="13075920"/>
    <xdr:ext cx="9837420" cy="4831080"/>
    <xdr:graphicFrame macro="">
      <xdr:nvGraphicFramePr>
        <xdr:cNvPr id="5" name="Chart 4">
          <a:extLst>
            <a:ext uri="{FF2B5EF4-FFF2-40B4-BE49-F238E27FC236}">
              <a16:creationId xmlns:a16="http://schemas.microsoft.com/office/drawing/2014/main" id="{DDE11C7F-9329-4A2D-8B40-E3BBB3A84E8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xdr:from>
      <xdr:col>17</xdr:col>
      <xdr:colOff>0</xdr:colOff>
      <xdr:row>64</xdr:row>
      <xdr:rowOff>0</xdr:rowOff>
    </xdr:from>
    <xdr:to>
      <xdr:col>23</xdr:col>
      <xdr:colOff>434340</xdr:colOff>
      <xdr:row>73</xdr:row>
      <xdr:rowOff>144780</xdr:rowOff>
    </xdr:to>
    <xdr:sp macro="" textlink="">
      <xdr:nvSpPr>
        <xdr:cNvPr id="6" name="TextBox 5">
          <a:extLst>
            <a:ext uri="{FF2B5EF4-FFF2-40B4-BE49-F238E27FC236}">
              <a16:creationId xmlns:a16="http://schemas.microsoft.com/office/drawing/2014/main" id="{FACA5059-C38D-4C09-B2FD-70DE6ECFAE30}"/>
            </a:ext>
          </a:extLst>
        </xdr:cNvPr>
        <xdr:cNvSpPr txBox="1"/>
      </xdr:nvSpPr>
      <xdr:spPr>
        <a:xfrm>
          <a:off x="10119360" y="13075920"/>
          <a:ext cx="3680460" cy="179070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Chart will automatically populate </a:t>
          </a:r>
          <a:r>
            <a:rPr lang="en-US" sz="1100" b="1" u="none" baseline="0">
              <a:solidFill>
                <a:schemeClr val="dk1"/>
              </a:solidFill>
              <a:effectLst/>
              <a:latin typeface="+mn-lt"/>
              <a:ea typeface="+mn-ea"/>
              <a:cs typeface="+mn-cs"/>
            </a:rPr>
            <a:t>YTD % compliance </a:t>
          </a:r>
          <a:r>
            <a:rPr lang="en-US" sz="1100" b="1" baseline="0">
              <a:solidFill>
                <a:schemeClr val="dk1"/>
              </a:solidFill>
              <a:effectLst/>
              <a:latin typeface="+mn-lt"/>
              <a:ea typeface="+mn-ea"/>
              <a:cs typeface="+mn-cs"/>
            </a:rPr>
            <a:t>data from data table</a:t>
          </a:r>
          <a:endParaRPr lang="en-US" sz="1100" b="1" baseline="0"/>
        </a:p>
        <a:p>
          <a:endParaRPr lang="en-US" sz="1100" baseline="0"/>
        </a:p>
        <a:p>
          <a:r>
            <a:rPr lang="en-US" sz="1100" b="1" baseline="0"/>
            <a:t>To remove process steps from the chart:</a:t>
          </a:r>
        </a:p>
        <a:p>
          <a:pPr marL="171450" indent="-171450">
            <a:buFont typeface="Arial" panose="020B0604020202020204" pitchFamily="34" charset="0"/>
            <a:buChar char="•"/>
          </a:pPr>
          <a:r>
            <a:rPr lang="en-US" sz="1100" b="0" baseline="0"/>
            <a:t>Right click the chart</a:t>
          </a:r>
        </a:p>
        <a:p>
          <a:pPr marL="171450" indent="-171450">
            <a:buFont typeface="Arial" panose="020B0604020202020204" pitchFamily="34" charset="0"/>
            <a:buChar char="•"/>
          </a:pPr>
          <a:r>
            <a:rPr lang="en-US" sz="1100" b="0" baseline="0"/>
            <a:t>Choose "Select Data"</a:t>
          </a:r>
        </a:p>
        <a:p>
          <a:pPr marL="171450" indent="-171450">
            <a:buFont typeface="Arial" panose="020B0604020202020204" pitchFamily="34" charset="0"/>
            <a:buChar char="•"/>
          </a:pPr>
          <a:r>
            <a:rPr lang="en-US" sz="1100" b="0" baseline="0"/>
            <a:t>On left hand side under "Legend Entries (Series)", unmark the check box in front of the desired process step name</a:t>
          </a:r>
        </a:p>
        <a:p>
          <a:pPr marL="171450" indent="-171450">
            <a:buFont typeface="Arial" panose="020B0604020202020204" pitchFamily="34" charset="0"/>
            <a:buChar char="•"/>
          </a:pPr>
          <a:r>
            <a:rPr lang="en-US" sz="1100" b="0" baseline="0"/>
            <a:t>Click Ok</a:t>
          </a:r>
          <a:endParaRPr lang="en-US" sz="1100" baseline="0"/>
        </a:p>
        <a:p>
          <a:endParaRPr lang="en-US" sz="1100" baseline="0"/>
        </a:p>
        <a:p>
          <a:endParaRPr lang="en-US" sz="1100" baseline="0"/>
        </a:p>
        <a:p>
          <a:endParaRPr 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H:\Hand%20hygiene%20observation%20data%20workbook%20-%20v1.xlsx" TargetMode="External"/><Relationship Id="rId1" Type="http://schemas.openxmlformats.org/officeDocument/2006/relationships/externalLinkPath" Target="file:///H:\Hand%20hygiene%20observation%20data%20workbook%20-%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Cover Page"/>
      <sheetName val="Hand Hygiene Observation Toolv3"/>
      <sheetName val="Mo. Data Table - Facility (1)"/>
      <sheetName val="Mo. &amp; YTD HH Chart-Facility (1)"/>
      <sheetName val="Mo. Data Table - by unit (2)"/>
      <sheetName val="Mo. HH Chart-By unit (2a)"/>
      <sheetName val="YTD HH Chart-By unit (2b)"/>
      <sheetName val="Mo. Data Table - by staff (3)"/>
      <sheetName val="Mo. HH Chart-By staff (3a)"/>
      <sheetName val="YTD HH Chart-By staff (3b)"/>
      <sheetName val="Mo. Data Table - by process (4)"/>
      <sheetName val="Mo. HH Chart-By process (4a)"/>
      <sheetName val="YTD HH Chart-By process (4b)"/>
    </sheetNames>
    <sheetDataSet>
      <sheetData sheetId="0"/>
      <sheetData sheetId="1"/>
      <sheetData sheetId="2"/>
      <sheetData sheetId="3"/>
      <sheetData sheetId="4"/>
      <sheetData sheetId="5">
        <row r="2">
          <cell r="B2" t="str">
            <v>January</v>
          </cell>
          <cell r="F2" t="str">
            <v>February</v>
          </cell>
          <cell r="J2" t="str">
            <v>March</v>
          </cell>
          <cell r="N2" t="str">
            <v>April</v>
          </cell>
          <cell r="R2" t="str">
            <v>May</v>
          </cell>
          <cell r="V2" t="str">
            <v>June</v>
          </cell>
        </row>
        <row r="15">
          <cell r="B15" t="str">
            <v>July</v>
          </cell>
          <cell r="F15" t="str">
            <v>August</v>
          </cell>
          <cell r="J15" t="str">
            <v>September</v>
          </cell>
          <cell r="N15" t="str">
            <v>October</v>
          </cell>
          <cell r="R15" t="str">
            <v>November</v>
          </cell>
          <cell r="V15" t="str">
            <v>December</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598D4-5D63-40F1-B68D-2DE8E66F718D}">
  <dimension ref="A1:W34"/>
  <sheetViews>
    <sheetView topLeftCell="A14" workbookViewId="0">
      <selection activeCell="A25" sqref="A25"/>
    </sheetView>
  </sheetViews>
  <sheetFormatPr defaultColWidth="0" defaultRowHeight="14.4" zeroHeight="1"/>
  <cols>
    <col min="1" max="1" width="161.44140625" customWidth="1"/>
    <col min="24" max="16384" width="8.88671875" hidden="1"/>
  </cols>
  <sheetData>
    <row r="1" spans="1:23" s="36" customFormat="1">
      <c r="A1" s="125" t="s">
        <v>77</v>
      </c>
      <c r="B1" s="126"/>
      <c r="C1" s="126"/>
      <c r="D1" s="126"/>
      <c r="E1" s="126"/>
      <c r="F1" s="127"/>
      <c r="G1" s="127"/>
      <c r="H1" s="127"/>
      <c r="I1" s="127"/>
      <c r="J1" s="127"/>
      <c r="K1" s="127"/>
      <c r="L1" s="127"/>
      <c r="M1" s="127"/>
      <c r="N1" s="127"/>
      <c r="O1" s="127"/>
      <c r="P1" s="127"/>
      <c r="Q1" s="127"/>
      <c r="R1" s="127"/>
      <c r="S1" s="127"/>
      <c r="T1" s="127"/>
      <c r="U1" s="127"/>
      <c r="V1" s="127"/>
      <c r="W1" s="127"/>
    </row>
    <row r="2" spans="1:23" ht="17.399999999999999">
      <c r="A2" s="136" t="s">
        <v>97</v>
      </c>
      <c r="B2" s="136"/>
      <c r="C2" s="136"/>
      <c r="D2" s="136"/>
      <c r="E2" s="136"/>
      <c r="F2" s="136"/>
      <c r="G2" s="136"/>
      <c r="H2" s="136"/>
      <c r="I2" s="136"/>
      <c r="J2" s="136"/>
      <c r="K2" s="136"/>
      <c r="L2" s="136"/>
      <c r="M2" s="136"/>
      <c r="N2" s="136"/>
      <c r="O2" s="136"/>
      <c r="P2" s="136"/>
      <c r="Q2" s="136"/>
      <c r="R2" s="136"/>
      <c r="S2" s="136"/>
      <c r="T2" s="136"/>
      <c r="U2" s="136"/>
      <c r="V2" s="136"/>
      <c r="W2" s="136"/>
    </row>
    <row r="3" spans="1:23">
      <c r="A3" s="128"/>
      <c r="B3" s="127"/>
      <c r="C3" s="127"/>
      <c r="D3" s="127"/>
      <c r="E3" s="127"/>
      <c r="F3" s="127"/>
      <c r="G3" s="127"/>
      <c r="H3" s="127"/>
      <c r="I3" s="127"/>
      <c r="J3" s="127"/>
      <c r="K3" s="127"/>
      <c r="L3" s="127"/>
      <c r="M3" s="127"/>
      <c r="N3" s="127"/>
      <c r="O3" s="127"/>
      <c r="P3" s="127"/>
      <c r="Q3" s="127"/>
      <c r="R3" s="127"/>
      <c r="S3" s="127"/>
      <c r="T3" s="127"/>
      <c r="U3" s="127"/>
      <c r="V3" s="127"/>
      <c r="W3" s="127"/>
    </row>
    <row r="4" spans="1:23" ht="15.6">
      <c r="A4" s="129" t="s">
        <v>1</v>
      </c>
      <c r="B4" s="130"/>
      <c r="C4" s="130"/>
      <c r="D4" s="130"/>
      <c r="E4" s="130"/>
      <c r="F4" s="130"/>
      <c r="G4" s="130"/>
      <c r="H4" s="130"/>
      <c r="I4" s="130"/>
      <c r="J4" s="130"/>
      <c r="K4" s="130"/>
      <c r="L4" s="130"/>
      <c r="M4" s="130"/>
      <c r="N4" s="130"/>
      <c r="O4" s="130"/>
      <c r="P4" s="130"/>
      <c r="Q4" s="127"/>
      <c r="R4" s="127"/>
      <c r="S4" s="127"/>
      <c r="T4" s="127"/>
      <c r="U4" s="127"/>
      <c r="V4" s="127"/>
      <c r="W4" s="127"/>
    </row>
    <row r="5" spans="1:23" ht="55.2">
      <c r="A5" s="31" t="s">
        <v>99</v>
      </c>
      <c r="B5" s="130"/>
      <c r="C5" s="130"/>
      <c r="D5" s="130"/>
      <c r="E5" s="130"/>
      <c r="F5" s="130"/>
      <c r="G5" s="130"/>
      <c r="H5" s="130"/>
      <c r="I5" s="130"/>
      <c r="J5" s="130"/>
      <c r="K5" s="130"/>
      <c r="L5" s="130"/>
      <c r="M5" s="130"/>
      <c r="N5" s="130"/>
      <c r="O5" s="130"/>
      <c r="P5" s="130"/>
      <c r="Q5" s="127"/>
      <c r="R5" s="127"/>
      <c r="S5" s="127"/>
      <c r="T5" s="127"/>
      <c r="U5" s="127"/>
      <c r="V5" s="127"/>
      <c r="W5" s="127"/>
    </row>
    <row r="6" spans="1:23">
      <c r="A6" s="131"/>
      <c r="B6" s="130"/>
      <c r="C6" s="130"/>
      <c r="D6" s="130"/>
      <c r="E6" s="130"/>
      <c r="F6" s="130"/>
      <c r="G6" s="130"/>
      <c r="H6" s="130"/>
      <c r="I6" s="130"/>
      <c r="J6" s="130"/>
      <c r="K6" s="130"/>
      <c r="L6" s="130"/>
      <c r="M6" s="130"/>
      <c r="N6" s="130"/>
      <c r="O6" s="130"/>
      <c r="P6" s="130"/>
      <c r="Q6" s="127"/>
      <c r="R6" s="127"/>
      <c r="S6" s="127"/>
      <c r="T6" s="127"/>
      <c r="U6" s="127"/>
      <c r="V6" s="127"/>
      <c r="W6" s="127"/>
    </row>
    <row r="7" spans="1:23" ht="15.6">
      <c r="A7" s="132" t="s">
        <v>2</v>
      </c>
      <c r="B7" s="130"/>
      <c r="C7" s="130"/>
      <c r="D7" s="130"/>
      <c r="E7" s="130"/>
      <c r="F7" s="130"/>
      <c r="G7" s="130"/>
      <c r="H7" s="130"/>
      <c r="I7" s="130"/>
      <c r="J7" s="130"/>
      <c r="K7" s="130"/>
      <c r="L7" s="130"/>
      <c r="M7" s="130"/>
      <c r="N7" s="130"/>
      <c r="O7" s="130"/>
      <c r="P7" s="130"/>
      <c r="Q7" s="127"/>
      <c r="R7" s="127"/>
      <c r="S7" s="127"/>
      <c r="T7" s="127"/>
      <c r="U7" s="127"/>
      <c r="V7" s="127"/>
      <c r="W7" s="127"/>
    </row>
    <row r="8" spans="1:23">
      <c r="A8" s="32" t="s">
        <v>3</v>
      </c>
      <c r="B8" s="130"/>
      <c r="C8" s="130"/>
      <c r="D8" s="130"/>
      <c r="E8" s="130"/>
      <c r="F8" s="130"/>
      <c r="G8" s="130"/>
      <c r="H8" s="130"/>
      <c r="I8" s="130"/>
      <c r="J8" s="130"/>
      <c r="K8" s="130"/>
      <c r="L8" s="130"/>
      <c r="M8" s="130"/>
      <c r="N8" s="130"/>
      <c r="O8" s="130"/>
      <c r="P8" s="130"/>
      <c r="Q8" s="127"/>
      <c r="R8" s="127"/>
      <c r="S8" s="127"/>
      <c r="T8" s="127"/>
      <c r="U8" s="127"/>
      <c r="V8" s="127"/>
      <c r="W8" s="127"/>
    </row>
    <row r="9" spans="1:23" s="36" customFormat="1">
      <c r="A9" s="33" t="s">
        <v>4</v>
      </c>
      <c r="B9" s="130"/>
      <c r="C9" s="130"/>
      <c r="D9" s="130"/>
      <c r="E9" s="130"/>
      <c r="F9" s="130"/>
      <c r="G9" s="130"/>
      <c r="H9" s="130"/>
      <c r="I9" s="130"/>
      <c r="J9" s="130"/>
      <c r="K9" s="130"/>
      <c r="L9" s="130"/>
      <c r="M9" s="130"/>
      <c r="N9" s="130"/>
      <c r="O9" s="130"/>
      <c r="P9" s="130"/>
      <c r="Q9" s="127"/>
      <c r="R9" s="127"/>
      <c r="S9" s="127"/>
      <c r="T9" s="127"/>
      <c r="U9" s="127"/>
      <c r="V9" s="127"/>
      <c r="W9" s="127"/>
    </row>
    <row r="10" spans="1:23" s="36" customFormat="1">
      <c r="A10" s="33" t="s">
        <v>5</v>
      </c>
      <c r="B10" s="130"/>
      <c r="C10" s="130"/>
      <c r="D10" s="130"/>
      <c r="E10" s="130"/>
      <c r="F10" s="130"/>
      <c r="G10" s="130"/>
      <c r="H10" s="130"/>
      <c r="I10" s="130"/>
      <c r="J10" s="130"/>
      <c r="K10" s="130"/>
      <c r="L10" s="130"/>
      <c r="M10" s="130"/>
      <c r="N10" s="130"/>
      <c r="O10" s="130"/>
      <c r="P10" s="130"/>
      <c r="Q10" s="127"/>
      <c r="R10" s="127"/>
      <c r="S10" s="127"/>
      <c r="T10" s="127"/>
      <c r="U10" s="127"/>
      <c r="V10" s="127"/>
      <c r="W10" s="127"/>
    </row>
    <row r="11" spans="1:23">
      <c r="A11" s="124" t="s">
        <v>80</v>
      </c>
      <c r="B11" s="130"/>
      <c r="C11" s="130"/>
      <c r="D11" s="130"/>
      <c r="E11" s="130"/>
      <c r="F11" s="130"/>
      <c r="G11" s="130"/>
      <c r="H11" s="130"/>
      <c r="I11" s="130"/>
      <c r="J11" s="130"/>
      <c r="K11" s="130"/>
      <c r="L11" s="130"/>
      <c r="M11" s="130"/>
      <c r="N11" s="130"/>
      <c r="O11" s="130"/>
      <c r="P11" s="130"/>
      <c r="Q11" s="127"/>
      <c r="R11" s="127"/>
      <c r="S11" s="127"/>
      <c r="T11" s="127"/>
      <c r="U11" s="127"/>
      <c r="V11" s="127"/>
      <c r="W11" s="127"/>
    </row>
    <row r="12" spans="1:23" s="36" customFormat="1">
      <c r="A12" s="33" t="s">
        <v>6</v>
      </c>
      <c r="B12" s="130"/>
      <c r="C12" s="130"/>
      <c r="D12" s="130"/>
      <c r="E12" s="130"/>
      <c r="F12" s="130"/>
      <c r="G12" s="130"/>
      <c r="H12" s="130"/>
      <c r="I12" s="130"/>
      <c r="J12" s="130"/>
      <c r="K12" s="130"/>
      <c r="L12" s="130"/>
      <c r="M12" s="130"/>
      <c r="N12" s="130"/>
      <c r="O12" s="130"/>
      <c r="P12" s="130"/>
      <c r="Q12" s="127"/>
      <c r="R12" s="127"/>
      <c r="S12" s="127"/>
      <c r="T12" s="127"/>
      <c r="U12" s="127"/>
      <c r="V12" s="127"/>
      <c r="W12" s="127"/>
    </row>
    <row r="13" spans="1:23" s="36" customFormat="1" ht="27.6">
      <c r="A13" s="33" t="s">
        <v>98</v>
      </c>
      <c r="B13" s="130"/>
      <c r="C13" s="130"/>
      <c r="D13" s="130"/>
      <c r="E13" s="130"/>
      <c r="F13" s="130"/>
      <c r="G13" s="130"/>
      <c r="H13" s="130"/>
      <c r="I13" s="130"/>
      <c r="J13" s="130"/>
      <c r="K13" s="130"/>
      <c r="L13" s="130"/>
      <c r="M13" s="130"/>
      <c r="N13" s="130"/>
      <c r="O13" s="130"/>
      <c r="P13" s="130"/>
      <c r="Q13" s="127"/>
      <c r="R13" s="127"/>
      <c r="S13" s="127"/>
      <c r="T13" s="127"/>
      <c r="U13" s="127"/>
      <c r="V13" s="127"/>
      <c r="W13" s="127"/>
    </row>
    <row r="14" spans="1:23" s="36" customFormat="1">
      <c r="A14" s="33" t="s">
        <v>7</v>
      </c>
      <c r="B14" s="130"/>
      <c r="C14" s="130"/>
      <c r="D14" s="130"/>
      <c r="E14" s="130"/>
      <c r="F14" s="130"/>
      <c r="G14" s="130"/>
      <c r="H14" s="130"/>
      <c r="I14" s="130"/>
      <c r="J14" s="130"/>
      <c r="K14" s="130"/>
      <c r="L14" s="130"/>
      <c r="M14" s="130"/>
      <c r="N14" s="130"/>
      <c r="O14" s="130"/>
      <c r="P14" s="130"/>
      <c r="Q14" s="127"/>
      <c r="R14" s="127"/>
      <c r="S14" s="127"/>
      <c r="T14" s="127"/>
      <c r="U14" s="127"/>
      <c r="V14" s="127"/>
      <c r="W14" s="127"/>
    </row>
    <row r="15" spans="1:23" s="36" customFormat="1" ht="27.6">
      <c r="A15" s="33" t="s">
        <v>8</v>
      </c>
      <c r="B15" s="130"/>
      <c r="C15" s="130"/>
      <c r="D15" s="130"/>
      <c r="E15" s="130"/>
      <c r="F15" s="130"/>
      <c r="G15" s="130"/>
      <c r="H15" s="130"/>
      <c r="I15" s="130"/>
      <c r="J15" s="130"/>
      <c r="K15" s="130"/>
      <c r="L15" s="130"/>
      <c r="M15" s="130"/>
      <c r="N15" s="130"/>
      <c r="O15" s="130"/>
      <c r="P15" s="130"/>
      <c r="Q15" s="127"/>
      <c r="R15" s="127"/>
      <c r="S15" s="127"/>
      <c r="T15" s="127"/>
      <c r="U15" s="127"/>
      <c r="V15" s="127"/>
      <c r="W15" s="127"/>
    </row>
    <row r="16" spans="1:23">
      <c r="A16" s="32" t="s">
        <v>9</v>
      </c>
      <c r="B16" s="130"/>
      <c r="C16" s="130"/>
      <c r="D16" s="130"/>
      <c r="E16" s="130"/>
      <c r="F16" s="130"/>
      <c r="G16" s="130"/>
      <c r="H16" s="130"/>
      <c r="I16" s="130"/>
      <c r="J16" s="130"/>
      <c r="K16" s="130"/>
      <c r="L16" s="130"/>
      <c r="M16" s="130"/>
      <c r="N16" s="130"/>
      <c r="O16" s="130"/>
      <c r="P16" s="130"/>
      <c r="Q16" s="127"/>
      <c r="R16" s="127"/>
      <c r="S16" s="127"/>
      <c r="T16" s="127"/>
      <c r="U16" s="127"/>
      <c r="V16" s="127"/>
      <c r="W16" s="127"/>
    </row>
    <row r="17" spans="1:23">
      <c r="A17" s="33" t="s">
        <v>10</v>
      </c>
      <c r="B17" s="130"/>
      <c r="C17" s="130"/>
      <c r="D17" s="130"/>
      <c r="E17" s="130"/>
      <c r="F17" s="130"/>
      <c r="G17" s="130"/>
      <c r="H17" s="130"/>
      <c r="I17" s="130"/>
      <c r="J17" s="130"/>
      <c r="K17" s="130"/>
      <c r="L17" s="130"/>
      <c r="M17" s="130"/>
      <c r="N17" s="130"/>
      <c r="O17" s="130"/>
      <c r="P17" s="130"/>
      <c r="Q17" s="127"/>
      <c r="R17" s="127"/>
      <c r="S17" s="127"/>
      <c r="T17" s="127"/>
      <c r="U17" s="127"/>
      <c r="V17" s="127"/>
      <c r="W17" s="127"/>
    </row>
    <row r="18" spans="1:23">
      <c r="A18" s="33" t="s">
        <v>11</v>
      </c>
      <c r="B18" s="130"/>
      <c r="C18" s="130"/>
      <c r="D18" s="130"/>
      <c r="E18" s="130"/>
      <c r="F18" s="130"/>
      <c r="G18" s="130"/>
      <c r="H18" s="130"/>
      <c r="I18" s="130"/>
      <c r="J18" s="130"/>
      <c r="K18" s="130"/>
      <c r="L18" s="130"/>
      <c r="M18" s="130"/>
      <c r="N18" s="130"/>
      <c r="O18" s="130"/>
      <c r="P18" s="130"/>
      <c r="Q18" s="127"/>
      <c r="R18" s="127"/>
      <c r="S18" s="127"/>
      <c r="T18" s="127"/>
      <c r="U18" s="127"/>
      <c r="V18" s="127"/>
      <c r="W18" s="127"/>
    </row>
    <row r="19" spans="1:23" s="36" customFormat="1">
      <c r="A19" s="33" t="s">
        <v>12</v>
      </c>
      <c r="B19" s="130"/>
      <c r="C19" s="130"/>
      <c r="D19" s="130"/>
      <c r="E19" s="130"/>
      <c r="F19" s="130"/>
      <c r="G19" s="130"/>
      <c r="H19" s="130"/>
      <c r="I19" s="130"/>
      <c r="J19" s="130"/>
      <c r="K19" s="130"/>
      <c r="L19" s="130"/>
      <c r="M19" s="130"/>
      <c r="N19" s="130"/>
      <c r="O19" s="130"/>
      <c r="P19" s="130"/>
      <c r="Q19" s="127"/>
      <c r="R19" s="127"/>
      <c r="S19" s="127"/>
      <c r="T19" s="127"/>
      <c r="U19" s="127"/>
      <c r="V19" s="127"/>
      <c r="W19" s="127"/>
    </row>
    <row r="20" spans="1:23">
      <c r="A20" s="33" t="s">
        <v>82</v>
      </c>
      <c r="B20" s="130"/>
      <c r="C20" s="130"/>
      <c r="D20" s="130"/>
      <c r="E20" s="130"/>
      <c r="F20" s="130"/>
      <c r="G20" s="130"/>
      <c r="H20" s="130"/>
      <c r="I20" s="130"/>
      <c r="J20" s="130"/>
      <c r="K20" s="130"/>
      <c r="L20" s="130"/>
      <c r="M20" s="130"/>
      <c r="N20" s="130"/>
      <c r="O20" s="130"/>
      <c r="P20" s="130"/>
      <c r="Q20" s="127"/>
      <c r="R20" s="127"/>
      <c r="S20" s="127"/>
      <c r="T20" s="127"/>
      <c r="U20" s="127"/>
      <c r="V20" s="127"/>
      <c r="W20" s="127"/>
    </row>
    <row r="21" spans="1:23">
      <c r="A21" s="124" t="s">
        <v>13</v>
      </c>
      <c r="B21" s="130"/>
      <c r="C21" s="130"/>
      <c r="D21" s="130"/>
      <c r="E21" s="130"/>
      <c r="F21" s="130"/>
      <c r="G21" s="130"/>
      <c r="H21" s="130"/>
      <c r="I21" s="130"/>
      <c r="J21" s="130"/>
      <c r="K21" s="130"/>
      <c r="L21" s="130"/>
      <c r="M21" s="130"/>
      <c r="N21" s="130"/>
      <c r="O21" s="130"/>
      <c r="P21" s="130"/>
      <c r="Q21" s="127"/>
      <c r="R21" s="127"/>
      <c r="S21" s="127"/>
      <c r="T21" s="127"/>
      <c r="U21" s="127"/>
      <c r="V21" s="127"/>
      <c r="W21" s="127"/>
    </row>
    <row r="22" spans="1:23" s="36" customFormat="1" ht="17.399999999999999" customHeight="1">
      <c r="A22" s="124" t="s">
        <v>75</v>
      </c>
      <c r="B22" s="130"/>
      <c r="C22" s="130"/>
      <c r="D22" s="130"/>
      <c r="E22" s="130"/>
      <c r="F22" s="130"/>
      <c r="G22" s="130"/>
      <c r="H22" s="130"/>
      <c r="I22" s="130"/>
      <c r="J22" s="130"/>
      <c r="K22" s="130"/>
      <c r="L22" s="130"/>
      <c r="M22" s="130"/>
      <c r="N22" s="130"/>
      <c r="O22" s="130"/>
      <c r="P22" s="130"/>
      <c r="Q22" s="127"/>
      <c r="R22" s="127"/>
      <c r="S22" s="127"/>
      <c r="T22" s="127"/>
      <c r="U22" s="127"/>
      <c r="V22" s="127"/>
      <c r="W22" s="127"/>
    </row>
    <row r="23" spans="1:23">
      <c r="A23" s="127"/>
      <c r="B23" s="127"/>
      <c r="C23" s="127"/>
      <c r="D23" s="127"/>
      <c r="E23" s="127"/>
      <c r="F23" s="127"/>
      <c r="G23" s="127"/>
      <c r="H23" s="127"/>
      <c r="I23" s="127"/>
      <c r="J23" s="127"/>
      <c r="K23" s="127"/>
      <c r="L23" s="127"/>
      <c r="M23" s="127"/>
      <c r="N23" s="127"/>
      <c r="O23" s="127"/>
      <c r="P23" s="127"/>
      <c r="Q23" s="127"/>
      <c r="R23" s="127"/>
      <c r="S23" s="127"/>
      <c r="T23" s="127"/>
      <c r="U23" s="127"/>
      <c r="V23" s="127"/>
      <c r="W23" s="127"/>
    </row>
    <row r="24" spans="1:23" ht="15.6">
      <c r="A24" s="133" t="s">
        <v>14</v>
      </c>
      <c r="B24" s="127"/>
      <c r="C24" s="127"/>
      <c r="D24" s="127"/>
      <c r="E24" s="127"/>
      <c r="F24" s="127"/>
      <c r="G24" s="127"/>
      <c r="H24" s="127"/>
      <c r="I24" s="127"/>
      <c r="J24" s="127"/>
      <c r="K24" s="127"/>
      <c r="L24" s="127"/>
      <c r="M24" s="127"/>
      <c r="N24" s="127"/>
      <c r="O24" s="127"/>
      <c r="P24" s="127"/>
      <c r="Q24" s="127"/>
      <c r="R24" s="127"/>
      <c r="S24" s="127"/>
      <c r="T24" s="127"/>
      <c r="U24" s="127"/>
      <c r="V24" s="127"/>
      <c r="W24" s="127"/>
    </row>
    <row r="25" spans="1:23">
      <c r="A25" s="127" t="s">
        <v>76</v>
      </c>
      <c r="B25" s="127"/>
      <c r="C25" s="127"/>
      <c r="D25" s="127"/>
      <c r="E25" s="127"/>
      <c r="F25" s="127"/>
      <c r="G25" s="127"/>
      <c r="H25" s="127"/>
      <c r="I25" s="127"/>
      <c r="J25" s="127"/>
      <c r="K25" s="127"/>
      <c r="L25" s="127"/>
      <c r="M25" s="127"/>
      <c r="N25" s="127"/>
      <c r="O25" s="127"/>
      <c r="P25" s="127"/>
      <c r="Q25" s="127"/>
      <c r="R25" s="127"/>
      <c r="S25" s="127"/>
      <c r="T25" s="127"/>
      <c r="U25" s="127"/>
      <c r="V25" s="127"/>
      <c r="W25" s="127"/>
    </row>
    <row r="26" spans="1:23" s="36" customFormat="1" ht="28.2">
      <c r="A26" s="140" t="s">
        <v>83</v>
      </c>
      <c r="B26" s="127"/>
      <c r="C26" s="127"/>
      <c r="D26" s="127"/>
      <c r="E26" s="127"/>
      <c r="F26" s="127"/>
      <c r="G26" s="127"/>
      <c r="H26" s="127"/>
      <c r="I26" s="127"/>
      <c r="J26" s="127"/>
      <c r="K26" s="127"/>
      <c r="L26" s="127"/>
      <c r="M26" s="127"/>
      <c r="N26" s="127"/>
      <c r="O26" s="127"/>
      <c r="P26" s="127"/>
      <c r="Q26" s="127"/>
      <c r="R26" s="127"/>
      <c r="S26" s="127"/>
      <c r="T26" s="127"/>
      <c r="U26" s="127"/>
      <c r="V26" s="127"/>
      <c r="W26" s="127"/>
    </row>
    <row r="27" spans="1:23" hidden="1">
      <c r="A27" s="127"/>
      <c r="B27" s="127"/>
      <c r="C27" s="127"/>
      <c r="D27" s="127"/>
      <c r="E27" s="127"/>
      <c r="F27" s="127"/>
      <c r="G27" s="127"/>
      <c r="H27" s="127"/>
      <c r="I27" s="127"/>
      <c r="J27" s="127"/>
      <c r="K27" s="127"/>
      <c r="L27" s="127"/>
      <c r="M27" s="127"/>
      <c r="N27" s="127"/>
      <c r="O27" s="127"/>
      <c r="P27" s="127"/>
      <c r="Q27" s="127"/>
      <c r="R27" s="127"/>
      <c r="S27" s="127"/>
      <c r="T27" s="127"/>
      <c r="U27" s="127"/>
      <c r="V27" s="127"/>
    </row>
    <row r="28" spans="1:23" hidden="1">
      <c r="A28" s="127"/>
      <c r="B28" s="127"/>
      <c r="C28" s="127"/>
      <c r="D28" s="127"/>
      <c r="E28" s="127"/>
      <c r="F28" s="127"/>
      <c r="G28" s="127"/>
      <c r="H28" s="127"/>
      <c r="I28" s="127"/>
      <c r="J28" s="127"/>
      <c r="K28" s="127"/>
      <c r="L28" s="127"/>
      <c r="M28" s="127"/>
      <c r="N28" s="127"/>
      <c r="O28" s="127"/>
      <c r="P28" s="127"/>
      <c r="Q28" s="127"/>
      <c r="R28" s="127"/>
      <c r="S28" s="127"/>
      <c r="T28" s="127"/>
      <c r="U28" s="127"/>
      <c r="V28" s="127"/>
    </row>
    <row r="29" spans="1:23" hidden="1">
      <c r="A29" s="127"/>
      <c r="B29" s="127"/>
      <c r="C29" s="127"/>
      <c r="D29" s="127"/>
      <c r="E29" s="127"/>
      <c r="F29" s="127"/>
      <c r="G29" s="127"/>
      <c r="H29" s="127"/>
      <c r="I29" s="127"/>
      <c r="J29" s="127"/>
      <c r="K29" s="127"/>
      <c r="L29" s="127"/>
      <c r="M29" s="127"/>
      <c r="N29" s="127"/>
      <c r="O29" s="127"/>
      <c r="P29" s="127"/>
      <c r="Q29" s="127"/>
      <c r="R29" s="127"/>
      <c r="S29" s="127"/>
      <c r="T29" s="127"/>
      <c r="U29" s="127"/>
      <c r="V29" s="127"/>
    </row>
    <row r="30" spans="1:23" hidden="1">
      <c r="A30" s="127"/>
      <c r="B30" s="127"/>
      <c r="C30" s="127"/>
      <c r="D30" s="127"/>
      <c r="E30" s="127"/>
      <c r="F30" s="127"/>
      <c r="G30" s="127"/>
      <c r="H30" s="127"/>
      <c r="I30" s="127"/>
      <c r="J30" s="127"/>
      <c r="K30" s="127"/>
      <c r="L30" s="127"/>
      <c r="M30" s="127"/>
      <c r="N30" s="127"/>
      <c r="O30" s="127"/>
      <c r="P30" s="127"/>
      <c r="Q30" s="127"/>
      <c r="R30" s="127"/>
      <c r="S30" s="127"/>
      <c r="T30" s="127"/>
      <c r="U30" s="127"/>
      <c r="V30" s="127"/>
    </row>
    <row r="31" spans="1:23" hidden="1">
      <c r="A31" s="127"/>
      <c r="B31" s="127"/>
      <c r="C31" s="127"/>
      <c r="D31" s="127"/>
      <c r="E31" s="127"/>
      <c r="F31" s="127"/>
      <c r="G31" s="127"/>
      <c r="H31" s="127"/>
      <c r="I31" s="127"/>
      <c r="J31" s="127"/>
      <c r="K31" s="127"/>
      <c r="L31" s="127"/>
      <c r="M31" s="127"/>
      <c r="N31" s="127"/>
      <c r="O31" s="127"/>
      <c r="P31" s="127"/>
      <c r="Q31" s="127"/>
      <c r="R31" s="127"/>
      <c r="S31" s="127"/>
      <c r="T31" s="127"/>
      <c r="U31" s="127"/>
      <c r="V31" s="127"/>
    </row>
    <row r="32" spans="1:23" hidden="1">
      <c r="A32" s="127"/>
      <c r="B32" s="127"/>
      <c r="C32" s="127"/>
      <c r="D32" s="127"/>
      <c r="E32" s="127"/>
      <c r="F32" s="127"/>
      <c r="G32" s="127"/>
      <c r="H32" s="127"/>
      <c r="I32" s="127"/>
      <c r="J32" s="127"/>
      <c r="K32" s="127"/>
      <c r="L32" s="127"/>
      <c r="M32" s="127"/>
      <c r="N32" s="127"/>
      <c r="O32" s="127"/>
      <c r="P32" s="127"/>
      <c r="Q32" s="127"/>
      <c r="R32" s="127"/>
      <c r="S32" s="127"/>
      <c r="T32" s="127"/>
      <c r="U32" s="127"/>
      <c r="V32" s="127"/>
    </row>
    <row r="33" spans="1:22" hidden="1">
      <c r="A33" s="127"/>
      <c r="B33" s="127"/>
      <c r="C33" s="127"/>
      <c r="D33" s="127"/>
      <c r="E33" s="127"/>
      <c r="F33" s="127"/>
      <c r="G33" s="127"/>
      <c r="H33" s="127"/>
      <c r="I33" s="127"/>
      <c r="J33" s="127"/>
      <c r="K33" s="127"/>
      <c r="L33" s="127"/>
      <c r="M33" s="127"/>
      <c r="N33" s="127"/>
      <c r="O33" s="127"/>
      <c r="P33" s="127"/>
      <c r="Q33" s="127"/>
      <c r="R33" s="127"/>
      <c r="S33" s="127"/>
      <c r="T33" s="127"/>
      <c r="U33" s="127"/>
      <c r="V33" s="127"/>
    </row>
    <row r="34" spans="1:22" hidden="1">
      <c r="A34" s="127"/>
      <c r="B34" s="127"/>
      <c r="C34" s="127"/>
      <c r="D34" s="127"/>
      <c r="E34" s="127"/>
      <c r="F34" s="127"/>
      <c r="G34" s="127"/>
      <c r="H34" s="127"/>
      <c r="I34" s="127"/>
      <c r="J34" s="127"/>
      <c r="K34" s="127"/>
      <c r="L34" s="127"/>
      <c r="M34" s="127"/>
      <c r="N34" s="127"/>
      <c r="O34" s="127"/>
      <c r="P34" s="127"/>
      <c r="Q34" s="127"/>
      <c r="R34" s="127"/>
      <c r="S34" s="127"/>
      <c r="T34" s="127"/>
      <c r="U34" s="127"/>
      <c r="V34" s="127"/>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19F38-A878-4B52-B0F7-E40DB4950F63}">
  <dimension ref="A1:W9"/>
  <sheetViews>
    <sheetView workbookViewId="0">
      <selection activeCell="A7" sqref="A7:XFD1048576"/>
    </sheetView>
  </sheetViews>
  <sheetFormatPr defaultColWidth="0" defaultRowHeight="14.4" zeroHeight="1"/>
  <cols>
    <col min="1" max="1" width="105.6640625" style="36" customWidth="1"/>
    <col min="2" max="2" width="12.44140625" style="36" hidden="1"/>
    <col min="3" max="23" width="0" style="36" hidden="1"/>
    <col min="24" max="16384" width="8.88671875" hidden="1"/>
  </cols>
  <sheetData>
    <row r="1" spans="1:23" ht="17.399999999999999">
      <c r="A1" s="137" t="s">
        <v>0</v>
      </c>
      <c r="B1" s="137"/>
      <c r="C1" s="137"/>
      <c r="D1" s="137"/>
      <c r="E1" s="137"/>
      <c r="F1" s="137"/>
      <c r="G1" s="137"/>
      <c r="H1" s="137"/>
      <c r="I1" s="137"/>
      <c r="J1" s="137"/>
      <c r="K1" s="137"/>
      <c r="L1" s="137"/>
      <c r="M1" s="137"/>
      <c r="N1" s="137"/>
      <c r="O1" s="137"/>
      <c r="P1" s="137"/>
      <c r="Q1" s="137"/>
      <c r="R1" s="137"/>
      <c r="S1" s="137"/>
      <c r="T1" s="137"/>
      <c r="U1" s="137"/>
      <c r="V1" s="137"/>
      <c r="W1" s="137"/>
    </row>
    <row r="2" spans="1:23" ht="19.2">
      <c r="A2" s="138" t="s">
        <v>15</v>
      </c>
      <c r="B2" s="138"/>
      <c r="C2" s="138"/>
      <c r="D2" s="138"/>
      <c r="E2" s="138"/>
      <c r="F2" s="138"/>
      <c r="G2" s="138"/>
      <c r="H2" s="138"/>
      <c r="I2" s="34"/>
      <c r="J2" s="34"/>
      <c r="K2" s="34"/>
      <c r="L2" s="34"/>
      <c r="M2" s="34"/>
      <c r="N2" s="34"/>
      <c r="O2" s="34"/>
      <c r="P2" s="34"/>
      <c r="Q2" s="34"/>
      <c r="R2" s="34"/>
      <c r="S2" s="34"/>
      <c r="T2" s="34"/>
      <c r="U2" s="34"/>
      <c r="V2" s="34"/>
      <c r="W2" s="34"/>
    </row>
    <row r="3" spans="1:23" ht="19.2">
      <c r="A3" s="138" t="s">
        <v>84</v>
      </c>
      <c r="B3" s="138"/>
      <c r="C3" s="138"/>
      <c r="D3" s="138"/>
      <c r="E3" s="138"/>
      <c r="F3" s="138"/>
      <c r="G3" s="138"/>
      <c r="H3" s="138"/>
      <c r="I3" s="34"/>
      <c r="J3" s="34"/>
      <c r="K3" s="34"/>
      <c r="L3" s="34"/>
      <c r="M3" s="34"/>
      <c r="N3" s="34"/>
      <c r="O3" s="34"/>
      <c r="P3" s="34"/>
      <c r="Q3" s="34"/>
      <c r="R3" s="34"/>
      <c r="S3" s="34"/>
      <c r="T3" s="34"/>
      <c r="U3" s="34"/>
      <c r="V3" s="34"/>
      <c r="W3" s="34"/>
    </row>
    <row r="4" spans="1:23" ht="19.2">
      <c r="A4" s="139"/>
      <c r="B4" s="139"/>
      <c r="C4" s="139"/>
      <c r="D4" s="139"/>
      <c r="E4" s="139"/>
      <c r="F4" s="139"/>
      <c r="G4" s="139"/>
      <c r="H4" s="139"/>
      <c r="I4" s="34"/>
      <c r="J4" s="34"/>
      <c r="K4" s="34"/>
      <c r="L4" s="34"/>
      <c r="M4" s="34"/>
      <c r="N4" s="34"/>
      <c r="O4" s="34"/>
      <c r="P4" s="34"/>
      <c r="Q4" s="34"/>
      <c r="R4" s="34"/>
      <c r="S4" s="34"/>
      <c r="T4" s="34"/>
      <c r="U4" s="34"/>
      <c r="V4" s="34"/>
      <c r="W4" s="34"/>
    </row>
    <row r="5" spans="1:23" ht="19.2">
      <c r="A5" s="132" t="s">
        <v>16</v>
      </c>
      <c r="B5" s="34"/>
      <c r="C5" s="34"/>
      <c r="D5" s="34"/>
      <c r="E5" s="34"/>
      <c r="F5" s="34"/>
      <c r="G5" s="34"/>
      <c r="H5" s="34"/>
      <c r="I5" s="34"/>
      <c r="J5" s="34"/>
      <c r="K5" s="34"/>
      <c r="L5" s="34"/>
      <c r="M5" s="34"/>
      <c r="N5" s="34"/>
      <c r="O5" s="34"/>
      <c r="P5" s="34"/>
      <c r="Q5" s="34"/>
      <c r="R5" s="34"/>
      <c r="S5" s="34"/>
      <c r="T5" s="34"/>
      <c r="U5" s="34"/>
      <c r="V5" s="34"/>
      <c r="W5" s="34"/>
    </row>
    <row r="6" spans="1:23" ht="69">
      <c r="A6" s="31" t="s">
        <v>85</v>
      </c>
      <c r="B6" s="35"/>
      <c r="C6" s="35"/>
      <c r="D6" s="35"/>
      <c r="E6" s="35"/>
      <c r="F6" s="35"/>
      <c r="G6" s="35"/>
      <c r="H6" s="35"/>
      <c r="I6" s="35"/>
      <c r="J6" s="35"/>
      <c r="K6" s="35"/>
      <c r="L6" s="34"/>
      <c r="M6" s="34"/>
      <c r="N6" s="34"/>
      <c r="O6" s="34"/>
      <c r="P6" s="34"/>
      <c r="Q6" s="34"/>
      <c r="R6" s="34"/>
      <c r="S6" s="34"/>
      <c r="T6" s="34"/>
      <c r="U6" s="34"/>
      <c r="V6" s="34"/>
    </row>
    <row r="8" spans="1:23" hidden="1">
      <c r="A8" s="37"/>
    </row>
    <row r="9" spans="1:23" hidden="1">
      <c r="A9" s="37"/>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BF91A-EF86-4C7D-961F-8F09BF7777DB}">
  <dimension ref="A1:AI47"/>
  <sheetViews>
    <sheetView zoomScaleNormal="100" workbookViewId="0">
      <selection activeCell="F11" sqref="F11"/>
    </sheetView>
  </sheetViews>
  <sheetFormatPr defaultColWidth="0" defaultRowHeight="14.4"/>
  <cols>
    <col min="1" max="1" width="19.33203125" style="36" customWidth="1"/>
    <col min="2" max="2" width="30.6640625" style="36" customWidth="1"/>
    <col min="3" max="3" width="4.109375" style="150" bestFit="1" customWidth="1"/>
    <col min="4" max="5" width="4.109375" style="36" bestFit="1" customWidth="1"/>
    <col min="6" max="8" width="4.109375" style="36" customWidth="1"/>
    <col min="9" max="10" width="4.109375" style="36" bestFit="1" customWidth="1"/>
    <col min="11" max="11" width="4.109375" style="150" bestFit="1" customWidth="1"/>
    <col min="12" max="32" width="4.109375" style="36" bestFit="1" customWidth="1"/>
    <col min="33" max="33" width="43.44140625" style="36" customWidth="1"/>
    <col min="34" max="35" width="1.6640625" style="36" hidden="1"/>
    <col min="36" max="16384" width="8.88671875" style="36" hidden="1"/>
  </cols>
  <sheetData>
    <row r="1" spans="1:33" s="141" customFormat="1" ht="39" customHeight="1" thickBot="1">
      <c r="A1" s="141" t="s">
        <v>17</v>
      </c>
    </row>
    <row r="2" spans="1:33" ht="147" customHeight="1">
      <c r="A2" s="97" t="s">
        <v>18</v>
      </c>
      <c r="B2" s="97" t="s">
        <v>93</v>
      </c>
      <c r="C2" s="145" t="s">
        <v>19</v>
      </c>
      <c r="D2" s="105" t="s">
        <v>96</v>
      </c>
      <c r="E2" s="72" t="s">
        <v>58</v>
      </c>
      <c r="F2" s="72" t="s">
        <v>67</v>
      </c>
      <c r="G2" s="135" t="s">
        <v>68</v>
      </c>
      <c r="H2" s="72" t="s">
        <v>60</v>
      </c>
      <c r="I2" s="72" t="s">
        <v>61</v>
      </c>
      <c r="J2" s="103" t="s">
        <v>59</v>
      </c>
      <c r="K2" s="151" t="s">
        <v>20</v>
      </c>
      <c r="L2" s="92"/>
      <c r="M2" s="88" t="s">
        <v>86</v>
      </c>
      <c r="N2" s="93"/>
      <c r="O2" s="102" t="s">
        <v>100</v>
      </c>
      <c r="P2" s="88" t="s">
        <v>87</v>
      </c>
      <c r="Q2" s="96" t="s">
        <v>100</v>
      </c>
      <c r="R2" s="92"/>
      <c r="S2" s="88" t="s">
        <v>89</v>
      </c>
      <c r="T2" s="96" t="s">
        <v>100</v>
      </c>
      <c r="U2" s="92"/>
      <c r="V2" s="88" t="s">
        <v>88</v>
      </c>
      <c r="W2" s="96" t="s">
        <v>100</v>
      </c>
      <c r="X2" s="92"/>
      <c r="Y2" s="88" t="s">
        <v>90</v>
      </c>
      <c r="Z2" s="96" t="s">
        <v>100</v>
      </c>
      <c r="AA2" s="92"/>
      <c r="AB2" s="88" t="s">
        <v>91</v>
      </c>
      <c r="AC2" s="96" t="s">
        <v>100</v>
      </c>
      <c r="AD2" s="92"/>
      <c r="AE2" s="88" t="s">
        <v>92</v>
      </c>
      <c r="AF2" s="96" t="s">
        <v>100</v>
      </c>
      <c r="AG2" s="97" t="s">
        <v>21</v>
      </c>
    </row>
    <row r="3" spans="1:33" ht="15" thickBot="1">
      <c r="A3" s="98"/>
      <c r="B3" s="98"/>
      <c r="C3" s="146"/>
      <c r="D3" s="106"/>
      <c r="E3" s="87"/>
      <c r="F3" s="87"/>
      <c r="G3" s="87"/>
      <c r="H3" s="87"/>
      <c r="I3" s="87"/>
      <c r="J3" s="104"/>
      <c r="K3" s="152"/>
      <c r="L3" s="94" t="s">
        <v>22</v>
      </c>
      <c r="M3" s="86" t="s">
        <v>23</v>
      </c>
      <c r="N3" s="95" t="s">
        <v>24</v>
      </c>
      <c r="O3" s="94" t="s">
        <v>22</v>
      </c>
      <c r="P3" s="86" t="s">
        <v>23</v>
      </c>
      <c r="Q3" s="95" t="s">
        <v>24</v>
      </c>
      <c r="R3" s="94" t="s">
        <v>22</v>
      </c>
      <c r="S3" s="86" t="s">
        <v>23</v>
      </c>
      <c r="T3" s="95" t="s">
        <v>24</v>
      </c>
      <c r="U3" s="94" t="s">
        <v>22</v>
      </c>
      <c r="V3" s="86" t="s">
        <v>23</v>
      </c>
      <c r="W3" s="95" t="s">
        <v>24</v>
      </c>
      <c r="X3" s="94" t="s">
        <v>22</v>
      </c>
      <c r="Y3" s="86" t="s">
        <v>23</v>
      </c>
      <c r="Z3" s="95" t="s">
        <v>24</v>
      </c>
      <c r="AA3" s="94" t="s">
        <v>22</v>
      </c>
      <c r="AB3" s="86" t="s">
        <v>23</v>
      </c>
      <c r="AC3" s="95" t="s">
        <v>24</v>
      </c>
      <c r="AD3" s="94" t="s">
        <v>22</v>
      </c>
      <c r="AE3" s="86" t="s">
        <v>23</v>
      </c>
      <c r="AF3" s="95" t="s">
        <v>24</v>
      </c>
      <c r="AG3" s="98"/>
    </row>
    <row r="4" spans="1:33">
      <c r="A4" s="99"/>
      <c r="B4" s="99"/>
      <c r="C4" s="147"/>
      <c r="D4" s="89"/>
      <c r="E4" s="84"/>
      <c r="F4" s="84"/>
      <c r="G4" s="84"/>
      <c r="H4" s="84"/>
      <c r="I4" s="84"/>
      <c r="J4" s="84"/>
      <c r="K4" s="153"/>
      <c r="L4" s="83"/>
      <c r="M4" s="84"/>
      <c r="N4" s="85"/>
      <c r="O4" s="83"/>
      <c r="P4" s="84"/>
      <c r="Q4" s="85"/>
      <c r="R4" s="83"/>
      <c r="S4" s="84"/>
      <c r="T4" s="85"/>
      <c r="U4" s="83"/>
      <c r="V4" s="84"/>
      <c r="W4" s="85"/>
      <c r="X4" s="83"/>
      <c r="Y4" s="84"/>
      <c r="Z4" s="85"/>
      <c r="AA4" s="83"/>
      <c r="AB4" s="84"/>
      <c r="AC4" s="85"/>
      <c r="AD4" s="83"/>
      <c r="AE4" s="84"/>
      <c r="AF4" s="85"/>
      <c r="AG4" s="99"/>
    </row>
    <row r="5" spans="1:33">
      <c r="A5" s="100"/>
      <c r="B5" s="100"/>
      <c r="C5" s="148"/>
      <c r="D5" s="90"/>
      <c r="E5" s="74"/>
      <c r="F5" s="74"/>
      <c r="G5" s="74"/>
      <c r="H5" s="74"/>
      <c r="I5" s="74"/>
      <c r="J5" s="74"/>
      <c r="K5" s="154"/>
      <c r="L5" s="73"/>
      <c r="M5" s="74"/>
      <c r="N5" s="75"/>
      <c r="O5" s="73"/>
      <c r="P5" s="74"/>
      <c r="Q5" s="75"/>
      <c r="R5" s="73"/>
      <c r="S5" s="74"/>
      <c r="T5" s="75"/>
      <c r="U5" s="73"/>
      <c r="V5" s="74"/>
      <c r="W5" s="75"/>
      <c r="X5" s="73"/>
      <c r="Y5" s="74"/>
      <c r="Z5" s="75"/>
      <c r="AA5" s="73"/>
      <c r="AB5" s="74"/>
      <c r="AC5" s="75"/>
      <c r="AD5" s="73"/>
      <c r="AE5" s="74"/>
      <c r="AF5" s="75"/>
      <c r="AG5" s="100"/>
    </row>
    <row r="6" spans="1:33">
      <c r="A6" s="100"/>
      <c r="B6" s="100"/>
      <c r="C6" s="148"/>
      <c r="D6" s="90"/>
      <c r="E6" s="74"/>
      <c r="F6" s="74"/>
      <c r="G6" s="74"/>
      <c r="H6" s="74"/>
      <c r="I6" s="74"/>
      <c r="J6" s="74"/>
      <c r="K6" s="154"/>
      <c r="L6" s="73"/>
      <c r="M6" s="74"/>
      <c r="N6" s="75"/>
      <c r="O6" s="73"/>
      <c r="P6" s="74"/>
      <c r="Q6" s="75"/>
      <c r="R6" s="73"/>
      <c r="S6" s="74"/>
      <c r="T6" s="75"/>
      <c r="U6" s="73"/>
      <c r="V6" s="74"/>
      <c r="W6" s="75"/>
      <c r="X6" s="73"/>
      <c r="Y6" s="74"/>
      <c r="Z6" s="75"/>
      <c r="AA6" s="73"/>
      <c r="AB6" s="74"/>
      <c r="AC6" s="75"/>
      <c r="AD6" s="73"/>
      <c r="AE6" s="74"/>
      <c r="AF6" s="75"/>
      <c r="AG6" s="100"/>
    </row>
    <row r="7" spans="1:33">
      <c r="A7" s="100"/>
      <c r="B7" s="100"/>
      <c r="C7" s="148"/>
      <c r="D7" s="90"/>
      <c r="E7" s="74"/>
      <c r="F7" s="74"/>
      <c r="G7" s="74"/>
      <c r="H7" s="74"/>
      <c r="I7" s="74"/>
      <c r="J7" s="74"/>
      <c r="K7" s="154"/>
      <c r="L7" s="73"/>
      <c r="M7" s="74"/>
      <c r="N7" s="75"/>
      <c r="O7" s="73"/>
      <c r="P7" s="74"/>
      <c r="Q7" s="75"/>
      <c r="R7" s="73"/>
      <c r="S7" s="74"/>
      <c r="T7" s="75"/>
      <c r="U7" s="73"/>
      <c r="V7" s="74"/>
      <c r="W7" s="75"/>
      <c r="X7" s="73"/>
      <c r="Y7" s="74"/>
      <c r="Z7" s="75"/>
      <c r="AA7" s="73"/>
      <c r="AB7" s="74"/>
      <c r="AC7" s="75"/>
      <c r="AD7" s="73"/>
      <c r="AE7" s="74"/>
      <c r="AF7" s="75"/>
      <c r="AG7" s="100"/>
    </row>
    <row r="8" spans="1:33">
      <c r="A8" s="100"/>
      <c r="B8" s="100"/>
      <c r="C8" s="148"/>
      <c r="D8" s="90"/>
      <c r="E8" s="74"/>
      <c r="F8" s="74"/>
      <c r="G8" s="74"/>
      <c r="H8" s="74"/>
      <c r="I8" s="74"/>
      <c r="J8" s="74"/>
      <c r="K8" s="154"/>
      <c r="L8" s="73"/>
      <c r="M8" s="74"/>
      <c r="N8" s="75"/>
      <c r="O8" s="73"/>
      <c r="P8" s="74"/>
      <c r="Q8" s="75"/>
      <c r="R8" s="73"/>
      <c r="S8" s="74"/>
      <c r="T8" s="75"/>
      <c r="U8" s="73"/>
      <c r="V8" s="74"/>
      <c r="W8" s="75"/>
      <c r="X8" s="73"/>
      <c r="Y8" s="74"/>
      <c r="Z8" s="75"/>
      <c r="AA8" s="73"/>
      <c r="AB8" s="74"/>
      <c r="AC8" s="75"/>
      <c r="AD8" s="73"/>
      <c r="AE8" s="74"/>
      <c r="AF8" s="75"/>
      <c r="AG8" s="100"/>
    </row>
    <row r="9" spans="1:33">
      <c r="A9" s="100"/>
      <c r="B9" s="100"/>
      <c r="C9" s="148"/>
      <c r="D9" s="90"/>
      <c r="E9" s="74"/>
      <c r="F9" s="74"/>
      <c r="G9" s="74"/>
      <c r="H9" s="74"/>
      <c r="I9" s="74"/>
      <c r="J9" s="74"/>
      <c r="K9" s="154"/>
      <c r="L9" s="73"/>
      <c r="M9" s="74"/>
      <c r="N9" s="75"/>
      <c r="O9" s="73"/>
      <c r="P9" s="74"/>
      <c r="Q9" s="75"/>
      <c r="R9" s="73"/>
      <c r="S9" s="74"/>
      <c r="T9" s="75"/>
      <c r="U9" s="73"/>
      <c r="V9" s="74"/>
      <c r="W9" s="75"/>
      <c r="X9" s="73"/>
      <c r="Y9" s="74"/>
      <c r="Z9" s="75"/>
      <c r="AA9" s="73"/>
      <c r="AB9" s="74"/>
      <c r="AC9" s="75"/>
      <c r="AD9" s="73"/>
      <c r="AE9" s="74"/>
      <c r="AF9" s="75"/>
      <c r="AG9" s="100"/>
    </row>
    <row r="10" spans="1:33">
      <c r="A10" s="100"/>
      <c r="B10" s="100"/>
      <c r="C10" s="148"/>
      <c r="D10" s="90"/>
      <c r="E10" s="74"/>
      <c r="F10" s="74"/>
      <c r="G10" s="74"/>
      <c r="H10" s="74"/>
      <c r="I10" s="74"/>
      <c r="J10" s="74"/>
      <c r="K10" s="154"/>
      <c r="L10" s="73"/>
      <c r="M10" s="74"/>
      <c r="N10" s="75"/>
      <c r="O10" s="73"/>
      <c r="P10" s="74"/>
      <c r="Q10" s="75"/>
      <c r="R10" s="73"/>
      <c r="S10" s="74"/>
      <c r="T10" s="75"/>
      <c r="U10" s="73"/>
      <c r="V10" s="74"/>
      <c r="W10" s="75"/>
      <c r="X10" s="73"/>
      <c r="Y10" s="74"/>
      <c r="Z10" s="75"/>
      <c r="AA10" s="73"/>
      <c r="AB10" s="74"/>
      <c r="AC10" s="75"/>
      <c r="AD10" s="73"/>
      <c r="AE10" s="74"/>
      <c r="AF10" s="75"/>
      <c r="AG10" s="100"/>
    </row>
    <row r="11" spans="1:33">
      <c r="A11" s="100"/>
      <c r="B11" s="100"/>
      <c r="C11" s="148"/>
      <c r="D11" s="90"/>
      <c r="E11" s="74"/>
      <c r="F11" s="74"/>
      <c r="G11" s="74"/>
      <c r="H11" s="74"/>
      <c r="I11" s="74"/>
      <c r="J11" s="74"/>
      <c r="K11" s="154"/>
      <c r="L11" s="73"/>
      <c r="M11" s="74"/>
      <c r="N11" s="75"/>
      <c r="O11" s="73"/>
      <c r="P11" s="74"/>
      <c r="Q11" s="75"/>
      <c r="R11" s="73"/>
      <c r="S11" s="74"/>
      <c r="T11" s="75"/>
      <c r="U11" s="73"/>
      <c r="V11" s="74"/>
      <c r="W11" s="75"/>
      <c r="X11" s="73"/>
      <c r="Y11" s="74"/>
      <c r="Z11" s="75"/>
      <c r="AA11" s="73"/>
      <c r="AB11" s="74"/>
      <c r="AC11" s="75"/>
      <c r="AD11" s="73"/>
      <c r="AE11" s="74"/>
      <c r="AF11" s="75"/>
      <c r="AG11" s="100"/>
    </row>
    <row r="12" spans="1:33">
      <c r="A12" s="100"/>
      <c r="B12" s="100"/>
      <c r="C12" s="148"/>
      <c r="D12" s="90"/>
      <c r="E12" s="74"/>
      <c r="F12" s="74"/>
      <c r="G12" s="74"/>
      <c r="H12" s="74"/>
      <c r="I12" s="74"/>
      <c r="J12" s="74"/>
      <c r="K12" s="154"/>
      <c r="L12" s="73"/>
      <c r="M12" s="74"/>
      <c r="N12" s="75"/>
      <c r="O12" s="73"/>
      <c r="P12" s="74"/>
      <c r="Q12" s="75"/>
      <c r="R12" s="73"/>
      <c r="S12" s="74"/>
      <c r="T12" s="75"/>
      <c r="U12" s="73"/>
      <c r="V12" s="74"/>
      <c r="W12" s="75"/>
      <c r="X12" s="73"/>
      <c r="Y12" s="74"/>
      <c r="Z12" s="75"/>
      <c r="AA12" s="73"/>
      <c r="AB12" s="74"/>
      <c r="AC12" s="75"/>
      <c r="AD12" s="73"/>
      <c r="AE12" s="74"/>
      <c r="AF12" s="75"/>
      <c r="AG12" s="100"/>
    </row>
    <row r="13" spans="1:33">
      <c r="A13" s="100"/>
      <c r="B13" s="100"/>
      <c r="C13" s="148"/>
      <c r="D13" s="90"/>
      <c r="E13" s="74"/>
      <c r="F13" s="74"/>
      <c r="G13" s="74"/>
      <c r="H13" s="74"/>
      <c r="I13" s="74"/>
      <c r="J13" s="74"/>
      <c r="K13" s="154"/>
      <c r="L13" s="73"/>
      <c r="M13" s="74"/>
      <c r="N13" s="75"/>
      <c r="O13" s="73"/>
      <c r="P13" s="74"/>
      <c r="Q13" s="75"/>
      <c r="R13" s="73"/>
      <c r="S13" s="74"/>
      <c r="T13" s="75"/>
      <c r="U13" s="73"/>
      <c r="V13" s="74"/>
      <c r="W13" s="75"/>
      <c r="X13" s="73"/>
      <c r="Y13" s="74"/>
      <c r="Z13" s="75"/>
      <c r="AA13" s="73"/>
      <c r="AB13" s="74"/>
      <c r="AC13" s="75"/>
      <c r="AD13" s="73"/>
      <c r="AE13" s="74"/>
      <c r="AF13" s="75"/>
      <c r="AG13" s="100"/>
    </row>
    <row r="14" spans="1:33">
      <c r="A14" s="100"/>
      <c r="B14" s="100"/>
      <c r="C14" s="148"/>
      <c r="D14" s="90"/>
      <c r="E14" s="74"/>
      <c r="F14" s="74"/>
      <c r="G14" s="74"/>
      <c r="H14" s="74"/>
      <c r="I14" s="74"/>
      <c r="J14" s="74"/>
      <c r="K14" s="154"/>
      <c r="L14" s="73"/>
      <c r="M14" s="74"/>
      <c r="N14" s="75"/>
      <c r="O14" s="73"/>
      <c r="P14" s="74"/>
      <c r="Q14" s="75"/>
      <c r="R14" s="73"/>
      <c r="S14" s="74"/>
      <c r="T14" s="75"/>
      <c r="U14" s="73"/>
      <c r="V14" s="74"/>
      <c r="W14" s="75"/>
      <c r="X14" s="73"/>
      <c r="Y14" s="74"/>
      <c r="Z14" s="75"/>
      <c r="AA14" s="73"/>
      <c r="AB14" s="74"/>
      <c r="AC14" s="75"/>
      <c r="AD14" s="73"/>
      <c r="AE14" s="74"/>
      <c r="AF14" s="75"/>
      <c r="AG14" s="100"/>
    </row>
    <row r="15" spans="1:33">
      <c r="A15" s="100"/>
      <c r="B15" s="100"/>
      <c r="C15" s="148"/>
      <c r="D15" s="90"/>
      <c r="E15" s="74"/>
      <c r="F15" s="74"/>
      <c r="G15" s="74"/>
      <c r="H15" s="74"/>
      <c r="I15" s="74"/>
      <c r="J15" s="74"/>
      <c r="K15" s="154"/>
      <c r="L15" s="73"/>
      <c r="M15" s="74"/>
      <c r="N15" s="75"/>
      <c r="O15" s="73"/>
      <c r="P15" s="74"/>
      <c r="Q15" s="75"/>
      <c r="R15" s="73"/>
      <c r="S15" s="74"/>
      <c r="T15" s="75"/>
      <c r="U15" s="73"/>
      <c r="V15" s="74"/>
      <c r="W15" s="75"/>
      <c r="X15" s="73"/>
      <c r="Y15" s="74"/>
      <c r="Z15" s="75"/>
      <c r="AA15" s="73"/>
      <c r="AB15" s="74"/>
      <c r="AC15" s="75"/>
      <c r="AD15" s="73"/>
      <c r="AE15" s="74"/>
      <c r="AF15" s="75"/>
      <c r="AG15" s="100"/>
    </row>
    <row r="16" spans="1:33">
      <c r="A16" s="100"/>
      <c r="B16" s="100"/>
      <c r="C16" s="148"/>
      <c r="D16" s="90"/>
      <c r="E16" s="74"/>
      <c r="F16" s="74"/>
      <c r="G16" s="74"/>
      <c r="H16" s="74"/>
      <c r="I16" s="74"/>
      <c r="J16" s="74"/>
      <c r="K16" s="154"/>
      <c r="L16" s="73"/>
      <c r="M16" s="74"/>
      <c r="N16" s="75"/>
      <c r="O16" s="73"/>
      <c r="P16" s="74"/>
      <c r="Q16" s="75"/>
      <c r="R16" s="73"/>
      <c r="S16" s="74"/>
      <c r="T16" s="75"/>
      <c r="U16" s="73"/>
      <c r="V16" s="74"/>
      <c r="W16" s="75"/>
      <c r="X16" s="73"/>
      <c r="Y16" s="74"/>
      <c r="Z16" s="75"/>
      <c r="AA16" s="73"/>
      <c r="AB16" s="74"/>
      <c r="AC16" s="75"/>
      <c r="AD16" s="73"/>
      <c r="AE16" s="74"/>
      <c r="AF16" s="75"/>
      <c r="AG16" s="100"/>
    </row>
    <row r="17" spans="1:33">
      <c r="A17" s="100"/>
      <c r="B17" s="100"/>
      <c r="C17" s="148"/>
      <c r="D17" s="90"/>
      <c r="E17" s="74"/>
      <c r="F17" s="74"/>
      <c r="G17" s="74"/>
      <c r="H17" s="74"/>
      <c r="I17" s="74"/>
      <c r="J17" s="74"/>
      <c r="K17" s="154"/>
      <c r="L17" s="73"/>
      <c r="M17" s="74"/>
      <c r="N17" s="75"/>
      <c r="O17" s="73"/>
      <c r="P17" s="74"/>
      <c r="Q17" s="75"/>
      <c r="R17" s="73"/>
      <c r="S17" s="74"/>
      <c r="T17" s="75"/>
      <c r="U17" s="73"/>
      <c r="V17" s="74"/>
      <c r="W17" s="75"/>
      <c r="X17" s="73"/>
      <c r="Y17" s="74"/>
      <c r="Z17" s="75"/>
      <c r="AA17" s="73"/>
      <c r="AB17" s="74"/>
      <c r="AC17" s="75"/>
      <c r="AD17" s="73"/>
      <c r="AE17" s="74"/>
      <c r="AF17" s="75"/>
      <c r="AG17" s="100"/>
    </row>
    <row r="18" spans="1:33">
      <c r="A18" s="100"/>
      <c r="B18" s="100"/>
      <c r="C18" s="148"/>
      <c r="D18" s="90"/>
      <c r="E18" s="74"/>
      <c r="F18" s="74"/>
      <c r="G18" s="74"/>
      <c r="H18" s="74"/>
      <c r="I18" s="74"/>
      <c r="J18" s="74"/>
      <c r="K18" s="154"/>
      <c r="L18" s="73"/>
      <c r="M18" s="74"/>
      <c r="N18" s="75"/>
      <c r="O18" s="73"/>
      <c r="P18" s="74"/>
      <c r="Q18" s="75"/>
      <c r="R18" s="73"/>
      <c r="S18" s="74"/>
      <c r="T18" s="75"/>
      <c r="U18" s="73"/>
      <c r="V18" s="74"/>
      <c r="W18" s="75"/>
      <c r="X18" s="73"/>
      <c r="Y18" s="74"/>
      <c r="Z18" s="75"/>
      <c r="AA18" s="73"/>
      <c r="AB18" s="74"/>
      <c r="AC18" s="75"/>
      <c r="AD18" s="73"/>
      <c r="AE18" s="74"/>
      <c r="AF18" s="75"/>
      <c r="AG18" s="100"/>
    </row>
    <row r="19" spans="1:33">
      <c r="A19" s="100"/>
      <c r="B19" s="100"/>
      <c r="C19" s="148"/>
      <c r="D19" s="90"/>
      <c r="E19" s="74"/>
      <c r="F19" s="74"/>
      <c r="G19" s="74"/>
      <c r="H19" s="74"/>
      <c r="I19" s="74"/>
      <c r="J19" s="74"/>
      <c r="K19" s="154"/>
      <c r="L19" s="73"/>
      <c r="M19" s="74"/>
      <c r="N19" s="75"/>
      <c r="O19" s="73"/>
      <c r="P19" s="74"/>
      <c r="Q19" s="75"/>
      <c r="R19" s="73"/>
      <c r="S19" s="74"/>
      <c r="T19" s="75"/>
      <c r="U19" s="73"/>
      <c r="V19" s="74"/>
      <c r="W19" s="75"/>
      <c r="X19" s="73"/>
      <c r="Y19" s="74"/>
      <c r="Z19" s="75"/>
      <c r="AA19" s="73"/>
      <c r="AB19" s="74"/>
      <c r="AC19" s="75"/>
      <c r="AD19" s="73"/>
      <c r="AE19" s="74"/>
      <c r="AF19" s="75"/>
      <c r="AG19" s="100"/>
    </row>
    <row r="20" spans="1:33">
      <c r="A20" s="100"/>
      <c r="B20" s="100"/>
      <c r="C20" s="148"/>
      <c r="D20" s="90"/>
      <c r="E20" s="74"/>
      <c r="F20" s="74"/>
      <c r="G20" s="74"/>
      <c r="H20" s="74"/>
      <c r="I20" s="74"/>
      <c r="J20" s="74"/>
      <c r="K20" s="154"/>
      <c r="L20" s="73"/>
      <c r="M20" s="74"/>
      <c r="N20" s="75"/>
      <c r="O20" s="73"/>
      <c r="P20" s="74"/>
      <c r="Q20" s="75"/>
      <c r="R20" s="73"/>
      <c r="S20" s="74"/>
      <c r="T20" s="75"/>
      <c r="U20" s="73"/>
      <c r="V20" s="74"/>
      <c r="W20" s="75"/>
      <c r="X20" s="73"/>
      <c r="Y20" s="74"/>
      <c r="Z20" s="75"/>
      <c r="AA20" s="73"/>
      <c r="AB20" s="74"/>
      <c r="AC20" s="75"/>
      <c r="AD20" s="73"/>
      <c r="AE20" s="74"/>
      <c r="AF20" s="75"/>
      <c r="AG20" s="100"/>
    </row>
    <row r="21" spans="1:33">
      <c r="A21" s="100"/>
      <c r="B21" s="100"/>
      <c r="C21" s="148"/>
      <c r="D21" s="90"/>
      <c r="E21" s="74"/>
      <c r="F21" s="74"/>
      <c r="G21" s="74"/>
      <c r="H21" s="74"/>
      <c r="I21" s="74"/>
      <c r="J21" s="74"/>
      <c r="K21" s="154"/>
      <c r="L21" s="73"/>
      <c r="M21" s="74"/>
      <c r="N21" s="75"/>
      <c r="O21" s="73"/>
      <c r="P21" s="74"/>
      <c r="Q21" s="75"/>
      <c r="R21" s="73"/>
      <c r="S21" s="74"/>
      <c r="T21" s="75"/>
      <c r="U21" s="73"/>
      <c r="V21" s="74"/>
      <c r="W21" s="75"/>
      <c r="X21" s="73"/>
      <c r="Y21" s="74"/>
      <c r="Z21" s="75"/>
      <c r="AA21" s="73"/>
      <c r="AB21" s="74"/>
      <c r="AC21" s="75"/>
      <c r="AD21" s="73"/>
      <c r="AE21" s="74"/>
      <c r="AF21" s="75"/>
      <c r="AG21" s="100"/>
    </row>
    <row r="22" spans="1:33">
      <c r="A22" s="100"/>
      <c r="B22" s="100"/>
      <c r="C22" s="148"/>
      <c r="D22" s="90"/>
      <c r="E22" s="74"/>
      <c r="F22" s="74"/>
      <c r="G22" s="74"/>
      <c r="H22" s="74"/>
      <c r="I22" s="74"/>
      <c r="J22" s="74"/>
      <c r="K22" s="154"/>
      <c r="L22" s="73"/>
      <c r="M22" s="74"/>
      <c r="N22" s="75"/>
      <c r="O22" s="73"/>
      <c r="P22" s="74"/>
      <c r="Q22" s="75"/>
      <c r="R22" s="73"/>
      <c r="S22" s="74"/>
      <c r="T22" s="75"/>
      <c r="U22" s="73"/>
      <c r="V22" s="74"/>
      <c r="W22" s="75"/>
      <c r="X22" s="73"/>
      <c r="Y22" s="74"/>
      <c r="Z22" s="75"/>
      <c r="AA22" s="73"/>
      <c r="AB22" s="74"/>
      <c r="AC22" s="75"/>
      <c r="AD22" s="73"/>
      <c r="AE22" s="74"/>
      <c r="AF22" s="75"/>
      <c r="AG22" s="100"/>
    </row>
    <row r="23" spans="1:33">
      <c r="A23" s="100"/>
      <c r="B23" s="100"/>
      <c r="C23" s="148"/>
      <c r="D23" s="90"/>
      <c r="E23" s="74"/>
      <c r="F23" s="74"/>
      <c r="G23" s="74"/>
      <c r="H23" s="74"/>
      <c r="I23" s="74"/>
      <c r="J23" s="74"/>
      <c r="K23" s="154"/>
      <c r="L23" s="73"/>
      <c r="M23" s="74"/>
      <c r="N23" s="75"/>
      <c r="O23" s="73"/>
      <c r="P23" s="74"/>
      <c r="Q23" s="75"/>
      <c r="R23" s="73"/>
      <c r="S23" s="74"/>
      <c r="T23" s="75"/>
      <c r="U23" s="73"/>
      <c r="V23" s="74"/>
      <c r="W23" s="75"/>
      <c r="X23" s="73"/>
      <c r="Y23" s="74"/>
      <c r="Z23" s="75"/>
      <c r="AA23" s="73"/>
      <c r="AB23" s="74"/>
      <c r="AC23" s="75"/>
      <c r="AD23" s="73"/>
      <c r="AE23" s="74"/>
      <c r="AF23" s="75"/>
      <c r="AG23" s="100"/>
    </row>
    <row r="24" spans="1:33">
      <c r="A24" s="100"/>
      <c r="B24" s="100"/>
      <c r="C24" s="148"/>
      <c r="D24" s="90"/>
      <c r="E24" s="74"/>
      <c r="F24" s="74"/>
      <c r="G24" s="74"/>
      <c r="H24" s="74"/>
      <c r="I24" s="74"/>
      <c r="J24" s="74"/>
      <c r="K24" s="154"/>
      <c r="L24" s="73"/>
      <c r="M24" s="74"/>
      <c r="N24" s="75"/>
      <c r="O24" s="73"/>
      <c r="P24" s="74"/>
      <c r="Q24" s="75"/>
      <c r="R24" s="73"/>
      <c r="S24" s="74"/>
      <c r="T24" s="75"/>
      <c r="U24" s="73"/>
      <c r="V24" s="74"/>
      <c r="W24" s="75"/>
      <c r="X24" s="73"/>
      <c r="Y24" s="74"/>
      <c r="Z24" s="75"/>
      <c r="AA24" s="73"/>
      <c r="AB24" s="74"/>
      <c r="AC24" s="75"/>
      <c r="AD24" s="73"/>
      <c r="AE24" s="74"/>
      <c r="AF24" s="75"/>
      <c r="AG24" s="100"/>
    </row>
    <row r="25" spans="1:33">
      <c r="A25" s="100"/>
      <c r="B25" s="100"/>
      <c r="C25" s="148"/>
      <c r="D25" s="90"/>
      <c r="E25" s="74"/>
      <c r="F25" s="74"/>
      <c r="G25" s="74"/>
      <c r="H25" s="74"/>
      <c r="I25" s="74"/>
      <c r="J25" s="74"/>
      <c r="K25" s="154"/>
      <c r="L25" s="73"/>
      <c r="M25" s="74"/>
      <c r="N25" s="75"/>
      <c r="O25" s="73"/>
      <c r="P25" s="74"/>
      <c r="Q25" s="75"/>
      <c r="R25" s="73"/>
      <c r="S25" s="74"/>
      <c r="T25" s="75"/>
      <c r="U25" s="73"/>
      <c r="V25" s="74"/>
      <c r="W25" s="75"/>
      <c r="X25" s="73"/>
      <c r="Y25" s="74"/>
      <c r="Z25" s="75"/>
      <c r="AA25" s="73"/>
      <c r="AB25" s="74"/>
      <c r="AC25" s="75"/>
      <c r="AD25" s="73"/>
      <c r="AE25" s="74"/>
      <c r="AF25" s="75"/>
      <c r="AG25" s="100"/>
    </row>
    <row r="26" spans="1:33">
      <c r="A26" s="100"/>
      <c r="B26" s="100"/>
      <c r="C26" s="148"/>
      <c r="D26" s="90"/>
      <c r="E26" s="74"/>
      <c r="F26" s="74"/>
      <c r="G26" s="74"/>
      <c r="H26" s="74"/>
      <c r="I26" s="74"/>
      <c r="J26" s="74"/>
      <c r="K26" s="154"/>
      <c r="L26" s="73"/>
      <c r="M26" s="74"/>
      <c r="N26" s="75"/>
      <c r="O26" s="73"/>
      <c r="P26" s="74"/>
      <c r="Q26" s="75"/>
      <c r="R26" s="73"/>
      <c r="S26" s="74"/>
      <c r="T26" s="75"/>
      <c r="U26" s="73"/>
      <c r="V26" s="74"/>
      <c r="W26" s="75"/>
      <c r="X26" s="73"/>
      <c r="Y26" s="74"/>
      <c r="Z26" s="75"/>
      <c r="AA26" s="73"/>
      <c r="AB26" s="74"/>
      <c r="AC26" s="75"/>
      <c r="AD26" s="73"/>
      <c r="AE26" s="74"/>
      <c r="AF26" s="75"/>
      <c r="AG26" s="100"/>
    </row>
    <row r="27" spans="1:33">
      <c r="A27" s="100"/>
      <c r="B27" s="100"/>
      <c r="C27" s="148"/>
      <c r="D27" s="90"/>
      <c r="E27" s="74"/>
      <c r="F27" s="74"/>
      <c r="G27" s="74"/>
      <c r="H27" s="74"/>
      <c r="I27" s="74"/>
      <c r="J27" s="74"/>
      <c r="K27" s="154"/>
      <c r="L27" s="73"/>
      <c r="M27" s="74"/>
      <c r="N27" s="75"/>
      <c r="O27" s="73"/>
      <c r="P27" s="74"/>
      <c r="Q27" s="75"/>
      <c r="R27" s="73"/>
      <c r="S27" s="74"/>
      <c r="T27" s="75"/>
      <c r="U27" s="73"/>
      <c r="V27" s="74"/>
      <c r="W27" s="75"/>
      <c r="X27" s="73"/>
      <c r="Y27" s="74"/>
      <c r="Z27" s="75"/>
      <c r="AA27" s="73"/>
      <c r="AB27" s="74"/>
      <c r="AC27" s="75"/>
      <c r="AD27" s="73"/>
      <c r="AE27" s="74"/>
      <c r="AF27" s="75"/>
      <c r="AG27" s="100"/>
    </row>
    <row r="28" spans="1:33">
      <c r="A28" s="100"/>
      <c r="B28" s="100"/>
      <c r="C28" s="148"/>
      <c r="D28" s="90"/>
      <c r="E28" s="74"/>
      <c r="F28" s="74"/>
      <c r="G28" s="74"/>
      <c r="H28" s="74"/>
      <c r="I28" s="74"/>
      <c r="J28" s="74"/>
      <c r="K28" s="154"/>
      <c r="L28" s="73"/>
      <c r="M28" s="74"/>
      <c r="N28" s="75"/>
      <c r="O28" s="73"/>
      <c r="P28" s="74"/>
      <c r="Q28" s="75"/>
      <c r="R28" s="73"/>
      <c r="S28" s="74"/>
      <c r="T28" s="75"/>
      <c r="U28" s="73"/>
      <c r="V28" s="74"/>
      <c r="W28" s="75"/>
      <c r="X28" s="73"/>
      <c r="Y28" s="74"/>
      <c r="Z28" s="75"/>
      <c r="AA28" s="73"/>
      <c r="AB28" s="74"/>
      <c r="AC28" s="75"/>
      <c r="AD28" s="73"/>
      <c r="AE28" s="74"/>
      <c r="AF28" s="75"/>
      <c r="AG28" s="100"/>
    </row>
    <row r="29" spans="1:33">
      <c r="A29" s="100"/>
      <c r="B29" s="100"/>
      <c r="C29" s="148"/>
      <c r="D29" s="90"/>
      <c r="E29" s="74"/>
      <c r="F29" s="74"/>
      <c r="G29" s="74"/>
      <c r="H29" s="74"/>
      <c r="I29" s="74"/>
      <c r="J29" s="74"/>
      <c r="K29" s="154"/>
      <c r="L29" s="73"/>
      <c r="M29" s="74"/>
      <c r="N29" s="75"/>
      <c r="O29" s="73"/>
      <c r="P29" s="74"/>
      <c r="Q29" s="75"/>
      <c r="R29" s="73"/>
      <c r="S29" s="74"/>
      <c r="T29" s="75"/>
      <c r="U29" s="73"/>
      <c r="V29" s="74"/>
      <c r="W29" s="75"/>
      <c r="X29" s="73"/>
      <c r="Y29" s="74"/>
      <c r="Z29" s="75"/>
      <c r="AA29" s="73"/>
      <c r="AB29" s="74"/>
      <c r="AC29" s="75"/>
      <c r="AD29" s="73"/>
      <c r="AE29" s="74"/>
      <c r="AF29" s="75"/>
      <c r="AG29" s="100"/>
    </row>
    <row r="30" spans="1:33">
      <c r="A30" s="100"/>
      <c r="B30" s="100"/>
      <c r="C30" s="148"/>
      <c r="D30" s="90"/>
      <c r="E30" s="74"/>
      <c r="F30" s="74"/>
      <c r="G30" s="74"/>
      <c r="H30" s="74"/>
      <c r="I30" s="74"/>
      <c r="J30" s="74"/>
      <c r="K30" s="154"/>
      <c r="L30" s="73"/>
      <c r="M30" s="74"/>
      <c r="N30" s="75"/>
      <c r="O30" s="73"/>
      <c r="P30" s="74"/>
      <c r="Q30" s="75"/>
      <c r="R30" s="73"/>
      <c r="S30" s="74"/>
      <c r="T30" s="75"/>
      <c r="U30" s="73"/>
      <c r="V30" s="74"/>
      <c r="W30" s="75"/>
      <c r="X30" s="73"/>
      <c r="Y30" s="74"/>
      <c r="Z30" s="75"/>
      <c r="AA30" s="73"/>
      <c r="AB30" s="74"/>
      <c r="AC30" s="75"/>
      <c r="AD30" s="73"/>
      <c r="AE30" s="74"/>
      <c r="AF30" s="75"/>
      <c r="AG30" s="100"/>
    </row>
    <row r="31" spans="1:33">
      <c r="A31" s="100"/>
      <c r="B31" s="100"/>
      <c r="C31" s="148"/>
      <c r="D31" s="90"/>
      <c r="E31" s="74"/>
      <c r="F31" s="74"/>
      <c r="G31" s="74"/>
      <c r="H31" s="74"/>
      <c r="I31" s="74"/>
      <c r="J31" s="74"/>
      <c r="K31" s="154"/>
      <c r="L31" s="73"/>
      <c r="M31" s="74"/>
      <c r="N31" s="75"/>
      <c r="O31" s="73"/>
      <c r="P31" s="74"/>
      <c r="Q31" s="75"/>
      <c r="R31" s="73"/>
      <c r="S31" s="74"/>
      <c r="T31" s="75"/>
      <c r="U31" s="73"/>
      <c r="V31" s="74"/>
      <c r="W31" s="75"/>
      <c r="X31" s="73"/>
      <c r="Y31" s="74"/>
      <c r="Z31" s="75"/>
      <c r="AA31" s="73"/>
      <c r="AB31" s="74"/>
      <c r="AC31" s="75"/>
      <c r="AD31" s="73"/>
      <c r="AE31" s="74"/>
      <c r="AF31" s="75"/>
      <c r="AG31" s="100"/>
    </row>
    <row r="32" spans="1:33">
      <c r="A32" s="100"/>
      <c r="B32" s="100"/>
      <c r="C32" s="148"/>
      <c r="D32" s="90"/>
      <c r="E32" s="74"/>
      <c r="F32" s="74"/>
      <c r="G32" s="74"/>
      <c r="H32" s="74"/>
      <c r="I32" s="74"/>
      <c r="J32" s="74"/>
      <c r="K32" s="154"/>
      <c r="L32" s="73"/>
      <c r="M32" s="74"/>
      <c r="N32" s="75"/>
      <c r="O32" s="73"/>
      <c r="P32" s="74"/>
      <c r="Q32" s="75"/>
      <c r="R32" s="73"/>
      <c r="S32" s="74"/>
      <c r="T32" s="75"/>
      <c r="U32" s="73"/>
      <c r="V32" s="74"/>
      <c r="W32" s="75"/>
      <c r="X32" s="73"/>
      <c r="Y32" s="74"/>
      <c r="Z32" s="75"/>
      <c r="AA32" s="73"/>
      <c r="AB32" s="74"/>
      <c r="AC32" s="75"/>
      <c r="AD32" s="73"/>
      <c r="AE32" s="74"/>
      <c r="AF32" s="75"/>
      <c r="AG32" s="100"/>
    </row>
    <row r="33" spans="1:33">
      <c r="A33" s="100"/>
      <c r="B33" s="100"/>
      <c r="C33" s="148"/>
      <c r="D33" s="90"/>
      <c r="E33" s="74"/>
      <c r="F33" s="74"/>
      <c r="G33" s="74"/>
      <c r="H33" s="74"/>
      <c r="I33" s="74"/>
      <c r="J33" s="74"/>
      <c r="K33" s="154"/>
      <c r="L33" s="73"/>
      <c r="M33" s="74"/>
      <c r="N33" s="75"/>
      <c r="O33" s="73"/>
      <c r="P33" s="74"/>
      <c r="Q33" s="75"/>
      <c r="R33" s="73"/>
      <c r="S33" s="74"/>
      <c r="T33" s="75"/>
      <c r="U33" s="73"/>
      <c r="V33" s="74"/>
      <c r="W33" s="75"/>
      <c r="X33" s="73"/>
      <c r="Y33" s="74"/>
      <c r="Z33" s="75"/>
      <c r="AA33" s="73"/>
      <c r="AB33" s="74"/>
      <c r="AC33" s="75"/>
      <c r="AD33" s="73"/>
      <c r="AE33" s="74"/>
      <c r="AF33" s="75"/>
      <c r="AG33" s="100"/>
    </row>
    <row r="34" spans="1:33">
      <c r="A34" s="100"/>
      <c r="B34" s="100"/>
      <c r="C34" s="148"/>
      <c r="D34" s="90"/>
      <c r="E34" s="74"/>
      <c r="F34" s="74"/>
      <c r="G34" s="74"/>
      <c r="H34" s="74"/>
      <c r="I34" s="74"/>
      <c r="J34" s="74"/>
      <c r="K34" s="154"/>
      <c r="L34" s="73"/>
      <c r="M34" s="74"/>
      <c r="N34" s="75"/>
      <c r="O34" s="73"/>
      <c r="P34" s="74"/>
      <c r="Q34" s="75"/>
      <c r="R34" s="73"/>
      <c r="S34" s="74"/>
      <c r="T34" s="75"/>
      <c r="U34" s="73"/>
      <c r="V34" s="74"/>
      <c r="W34" s="75"/>
      <c r="X34" s="73"/>
      <c r="Y34" s="74"/>
      <c r="Z34" s="75"/>
      <c r="AA34" s="73"/>
      <c r="AB34" s="74"/>
      <c r="AC34" s="75"/>
      <c r="AD34" s="73"/>
      <c r="AE34" s="74"/>
      <c r="AF34" s="75"/>
      <c r="AG34" s="100"/>
    </row>
    <row r="35" spans="1:33">
      <c r="A35" s="100"/>
      <c r="B35" s="100"/>
      <c r="C35" s="148"/>
      <c r="D35" s="90"/>
      <c r="E35" s="74"/>
      <c r="F35" s="74"/>
      <c r="G35" s="74"/>
      <c r="H35" s="74"/>
      <c r="I35" s="74"/>
      <c r="J35" s="74"/>
      <c r="K35" s="154"/>
      <c r="L35" s="73"/>
      <c r="M35" s="74"/>
      <c r="N35" s="75"/>
      <c r="O35" s="73"/>
      <c r="P35" s="74"/>
      <c r="Q35" s="75"/>
      <c r="R35" s="73"/>
      <c r="S35" s="74"/>
      <c r="T35" s="75"/>
      <c r="U35" s="73"/>
      <c r="V35" s="74"/>
      <c r="W35" s="75"/>
      <c r="X35" s="73"/>
      <c r="Y35" s="74"/>
      <c r="Z35" s="75"/>
      <c r="AA35" s="73"/>
      <c r="AB35" s="74"/>
      <c r="AC35" s="75"/>
      <c r="AD35" s="73"/>
      <c r="AE35" s="74"/>
      <c r="AF35" s="75"/>
      <c r="AG35" s="100"/>
    </row>
    <row r="36" spans="1:33">
      <c r="A36" s="100"/>
      <c r="B36" s="100"/>
      <c r="C36" s="148"/>
      <c r="D36" s="90"/>
      <c r="E36" s="74"/>
      <c r="F36" s="74"/>
      <c r="G36" s="74"/>
      <c r="H36" s="74"/>
      <c r="I36" s="74"/>
      <c r="J36" s="74"/>
      <c r="K36" s="154"/>
      <c r="L36" s="73"/>
      <c r="M36" s="74"/>
      <c r="N36" s="75"/>
      <c r="O36" s="73"/>
      <c r="P36" s="74"/>
      <c r="Q36" s="75"/>
      <c r="R36" s="73"/>
      <c r="S36" s="74"/>
      <c r="T36" s="75"/>
      <c r="U36" s="73"/>
      <c r="V36" s="74"/>
      <c r="W36" s="75"/>
      <c r="X36" s="73"/>
      <c r="Y36" s="74"/>
      <c r="Z36" s="75"/>
      <c r="AA36" s="73"/>
      <c r="AB36" s="74"/>
      <c r="AC36" s="75"/>
      <c r="AD36" s="73"/>
      <c r="AE36" s="74"/>
      <c r="AF36" s="75"/>
      <c r="AG36" s="100"/>
    </row>
    <row r="37" spans="1:33">
      <c r="A37" s="100"/>
      <c r="B37" s="100"/>
      <c r="C37" s="148"/>
      <c r="D37" s="90"/>
      <c r="E37" s="74"/>
      <c r="F37" s="74"/>
      <c r="G37" s="74"/>
      <c r="H37" s="74"/>
      <c r="I37" s="74"/>
      <c r="J37" s="74"/>
      <c r="K37" s="154"/>
      <c r="L37" s="73"/>
      <c r="M37" s="74"/>
      <c r="N37" s="75"/>
      <c r="O37" s="73"/>
      <c r="P37" s="74"/>
      <c r="Q37" s="75"/>
      <c r="R37" s="73"/>
      <c r="S37" s="74"/>
      <c r="T37" s="75"/>
      <c r="U37" s="73"/>
      <c r="V37" s="74"/>
      <c r="W37" s="75"/>
      <c r="X37" s="73"/>
      <c r="Y37" s="74"/>
      <c r="Z37" s="75"/>
      <c r="AA37" s="73"/>
      <c r="AB37" s="74"/>
      <c r="AC37" s="75"/>
      <c r="AD37" s="73"/>
      <c r="AE37" s="74"/>
      <c r="AF37" s="75"/>
      <c r="AG37" s="100"/>
    </row>
    <row r="38" spans="1:33">
      <c r="A38" s="100"/>
      <c r="B38" s="100"/>
      <c r="C38" s="148"/>
      <c r="D38" s="90"/>
      <c r="E38" s="74"/>
      <c r="F38" s="74"/>
      <c r="G38" s="74"/>
      <c r="H38" s="74"/>
      <c r="I38" s="74"/>
      <c r="J38" s="74"/>
      <c r="K38" s="154"/>
      <c r="L38" s="73"/>
      <c r="M38" s="74"/>
      <c r="N38" s="75"/>
      <c r="O38" s="73"/>
      <c r="P38" s="74"/>
      <c r="Q38" s="75"/>
      <c r="R38" s="73"/>
      <c r="S38" s="74"/>
      <c r="T38" s="75"/>
      <c r="U38" s="73"/>
      <c r="V38" s="74"/>
      <c r="W38" s="75"/>
      <c r="X38" s="73"/>
      <c r="Y38" s="74"/>
      <c r="Z38" s="75"/>
      <c r="AA38" s="73"/>
      <c r="AB38" s="74"/>
      <c r="AC38" s="75"/>
      <c r="AD38" s="73"/>
      <c r="AE38" s="74"/>
      <c r="AF38" s="75"/>
      <c r="AG38" s="100"/>
    </row>
    <row r="39" spans="1:33">
      <c r="A39" s="100"/>
      <c r="B39" s="100"/>
      <c r="C39" s="148"/>
      <c r="D39" s="90"/>
      <c r="E39" s="74"/>
      <c r="F39" s="74"/>
      <c r="G39" s="74"/>
      <c r="H39" s="74"/>
      <c r="I39" s="74"/>
      <c r="J39" s="74"/>
      <c r="K39" s="154"/>
      <c r="L39" s="73"/>
      <c r="M39" s="74"/>
      <c r="N39" s="75"/>
      <c r="O39" s="73"/>
      <c r="P39" s="74"/>
      <c r="Q39" s="75"/>
      <c r="R39" s="73"/>
      <c r="S39" s="74"/>
      <c r="T39" s="75"/>
      <c r="U39" s="73"/>
      <c r="V39" s="74"/>
      <c r="W39" s="75"/>
      <c r="X39" s="73"/>
      <c r="Y39" s="74"/>
      <c r="Z39" s="75"/>
      <c r="AA39" s="73"/>
      <c r="AB39" s="74"/>
      <c r="AC39" s="75"/>
      <c r="AD39" s="73"/>
      <c r="AE39" s="74"/>
      <c r="AF39" s="75"/>
      <c r="AG39" s="100"/>
    </row>
    <row r="40" spans="1:33">
      <c r="A40" s="100"/>
      <c r="B40" s="100"/>
      <c r="C40" s="148"/>
      <c r="D40" s="90"/>
      <c r="E40" s="74"/>
      <c r="F40" s="74"/>
      <c r="G40" s="74"/>
      <c r="H40" s="74"/>
      <c r="I40" s="74"/>
      <c r="J40" s="74"/>
      <c r="K40" s="154"/>
      <c r="L40" s="73"/>
      <c r="M40" s="74"/>
      <c r="N40" s="75"/>
      <c r="O40" s="73"/>
      <c r="P40" s="74"/>
      <c r="Q40" s="75"/>
      <c r="R40" s="73"/>
      <c r="S40" s="74"/>
      <c r="T40" s="75"/>
      <c r="U40" s="73"/>
      <c r="V40" s="74"/>
      <c r="W40" s="75"/>
      <c r="X40" s="73"/>
      <c r="Y40" s="74"/>
      <c r="Z40" s="75"/>
      <c r="AA40" s="73"/>
      <c r="AB40" s="74"/>
      <c r="AC40" s="75"/>
      <c r="AD40" s="73"/>
      <c r="AE40" s="74"/>
      <c r="AF40" s="75"/>
      <c r="AG40" s="100"/>
    </row>
    <row r="41" spans="1:33">
      <c r="A41" s="100"/>
      <c r="B41" s="100"/>
      <c r="C41" s="148"/>
      <c r="D41" s="90"/>
      <c r="E41" s="74"/>
      <c r="F41" s="74"/>
      <c r="G41" s="74"/>
      <c r="H41" s="74"/>
      <c r="I41" s="74"/>
      <c r="J41" s="74"/>
      <c r="K41" s="154"/>
      <c r="L41" s="73"/>
      <c r="M41" s="74"/>
      <c r="N41" s="75"/>
      <c r="O41" s="73"/>
      <c r="P41" s="74"/>
      <c r="Q41" s="75"/>
      <c r="R41" s="73"/>
      <c r="S41" s="74"/>
      <c r="T41" s="75"/>
      <c r="U41" s="73"/>
      <c r="V41" s="74"/>
      <c r="W41" s="75"/>
      <c r="X41" s="73"/>
      <c r="Y41" s="74"/>
      <c r="Z41" s="75"/>
      <c r="AA41" s="73"/>
      <c r="AB41" s="74"/>
      <c r="AC41" s="75"/>
      <c r="AD41" s="73"/>
      <c r="AE41" s="74"/>
      <c r="AF41" s="75"/>
      <c r="AG41" s="100"/>
    </row>
    <row r="42" spans="1:33">
      <c r="A42" s="100"/>
      <c r="B42" s="100"/>
      <c r="C42" s="148"/>
      <c r="D42" s="90"/>
      <c r="E42" s="74"/>
      <c r="F42" s="74"/>
      <c r="G42" s="74"/>
      <c r="H42" s="74"/>
      <c r="I42" s="74"/>
      <c r="J42" s="74"/>
      <c r="K42" s="154"/>
      <c r="L42" s="73"/>
      <c r="M42" s="74"/>
      <c r="N42" s="75"/>
      <c r="O42" s="73"/>
      <c r="P42" s="74"/>
      <c r="Q42" s="75"/>
      <c r="R42" s="73"/>
      <c r="S42" s="74"/>
      <c r="T42" s="75"/>
      <c r="U42" s="73"/>
      <c r="V42" s="74"/>
      <c r="W42" s="75"/>
      <c r="X42" s="73"/>
      <c r="Y42" s="74"/>
      <c r="Z42" s="75"/>
      <c r="AA42" s="73"/>
      <c r="AB42" s="74"/>
      <c r="AC42" s="75"/>
      <c r="AD42" s="73"/>
      <c r="AE42" s="74"/>
      <c r="AF42" s="75"/>
      <c r="AG42" s="100"/>
    </row>
    <row r="43" spans="1:33">
      <c r="A43" s="100"/>
      <c r="B43" s="100"/>
      <c r="C43" s="148"/>
      <c r="D43" s="90"/>
      <c r="E43" s="74"/>
      <c r="F43" s="74"/>
      <c r="G43" s="74"/>
      <c r="H43" s="74"/>
      <c r="I43" s="74"/>
      <c r="J43" s="74"/>
      <c r="K43" s="154"/>
      <c r="L43" s="73"/>
      <c r="M43" s="74"/>
      <c r="N43" s="75"/>
      <c r="O43" s="73"/>
      <c r="P43" s="74"/>
      <c r="Q43" s="75"/>
      <c r="R43" s="73"/>
      <c r="S43" s="74"/>
      <c r="T43" s="75"/>
      <c r="U43" s="73"/>
      <c r="V43" s="74"/>
      <c r="W43" s="75"/>
      <c r="X43" s="73"/>
      <c r="Y43" s="74"/>
      <c r="Z43" s="75"/>
      <c r="AA43" s="73"/>
      <c r="AB43" s="74"/>
      <c r="AC43" s="75"/>
      <c r="AD43" s="73"/>
      <c r="AE43" s="74"/>
      <c r="AF43" s="75"/>
      <c r="AG43" s="100"/>
    </row>
    <row r="44" spans="1:33">
      <c r="A44" s="100"/>
      <c r="B44" s="100"/>
      <c r="C44" s="148"/>
      <c r="D44" s="90"/>
      <c r="E44" s="74"/>
      <c r="F44" s="74"/>
      <c r="G44" s="74"/>
      <c r="H44" s="74"/>
      <c r="I44" s="74"/>
      <c r="J44" s="74"/>
      <c r="K44" s="154"/>
      <c r="L44" s="73"/>
      <c r="M44" s="74"/>
      <c r="N44" s="75"/>
      <c r="O44" s="73"/>
      <c r="P44" s="74"/>
      <c r="Q44" s="75"/>
      <c r="R44" s="73"/>
      <c r="S44" s="74"/>
      <c r="T44" s="75"/>
      <c r="U44" s="73"/>
      <c r="V44" s="74"/>
      <c r="W44" s="75"/>
      <c r="X44" s="73"/>
      <c r="Y44" s="74"/>
      <c r="Z44" s="75"/>
      <c r="AA44" s="73"/>
      <c r="AB44" s="74"/>
      <c r="AC44" s="75"/>
      <c r="AD44" s="73"/>
      <c r="AE44" s="74"/>
      <c r="AF44" s="75"/>
      <c r="AG44" s="100"/>
    </row>
    <row r="45" spans="1:33">
      <c r="A45" s="100"/>
      <c r="B45" s="100"/>
      <c r="C45" s="148"/>
      <c r="D45" s="90"/>
      <c r="E45" s="74"/>
      <c r="F45" s="74"/>
      <c r="G45" s="74"/>
      <c r="H45" s="74"/>
      <c r="I45" s="74"/>
      <c r="J45" s="74"/>
      <c r="K45" s="154"/>
      <c r="L45" s="73"/>
      <c r="M45" s="74"/>
      <c r="N45" s="75"/>
      <c r="O45" s="73"/>
      <c r="P45" s="74"/>
      <c r="Q45" s="75"/>
      <c r="R45" s="73"/>
      <c r="S45" s="74"/>
      <c r="T45" s="75"/>
      <c r="U45" s="73"/>
      <c r="V45" s="74"/>
      <c r="W45" s="75"/>
      <c r="X45" s="73"/>
      <c r="Y45" s="74"/>
      <c r="Z45" s="75"/>
      <c r="AA45" s="73"/>
      <c r="AB45" s="74"/>
      <c r="AC45" s="75"/>
      <c r="AD45" s="73"/>
      <c r="AE45" s="74"/>
      <c r="AF45" s="75"/>
      <c r="AG45" s="100"/>
    </row>
    <row r="46" spans="1:33">
      <c r="A46" s="100"/>
      <c r="B46" s="100"/>
      <c r="C46" s="148"/>
      <c r="D46" s="90"/>
      <c r="E46" s="74"/>
      <c r="F46" s="74"/>
      <c r="G46" s="74"/>
      <c r="H46" s="74"/>
      <c r="I46" s="74"/>
      <c r="J46" s="74"/>
      <c r="K46" s="154"/>
      <c r="L46" s="73"/>
      <c r="M46" s="74"/>
      <c r="N46" s="75"/>
      <c r="O46" s="73"/>
      <c r="P46" s="74"/>
      <c r="Q46" s="75"/>
      <c r="R46" s="73"/>
      <c r="S46" s="74"/>
      <c r="T46" s="75"/>
      <c r="U46" s="73"/>
      <c r="V46" s="74"/>
      <c r="W46" s="75"/>
      <c r="X46" s="73"/>
      <c r="Y46" s="74"/>
      <c r="Z46" s="75"/>
      <c r="AA46" s="73"/>
      <c r="AB46" s="74"/>
      <c r="AC46" s="75"/>
      <c r="AD46" s="73"/>
      <c r="AE46" s="74"/>
      <c r="AF46" s="75"/>
      <c r="AG46" s="100"/>
    </row>
    <row r="47" spans="1:33" ht="15" thickBot="1">
      <c r="A47" s="101"/>
      <c r="B47" s="101"/>
      <c r="C47" s="149"/>
      <c r="D47" s="91"/>
      <c r="E47" s="77"/>
      <c r="F47" s="77"/>
      <c r="G47" s="77"/>
      <c r="H47" s="77"/>
      <c r="I47" s="77"/>
      <c r="J47" s="77"/>
      <c r="K47" s="155"/>
      <c r="L47" s="76"/>
      <c r="M47" s="77"/>
      <c r="N47" s="78"/>
      <c r="O47" s="76"/>
      <c r="P47" s="77"/>
      <c r="Q47" s="78"/>
      <c r="R47" s="76"/>
      <c r="S47" s="77"/>
      <c r="T47" s="78"/>
      <c r="U47" s="76"/>
      <c r="V47" s="77"/>
      <c r="W47" s="78"/>
      <c r="X47" s="76"/>
      <c r="Y47" s="77"/>
      <c r="Z47" s="78"/>
      <c r="AA47" s="76"/>
      <c r="AB47" s="77"/>
      <c r="AC47" s="78"/>
      <c r="AD47" s="76"/>
      <c r="AE47" s="77"/>
      <c r="AF47" s="78"/>
      <c r="AG47" s="101"/>
    </row>
  </sheetData>
  <mergeCells count="1">
    <mergeCell ref="A1:XFD1"/>
  </mergeCells>
  <printOptions horizontalCentered="1"/>
  <pageMargins left="0.25" right="0.25" top="0.75" bottom="0.75" header="0.3" footer="0.3"/>
  <pageSetup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74BAD-6837-4835-8893-02E52F6C0FD6}">
  <sheetPr>
    <pageSetUpPr fitToPage="1"/>
  </sheetPr>
  <dimension ref="A1:AD44"/>
  <sheetViews>
    <sheetView topLeftCell="A31" zoomScaleNormal="100" workbookViewId="0">
      <selection activeCell="A45" sqref="A45:XFD1048576"/>
    </sheetView>
  </sheetViews>
  <sheetFormatPr defaultColWidth="0" defaultRowHeight="14.4" zeroHeight="1"/>
  <cols>
    <col min="1" max="1" width="17.6640625" customWidth="1"/>
    <col min="2" max="2" width="6.88671875" customWidth="1"/>
    <col min="3" max="3" width="8.88671875" customWidth="1"/>
    <col min="4" max="4" width="7.77734375" customWidth="1"/>
    <col min="5" max="5" width="7.77734375" style="36" customWidth="1"/>
    <col min="6" max="6" width="6.88671875" customWidth="1"/>
    <col min="7" max="7" width="8.88671875" customWidth="1"/>
    <col min="8" max="9" width="7.77734375" customWidth="1"/>
    <col min="10" max="10" width="6.88671875" customWidth="1"/>
    <col min="11" max="11" width="8.88671875" customWidth="1"/>
    <col min="12" max="13" width="7.77734375" customWidth="1"/>
    <col min="14" max="14" width="6.88671875" customWidth="1"/>
    <col min="15" max="15" width="8.88671875" customWidth="1"/>
    <col min="16" max="17" width="7.77734375" customWidth="1"/>
    <col min="18" max="18" width="6.88671875" customWidth="1"/>
    <col min="19" max="19" width="8.88671875" customWidth="1"/>
    <col min="20" max="21" width="7.77734375" customWidth="1"/>
    <col min="22" max="22" width="6.88671875" customWidth="1"/>
    <col min="23" max="23" width="8.88671875" customWidth="1"/>
    <col min="24" max="25" width="7.77734375" customWidth="1"/>
    <col min="31" max="16384" width="5.6640625" hidden="1"/>
  </cols>
  <sheetData>
    <row r="1" spans="1:30" ht="24" thickBot="1">
      <c r="A1" s="52" t="s">
        <v>25</v>
      </c>
      <c r="B1" s="53"/>
      <c r="C1" s="53"/>
      <c r="D1" s="53"/>
      <c r="E1" s="53"/>
      <c r="F1" s="53"/>
      <c r="G1" s="53"/>
      <c r="H1" s="53"/>
      <c r="I1" s="53"/>
      <c r="J1" s="53"/>
      <c r="K1" s="53"/>
      <c r="L1" s="53"/>
      <c r="M1" s="53"/>
      <c r="N1" s="53"/>
      <c r="O1" s="53"/>
      <c r="P1" s="53"/>
      <c r="Q1" s="53"/>
      <c r="R1" s="53"/>
      <c r="S1" s="53"/>
      <c r="T1" s="39"/>
      <c r="U1" s="53"/>
      <c r="V1" s="53"/>
      <c r="W1" s="53"/>
      <c r="X1" s="53"/>
      <c r="Y1" s="39"/>
      <c r="Z1" s="123"/>
      <c r="AA1" s="38"/>
      <c r="AB1" s="2"/>
      <c r="AC1" s="2"/>
      <c r="AD1" s="2"/>
    </row>
    <row r="2" spans="1:30">
      <c r="A2" s="48"/>
      <c r="B2" s="49" t="s">
        <v>26</v>
      </c>
      <c r="C2" s="50"/>
      <c r="D2" s="51"/>
      <c r="E2" s="54"/>
      <c r="F2" s="49" t="s">
        <v>27</v>
      </c>
      <c r="G2" s="50"/>
      <c r="H2" s="51"/>
      <c r="I2" s="54"/>
      <c r="J2" s="49" t="s">
        <v>28</v>
      </c>
      <c r="K2" s="50"/>
      <c r="L2" s="51"/>
      <c r="M2" s="54"/>
      <c r="N2" s="49" t="s">
        <v>29</v>
      </c>
      <c r="O2" s="50"/>
      <c r="P2" s="51"/>
      <c r="Q2" s="54"/>
      <c r="R2" s="49" t="s">
        <v>30</v>
      </c>
      <c r="S2" s="50"/>
      <c r="T2" s="51"/>
      <c r="U2" s="54"/>
      <c r="V2" s="49" t="s">
        <v>31</v>
      </c>
      <c r="W2" s="50"/>
      <c r="X2" s="51"/>
      <c r="Y2" s="51"/>
      <c r="Z2" s="36"/>
      <c r="AA2" s="36"/>
      <c r="AB2" s="36"/>
      <c r="AC2" s="36"/>
      <c r="AD2" s="36"/>
    </row>
    <row r="3" spans="1:30" ht="32.4" thickBot="1">
      <c r="A3" s="27"/>
      <c r="B3" s="29" t="s">
        <v>32</v>
      </c>
      <c r="C3" s="30" t="s">
        <v>33</v>
      </c>
      <c r="D3" s="43" t="s">
        <v>34</v>
      </c>
      <c r="E3" s="45" t="s">
        <v>35</v>
      </c>
      <c r="F3" s="29" t="s">
        <v>32</v>
      </c>
      <c r="G3" s="30" t="s">
        <v>33</v>
      </c>
      <c r="H3" s="43" t="s">
        <v>34</v>
      </c>
      <c r="I3" s="45" t="s">
        <v>35</v>
      </c>
      <c r="J3" s="29" t="s">
        <v>32</v>
      </c>
      <c r="K3" s="30" t="s">
        <v>33</v>
      </c>
      <c r="L3" s="43" t="s">
        <v>34</v>
      </c>
      <c r="M3" s="45" t="s">
        <v>35</v>
      </c>
      <c r="N3" s="29" t="s">
        <v>32</v>
      </c>
      <c r="O3" s="30" t="s">
        <v>33</v>
      </c>
      <c r="P3" s="43" t="s">
        <v>34</v>
      </c>
      <c r="Q3" s="45" t="s">
        <v>35</v>
      </c>
      <c r="R3" s="29" t="s">
        <v>32</v>
      </c>
      <c r="S3" s="30" t="s">
        <v>33</v>
      </c>
      <c r="T3" s="43" t="s">
        <v>34</v>
      </c>
      <c r="U3" s="45" t="s">
        <v>35</v>
      </c>
      <c r="V3" s="29" t="s">
        <v>32</v>
      </c>
      <c r="W3" s="30" t="s">
        <v>33</v>
      </c>
      <c r="X3" s="43" t="s">
        <v>34</v>
      </c>
      <c r="Y3" s="45" t="s">
        <v>35</v>
      </c>
      <c r="Z3" s="36"/>
      <c r="AA3" s="36"/>
      <c r="AB3" s="36"/>
      <c r="AC3" s="36"/>
      <c r="AD3" s="36"/>
    </row>
    <row r="4" spans="1:30" ht="15" thickBot="1">
      <c r="A4" s="28" t="s">
        <v>36</v>
      </c>
      <c r="B4" s="15">
        <v>15</v>
      </c>
      <c r="C4" s="16">
        <v>18</v>
      </c>
      <c r="D4" s="44">
        <f>IF(ISBLANK(B4)," ",(B4/C4))</f>
        <v>0.83333333333333337</v>
      </c>
      <c r="E4" s="46">
        <f>IF(ISBLANK(B4)," ",(B4/C4))</f>
        <v>0.83333333333333337</v>
      </c>
      <c r="F4" s="15">
        <v>15</v>
      </c>
      <c r="G4" s="16">
        <v>25</v>
      </c>
      <c r="H4" s="44">
        <f>IF(ISBLANK(F4)," ",(F4/G4))</f>
        <v>0.6</v>
      </c>
      <c r="I4" s="46">
        <f>IF(ISBLANK(F4)," ",(B4+F4)/(C4+G4))</f>
        <v>0.69767441860465118</v>
      </c>
      <c r="J4" s="15">
        <v>12</v>
      </c>
      <c r="K4" s="16">
        <v>14</v>
      </c>
      <c r="L4" s="44">
        <f>IF(ISBLANK(J4)," ",(J4/K4))</f>
        <v>0.8571428571428571</v>
      </c>
      <c r="M4" s="46">
        <f>IF(ISBLANK(J4)," ",(J4+B4+F4)/(K4+C4+G4))</f>
        <v>0.73684210526315785</v>
      </c>
      <c r="N4" s="15"/>
      <c r="O4" s="16"/>
      <c r="P4" s="44" t="str">
        <f>IF(ISBLANK(N4)," ",(N4/O4))</f>
        <v xml:space="preserve"> </v>
      </c>
      <c r="Q4" s="46" t="str">
        <f>IF(ISBLANK(N4)," ",(B4+F4+J4+N4)/(C4+G4+K4+O4))</f>
        <v xml:space="preserve"> </v>
      </c>
      <c r="R4" s="15"/>
      <c r="S4" s="16"/>
      <c r="T4" s="44" t="str">
        <f>IF(ISBLANK(R4)," ",(R4/S4))</f>
        <v xml:space="preserve"> </v>
      </c>
      <c r="U4" s="46" t="str">
        <f>IF(ISBLANK(R4)," ",(B4+F4+J4+N4+R4)/(C4+G4+K4+O4+S4))</f>
        <v xml:space="preserve"> </v>
      </c>
      <c r="V4" s="15"/>
      <c r="W4" s="16"/>
      <c r="X4" s="44" t="str">
        <f>IF(ISBLANK(V4)," ",(V4/W4))</f>
        <v xml:space="preserve"> </v>
      </c>
      <c r="Y4" s="46" t="str">
        <f>IF(ISBLANK(V4)," ",(B4+F4+J4+N4+R4+V4)/(C4+G4+K4+O4+S4+W4))</f>
        <v xml:space="preserve"> </v>
      </c>
      <c r="Z4" s="36"/>
      <c r="AA4" s="36"/>
      <c r="AB4" s="36"/>
      <c r="AC4" s="36"/>
      <c r="AD4" s="36"/>
    </row>
    <row r="5" spans="1:30" ht="15" thickBot="1">
      <c r="A5" s="36"/>
      <c r="B5" s="36"/>
      <c r="C5" s="36"/>
      <c r="D5" s="36"/>
      <c r="F5" s="36"/>
      <c r="G5" s="36"/>
      <c r="H5" s="36"/>
      <c r="I5" s="36"/>
      <c r="J5" s="36"/>
      <c r="K5" s="36"/>
      <c r="L5" s="36"/>
      <c r="M5" s="36"/>
      <c r="N5" s="36"/>
      <c r="O5" s="36"/>
      <c r="P5" s="36"/>
      <c r="Q5" s="36"/>
      <c r="R5" s="36"/>
      <c r="S5" s="36"/>
      <c r="T5" s="36"/>
      <c r="U5" s="36"/>
      <c r="V5" s="36"/>
      <c r="W5" s="36"/>
      <c r="X5" s="36"/>
      <c r="Y5" s="36"/>
      <c r="Z5" s="36"/>
      <c r="AA5" s="36"/>
      <c r="AB5" s="36"/>
      <c r="AC5" s="36"/>
      <c r="AD5" s="36"/>
    </row>
    <row r="6" spans="1:30" ht="24" thickBot="1">
      <c r="A6" s="52" t="s">
        <v>25</v>
      </c>
      <c r="B6" s="53"/>
      <c r="C6" s="53"/>
      <c r="D6" s="53"/>
      <c r="E6" s="53"/>
      <c r="F6" s="53"/>
      <c r="G6" s="53"/>
      <c r="H6" s="53"/>
      <c r="I6" s="53"/>
      <c r="J6" s="53"/>
      <c r="K6" s="53"/>
      <c r="L6" s="53"/>
      <c r="M6" s="53"/>
      <c r="N6" s="53"/>
      <c r="O6" s="53"/>
      <c r="P6" s="53"/>
      <c r="Q6" s="53"/>
      <c r="R6" s="53"/>
      <c r="S6" s="53"/>
      <c r="T6" s="39"/>
      <c r="U6" s="55"/>
      <c r="V6" s="55"/>
      <c r="W6" s="55"/>
      <c r="X6" s="55"/>
      <c r="Y6" s="56"/>
      <c r="Z6" s="36"/>
      <c r="AA6" s="36"/>
      <c r="AB6" s="36"/>
      <c r="AC6" s="36"/>
      <c r="AD6" s="36"/>
    </row>
    <row r="7" spans="1:30">
      <c r="A7" s="48"/>
      <c r="B7" s="49" t="s">
        <v>37</v>
      </c>
      <c r="C7" s="50"/>
      <c r="D7" s="51"/>
      <c r="E7" s="54"/>
      <c r="F7" s="49" t="s">
        <v>38</v>
      </c>
      <c r="G7" s="50"/>
      <c r="H7" s="51"/>
      <c r="I7" s="54"/>
      <c r="J7" s="49" t="s">
        <v>39</v>
      </c>
      <c r="K7" s="50"/>
      <c r="L7" s="51"/>
      <c r="M7" s="54"/>
      <c r="N7" s="49" t="s">
        <v>40</v>
      </c>
      <c r="O7" s="50"/>
      <c r="P7" s="51"/>
      <c r="Q7" s="54"/>
      <c r="R7" s="49" t="s">
        <v>41</v>
      </c>
      <c r="S7" s="50"/>
      <c r="T7" s="51"/>
      <c r="U7" s="54"/>
      <c r="V7" s="49" t="s">
        <v>42</v>
      </c>
      <c r="W7" s="50"/>
      <c r="X7" s="51"/>
      <c r="Y7" s="51"/>
      <c r="Z7" s="36"/>
      <c r="AA7" s="36"/>
      <c r="AB7" s="36"/>
      <c r="AC7" s="36"/>
      <c r="AD7" s="36"/>
    </row>
    <row r="8" spans="1:30" ht="32.4" thickBot="1">
      <c r="A8" s="27"/>
      <c r="B8" s="29" t="s">
        <v>32</v>
      </c>
      <c r="C8" s="30" t="s">
        <v>33</v>
      </c>
      <c r="D8" s="43" t="s">
        <v>34</v>
      </c>
      <c r="E8" s="45" t="s">
        <v>35</v>
      </c>
      <c r="F8" s="29" t="s">
        <v>32</v>
      </c>
      <c r="G8" s="30" t="s">
        <v>33</v>
      </c>
      <c r="H8" s="43" t="s">
        <v>34</v>
      </c>
      <c r="I8" s="45" t="s">
        <v>35</v>
      </c>
      <c r="J8" s="29" t="s">
        <v>32</v>
      </c>
      <c r="K8" s="30" t="s">
        <v>33</v>
      </c>
      <c r="L8" s="43" t="s">
        <v>34</v>
      </c>
      <c r="M8" s="45" t="s">
        <v>35</v>
      </c>
      <c r="N8" s="29" t="s">
        <v>32</v>
      </c>
      <c r="O8" s="30" t="s">
        <v>33</v>
      </c>
      <c r="P8" s="43" t="s">
        <v>34</v>
      </c>
      <c r="Q8" s="45" t="s">
        <v>35</v>
      </c>
      <c r="R8" s="29" t="s">
        <v>32</v>
      </c>
      <c r="S8" s="30" t="s">
        <v>33</v>
      </c>
      <c r="T8" s="43" t="s">
        <v>34</v>
      </c>
      <c r="U8" s="45" t="s">
        <v>35</v>
      </c>
      <c r="V8" s="29" t="s">
        <v>32</v>
      </c>
      <c r="W8" s="30" t="s">
        <v>33</v>
      </c>
      <c r="X8" s="43" t="s">
        <v>34</v>
      </c>
      <c r="Y8" s="45" t="s">
        <v>35</v>
      </c>
      <c r="Z8" s="36"/>
      <c r="AA8" s="36"/>
      <c r="AB8" s="36"/>
      <c r="AC8" s="36"/>
      <c r="AD8" s="36"/>
    </row>
    <row r="9" spans="1:30" ht="15" thickBot="1">
      <c r="A9" s="28" t="s">
        <v>36</v>
      </c>
      <c r="B9" s="25"/>
      <c r="C9" s="26"/>
      <c r="D9" s="44" t="str">
        <f>IF(ISBLANK(B9)," ",(B9/C9))</f>
        <v xml:space="preserve"> </v>
      </c>
      <c r="E9" s="47" t="str">
        <f>IF(ISBLANK(B9)," ",(B4+F4+J4+N4+R4+V4+B9)/(C4+G4+K4+O4+S4+W4+C9))</f>
        <v xml:space="preserve"> </v>
      </c>
      <c r="F9" s="25"/>
      <c r="G9" s="26"/>
      <c r="H9" s="44" t="str">
        <f>IF(ISBLANK(F9)," ",(F9/G9))</f>
        <v xml:space="preserve"> </v>
      </c>
      <c r="I9" s="46" t="str">
        <f>IF(ISBLANK(F9)," ",(B4+F4+J4+N4+R4+V4+B9+F9)/(C4+G4+K4+O4+S4+W4+C9+G9))</f>
        <v xml:space="preserve"> </v>
      </c>
      <c r="J9" s="25"/>
      <c r="K9" s="26"/>
      <c r="L9" s="44" t="str">
        <f>IF(ISBLANK(J9)," ",(J9/K9))</f>
        <v xml:space="preserve"> </v>
      </c>
      <c r="M9" s="46" t="str">
        <f>IF(ISBLANK(J9)," ",(B4+F4+J4+N4+R4+V4+B9+F9+J9)/(C4+G4+K4+O4+S4+W4+C9+G9+K9))</f>
        <v xml:space="preserve"> </v>
      </c>
      <c r="N9" s="25"/>
      <c r="O9" s="26"/>
      <c r="P9" s="44" t="str">
        <f>IF(ISBLANK(N9)," ",(N9/O9))</f>
        <v xml:space="preserve"> </v>
      </c>
      <c r="Q9" s="46" t="str">
        <f>IF(ISBLANK(N9)," ",(B4+F4+J4+N4+R4+V4+B9+F9+J9+N9)/(C4+G4+K4+O4+S4+W4+C9+G9+K9+O9))</f>
        <v xml:space="preserve"> </v>
      </c>
      <c r="R9" s="25"/>
      <c r="S9" s="26"/>
      <c r="T9" s="44" t="str">
        <f>IF(ISBLANK(R9)," ",(R9/S9))</f>
        <v xml:space="preserve"> </v>
      </c>
      <c r="U9" s="46" t="str">
        <f>IF(ISBLANK(R9)," ",(B4+F4+J4+N4+R4+V4+B9+F9+J9+N9+R9)/(C4+G4+K4+O4+S4+W4+C9+G9+K9+O9+S9))</f>
        <v xml:space="preserve"> </v>
      </c>
      <c r="V9" s="25"/>
      <c r="W9" s="26"/>
      <c r="X9" s="44" t="str">
        <f>IF(ISBLANK(V9)," ",(V9/W9))</f>
        <v xml:space="preserve"> </v>
      </c>
      <c r="Y9" s="46" t="str">
        <f>IF(ISBLANK(V9)," ",(B4+F4+J4+N4+R4+V4+B9+F9+J9+N9+R9+V9)/(C4+G4+K4+O4+S4+W4+C9+G9+K9+O9+S9+W9))</f>
        <v xml:space="preserve"> </v>
      </c>
      <c r="Z9" s="36"/>
      <c r="AA9" s="36"/>
      <c r="AB9" s="36"/>
      <c r="AC9" s="36"/>
      <c r="AD9" s="36"/>
    </row>
    <row r="10" spans="1:30" ht="15" thickBot="1">
      <c r="A10" s="36"/>
      <c r="B10" s="36"/>
      <c r="C10" s="36"/>
      <c r="D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row>
    <row r="11" spans="1:30" s="36" customFormat="1" ht="15" thickBot="1">
      <c r="B11" s="6" t="s">
        <v>43</v>
      </c>
      <c r="C11" s="7" t="s">
        <v>44</v>
      </c>
      <c r="D11" s="7" t="s">
        <v>45</v>
      </c>
      <c r="E11" s="7" t="s">
        <v>46</v>
      </c>
      <c r="F11" s="7" t="s">
        <v>30</v>
      </c>
      <c r="G11" s="7" t="s">
        <v>31</v>
      </c>
      <c r="H11" s="7" t="s">
        <v>37</v>
      </c>
      <c r="I11" s="7" t="s">
        <v>47</v>
      </c>
      <c r="J11" s="7" t="s">
        <v>48</v>
      </c>
      <c r="K11" s="7" t="s">
        <v>49</v>
      </c>
      <c r="L11" s="7" t="s">
        <v>50</v>
      </c>
      <c r="M11" s="80" t="s">
        <v>51</v>
      </c>
    </row>
    <row r="12" spans="1:30" s="36" customFormat="1" ht="15" thickBot="1">
      <c r="A12" s="79" t="s">
        <v>52</v>
      </c>
      <c r="B12" s="81">
        <v>0.7</v>
      </c>
      <c r="C12" s="82">
        <v>0.7</v>
      </c>
      <c r="D12" s="82">
        <v>0.7</v>
      </c>
      <c r="E12" s="82">
        <v>0.7</v>
      </c>
      <c r="F12" s="82">
        <v>0.7</v>
      </c>
      <c r="G12" s="82">
        <v>0.7</v>
      </c>
      <c r="H12" s="82">
        <v>0.7</v>
      </c>
      <c r="I12" s="82">
        <v>0.7</v>
      </c>
      <c r="J12" s="82">
        <v>0.7</v>
      </c>
      <c r="K12" s="82">
        <v>0.7</v>
      </c>
      <c r="L12" s="82">
        <v>0.7</v>
      </c>
      <c r="M12" s="71">
        <v>0.7</v>
      </c>
    </row>
    <row r="13" spans="1:30" s="36" customFormat="1"/>
    <row r="14" spans="1:30" s="36" customFormat="1"/>
    <row r="15" spans="1:30" s="36" customFormat="1"/>
    <row r="16" spans="1:30" s="36" customFormat="1"/>
    <row r="17" spans="1:25" s="36" customFormat="1"/>
    <row r="18" spans="1:25"/>
    <row r="19" spans="1:25" s="36" customFormat="1"/>
    <row r="20" spans="1:25" s="119" customFormat="1">
      <c r="A20" s="118"/>
      <c r="B20" s="118"/>
      <c r="C20" s="118"/>
      <c r="D20" s="118"/>
      <c r="E20" s="118"/>
      <c r="F20" s="118"/>
      <c r="G20" s="118"/>
      <c r="H20" s="118"/>
      <c r="I20" s="118"/>
      <c r="J20" s="118"/>
      <c r="K20" s="118"/>
      <c r="L20" s="118"/>
      <c r="M20" s="118"/>
      <c r="N20" s="118"/>
      <c r="O20" s="118"/>
      <c r="P20" s="118"/>
      <c r="Q20" s="118"/>
      <c r="R20" s="118"/>
      <c r="S20" s="118"/>
      <c r="T20" s="118"/>
      <c r="U20" s="118"/>
      <c r="V20" s="118"/>
      <c r="W20" s="118"/>
      <c r="X20" s="118"/>
      <c r="Y20" s="118"/>
    </row>
    <row r="21" spans="1:25" s="119" customFormat="1" ht="30" customHeight="1">
      <c r="A21" s="120"/>
      <c r="B21" s="120"/>
      <c r="C21" s="120"/>
      <c r="D21" s="120"/>
      <c r="E21" s="120"/>
      <c r="F21" s="120"/>
      <c r="G21" s="122"/>
      <c r="H21" s="122"/>
      <c r="I21" s="122"/>
      <c r="J21" s="122"/>
      <c r="K21" s="122"/>
      <c r="L21" s="122"/>
      <c r="M21" s="122"/>
      <c r="N21" s="122"/>
      <c r="O21" s="122"/>
      <c r="P21" s="122"/>
      <c r="Q21" s="120"/>
      <c r="R21" s="120"/>
      <c r="S21" s="120"/>
      <c r="T21" s="120"/>
      <c r="U21" s="120"/>
      <c r="V21" s="120"/>
      <c r="W21" s="120"/>
      <c r="X21" s="120"/>
      <c r="Y21" s="120"/>
    </row>
    <row r="22" spans="1:25" s="119" customFormat="1" ht="30" customHeight="1">
      <c r="A22" s="120"/>
      <c r="B22" s="120"/>
      <c r="C22" s="120"/>
      <c r="D22" s="120"/>
      <c r="E22" s="120"/>
      <c r="F22" s="120"/>
      <c r="G22" s="122"/>
      <c r="H22" s="122"/>
      <c r="I22" s="122"/>
      <c r="J22" s="122"/>
      <c r="K22" s="122"/>
      <c r="L22" s="122"/>
      <c r="M22" s="122"/>
      <c r="N22" s="122"/>
      <c r="O22" s="122"/>
      <c r="P22" s="122"/>
      <c r="Q22" s="122"/>
      <c r="R22" s="122"/>
      <c r="S22" s="122"/>
      <c r="T22" s="122"/>
      <c r="U22" s="122"/>
      <c r="V22" s="122"/>
      <c r="W22" s="122"/>
      <c r="X22" s="122"/>
      <c r="Y22" s="122"/>
    </row>
    <row r="23" spans="1:25" s="119" customFormat="1">
      <c r="A23" s="121"/>
    </row>
    <row r="24" spans="1:25"/>
    <row r="25" spans="1:25"/>
    <row r="26" spans="1:25"/>
    <row r="27" spans="1:25"/>
    <row r="28" spans="1:25"/>
    <row r="29" spans="1:25"/>
    <row r="30" spans="1:25"/>
    <row r="31" spans="1:25"/>
    <row r="32" spans="1:25"/>
    <row r="33"/>
    <row r="34"/>
    <row r="35"/>
    <row r="36"/>
    <row r="37"/>
    <row r="38"/>
    <row r="39"/>
    <row r="40"/>
    <row r="41"/>
    <row r="42"/>
    <row r="43"/>
    <row r="44"/>
  </sheetData>
  <pageMargins left="0.7" right="0.7" top="0.75" bottom="0.75" header="0.3" footer="0.3"/>
  <pageSetup scale="5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F0C7C-8960-4ECB-A8B2-EF02BBF07819}">
  <sheetPr>
    <pageSetUpPr fitToPage="1"/>
  </sheetPr>
  <dimension ref="A1:AI95"/>
  <sheetViews>
    <sheetView topLeftCell="A82" zoomScaleNormal="100" workbookViewId="0">
      <selection activeCell="A96" sqref="A96:XFD1048576"/>
    </sheetView>
  </sheetViews>
  <sheetFormatPr defaultColWidth="0" defaultRowHeight="14.4" zeroHeight="1"/>
  <cols>
    <col min="1" max="1" width="35.77734375" customWidth="1"/>
    <col min="2" max="2" width="6.88671875" customWidth="1"/>
    <col min="3" max="3" width="8.88671875" customWidth="1"/>
    <col min="4" max="4" width="7.77734375" customWidth="1"/>
    <col min="5" max="5" width="7.77734375" style="36" customWidth="1"/>
    <col min="6" max="6" width="6.88671875" customWidth="1"/>
    <col min="7" max="7" width="8.88671875" customWidth="1"/>
    <col min="8" max="9" width="7.77734375" customWidth="1"/>
    <col min="10" max="10" width="6.88671875" customWidth="1"/>
    <col min="11" max="11" width="8.88671875" customWidth="1"/>
    <col min="12" max="13" width="7.77734375" customWidth="1"/>
    <col min="14" max="14" width="6.88671875" customWidth="1"/>
    <col min="15" max="15" width="8.88671875" customWidth="1"/>
    <col min="16" max="17" width="7.77734375" customWidth="1"/>
    <col min="18" max="18" width="7.109375" customWidth="1"/>
    <col min="19" max="19" width="8.88671875" customWidth="1"/>
    <col min="20" max="21" width="7.77734375" customWidth="1"/>
    <col min="22" max="22" width="6.88671875" customWidth="1"/>
    <col min="23" max="23" width="8.88671875" customWidth="1"/>
    <col min="24" max="25" width="7.77734375" customWidth="1"/>
    <col min="36" max="16384" width="5.6640625" hidden="1"/>
  </cols>
  <sheetData>
    <row r="1" spans="1:35" ht="24" thickBot="1">
      <c r="A1" s="142" t="s">
        <v>25</v>
      </c>
      <c r="B1" s="143"/>
      <c r="C1" s="143"/>
      <c r="D1" s="143"/>
      <c r="E1" s="143"/>
      <c r="F1" s="143"/>
      <c r="G1" s="143"/>
      <c r="H1" s="143"/>
      <c r="I1" s="143"/>
      <c r="J1" s="143"/>
      <c r="K1" s="143"/>
      <c r="L1" s="143"/>
      <c r="M1" s="143"/>
      <c r="N1" s="143"/>
      <c r="O1" s="143"/>
      <c r="P1" s="143"/>
      <c r="Q1" s="143"/>
      <c r="R1" s="143"/>
      <c r="S1" s="143"/>
      <c r="T1" s="143"/>
      <c r="U1" s="143"/>
      <c r="V1" s="143"/>
      <c r="W1" s="143"/>
      <c r="X1" s="143"/>
      <c r="Y1" s="144"/>
      <c r="Z1" s="123"/>
      <c r="AA1" s="1"/>
      <c r="AB1" s="1"/>
      <c r="AC1" s="1"/>
      <c r="AD1" s="1"/>
      <c r="AE1" s="1"/>
      <c r="AF1" s="68"/>
      <c r="AG1" s="2"/>
      <c r="AH1" s="2"/>
      <c r="AI1" s="2"/>
    </row>
    <row r="2" spans="1:35">
      <c r="A2" s="48"/>
      <c r="B2" s="49" t="s">
        <v>26</v>
      </c>
      <c r="C2" s="50"/>
      <c r="D2" s="51"/>
      <c r="E2" s="67"/>
      <c r="F2" s="49" t="s">
        <v>27</v>
      </c>
      <c r="G2" s="50"/>
      <c r="H2" s="51"/>
      <c r="I2" s="67"/>
      <c r="J2" s="49" t="s">
        <v>28</v>
      </c>
      <c r="K2" s="50"/>
      <c r="L2" s="51"/>
      <c r="M2" s="67"/>
      <c r="N2" s="49" t="s">
        <v>29</v>
      </c>
      <c r="O2" s="50"/>
      <c r="P2" s="51"/>
      <c r="Q2" s="67"/>
      <c r="R2" s="49" t="s">
        <v>30</v>
      </c>
      <c r="S2" s="50"/>
      <c r="T2" s="51"/>
      <c r="U2" s="67"/>
      <c r="V2" s="6" t="s">
        <v>31</v>
      </c>
      <c r="W2" s="7"/>
      <c r="X2" s="8"/>
      <c r="Y2" s="69"/>
      <c r="Z2" s="36"/>
      <c r="AA2" s="36"/>
      <c r="AB2" s="36"/>
      <c r="AC2" s="36"/>
      <c r="AD2" s="36"/>
      <c r="AE2" s="36"/>
      <c r="AF2" s="36"/>
      <c r="AG2" s="36"/>
      <c r="AH2" s="36"/>
      <c r="AI2" s="36"/>
    </row>
    <row r="3" spans="1:35" ht="42">
      <c r="A3" s="17"/>
      <c r="B3" s="9" t="s">
        <v>32</v>
      </c>
      <c r="C3" s="10" t="s">
        <v>33</v>
      </c>
      <c r="D3" s="57" t="s">
        <v>78</v>
      </c>
      <c r="E3" s="45" t="s">
        <v>79</v>
      </c>
      <c r="F3" s="64" t="s">
        <v>32</v>
      </c>
      <c r="G3" s="10" t="s">
        <v>33</v>
      </c>
      <c r="H3" s="57" t="s">
        <v>78</v>
      </c>
      <c r="I3" s="45" t="s">
        <v>79</v>
      </c>
      <c r="J3" s="9" t="s">
        <v>32</v>
      </c>
      <c r="K3" s="10" t="s">
        <v>33</v>
      </c>
      <c r="L3" s="57" t="s">
        <v>78</v>
      </c>
      <c r="M3" s="45" t="s">
        <v>79</v>
      </c>
      <c r="N3" s="9" t="s">
        <v>32</v>
      </c>
      <c r="O3" s="10" t="s">
        <v>33</v>
      </c>
      <c r="P3" s="57" t="s">
        <v>78</v>
      </c>
      <c r="Q3" s="45" t="s">
        <v>79</v>
      </c>
      <c r="R3" s="9" t="s">
        <v>32</v>
      </c>
      <c r="S3" s="10" t="s">
        <v>33</v>
      </c>
      <c r="T3" s="57" t="s">
        <v>78</v>
      </c>
      <c r="U3" s="45" t="s">
        <v>79</v>
      </c>
      <c r="V3" s="9" t="s">
        <v>32</v>
      </c>
      <c r="W3" s="10" t="s">
        <v>33</v>
      </c>
      <c r="X3" s="57" t="s">
        <v>78</v>
      </c>
      <c r="Y3" s="45" t="s">
        <v>79</v>
      </c>
      <c r="Z3" s="36"/>
      <c r="AA3" s="5"/>
      <c r="AB3" s="36"/>
      <c r="AC3" s="36"/>
      <c r="AD3" s="36"/>
      <c r="AE3" s="36"/>
      <c r="AF3" s="36"/>
      <c r="AG3" s="36"/>
      <c r="AH3" s="36"/>
      <c r="AI3" s="36"/>
    </row>
    <row r="4" spans="1:35">
      <c r="A4" s="18" t="s">
        <v>72</v>
      </c>
      <c r="B4" s="11">
        <v>3</v>
      </c>
      <c r="C4" s="12">
        <v>3</v>
      </c>
      <c r="D4" s="58">
        <f>IF(ISBLANK(B4)," ",(B4/C4))</f>
        <v>1</v>
      </c>
      <c r="E4" s="66">
        <f>IF(ISBLANK(B4)," ",(B4/C4))</f>
        <v>1</v>
      </c>
      <c r="F4" s="65">
        <v>5</v>
      </c>
      <c r="G4" s="12">
        <v>7</v>
      </c>
      <c r="H4" s="58">
        <f>IF(ISBLANK(F4)," ",(F4/G4))</f>
        <v>0.7142857142857143</v>
      </c>
      <c r="I4" s="66">
        <f t="shared" ref="I4:I11" si="0">IF(ISBLANK(F4)," ",(B4+F4)/(C4+G4))</f>
        <v>0.8</v>
      </c>
      <c r="J4" s="11">
        <v>1</v>
      </c>
      <c r="K4" s="12">
        <v>2</v>
      </c>
      <c r="L4" s="58">
        <f>IF(ISBLANK(J4)," ",(J4/K4))</f>
        <v>0.5</v>
      </c>
      <c r="M4" s="66">
        <f t="shared" ref="M4:M11" si="1">IF(ISBLANK(J4)," ",(B4+F4+J4)/(C4+G4+K4))</f>
        <v>0.75</v>
      </c>
      <c r="N4" s="11"/>
      <c r="O4" s="12"/>
      <c r="P4" s="58" t="str">
        <f t="shared" ref="P4:P11" si="2">IF(ISBLANK(N4)," ",(N4/O4))</f>
        <v xml:space="preserve"> </v>
      </c>
      <c r="Q4" s="66" t="str">
        <f t="shared" ref="Q4:Q11" si="3">IF(ISBLANK(N4)," ",(B4+F4+J4+N4)/(C4+G4+K4+O4))</f>
        <v xml:space="preserve"> </v>
      </c>
      <c r="R4" s="11"/>
      <c r="S4" s="12"/>
      <c r="T4" s="58" t="str">
        <f t="shared" ref="T4:T11" si="4">IF(ISBLANK(R4)," ",(R4/S4))</f>
        <v xml:space="preserve"> </v>
      </c>
      <c r="U4" s="66" t="str">
        <f t="shared" ref="U4:U11" si="5">IF(ISBLANK(R4)," ",(B4+F4+J4+N4+R4)/(C4+G4+K4+O4+S4))</f>
        <v xml:space="preserve"> </v>
      </c>
      <c r="V4" s="11"/>
      <c r="W4" s="12"/>
      <c r="X4" s="58" t="str">
        <f t="shared" ref="X4:X11" si="6">IF(ISBLANK(V4)," ",(V4/W4))</f>
        <v xml:space="preserve"> </v>
      </c>
      <c r="Y4" s="66" t="str">
        <f t="shared" ref="Y4:Y11" si="7">IF(ISBLANK(V4)," ",(B4+F4+J4+N4+R4+V4)/(C4+G4+K4+O4+S4+W4))</f>
        <v xml:space="preserve"> </v>
      </c>
      <c r="Z4" s="36"/>
      <c r="AA4" s="36"/>
      <c r="AB4" s="36"/>
      <c r="AC4" s="36"/>
      <c r="AD4" s="36"/>
      <c r="AE4" s="36"/>
      <c r="AF4" s="36"/>
      <c r="AG4" s="36"/>
      <c r="AH4" s="36"/>
      <c r="AI4" s="36"/>
    </row>
    <row r="5" spans="1:35">
      <c r="A5" s="18" t="s">
        <v>73</v>
      </c>
      <c r="B5" s="11">
        <v>9</v>
      </c>
      <c r="C5" s="12">
        <v>11</v>
      </c>
      <c r="D5" s="58">
        <f t="shared" ref="D5:D11" si="8">IF(ISBLANK(B5)," ",(B5/C5))</f>
        <v>0.81818181818181823</v>
      </c>
      <c r="E5" s="66">
        <f t="shared" ref="E5:E11" si="9">IF(ISBLANK(B5)," ",(B5/C5))</f>
        <v>0.81818181818181823</v>
      </c>
      <c r="F5" s="65">
        <v>9</v>
      </c>
      <c r="G5" s="12">
        <v>13</v>
      </c>
      <c r="H5" s="58">
        <f t="shared" ref="H5:H11" si="10">IF(ISBLANK(F5)," ",(F5/G5))</f>
        <v>0.69230769230769229</v>
      </c>
      <c r="I5" s="66">
        <f t="shared" si="0"/>
        <v>0.75</v>
      </c>
      <c r="J5" s="11">
        <v>12</v>
      </c>
      <c r="K5" s="12">
        <v>15</v>
      </c>
      <c r="L5" s="58">
        <f t="shared" ref="L5:L11" si="11">IF(ISBLANK(J5)," ",(J5/K5))</f>
        <v>0.8</v>
      </c>
      <c r="M5" s="66">
        <f t="shared" si="1"/>
        <v>0.76923076923076927</v>
      </c>
      <c r="N5" s="11"/>
      <c r="O5" s="12"/>
      <c r="P5" s="58" t="str">
        <f t="shared" si="2"/>
        <v xml:space="preserve"> </v>
      </c>
      <c r="Q5" s="66" t="str">
        <f t="shared" si="3"/>
        <v xml:space="preserve"> </v>
      </c>
      <c r="R5" s="11"/>
      <c r="S5" s="12"/>
      <c r="T5" s="58" t="str">
        <f t="shared" si="4"/>
        <v xml:space="preserve"> </v>
      </c>
      <c r="U5" s="66" t="str">
        <f t="shared" si="5"/>
        <v xml:space="preserve"> </v>
      </c>
      <c r="V5" s="11"/>
      <c r="W5" s="12"/>
      <c r="X5" s="58" t="str">
        <f t="shared" si="6"/>
        <v xml:space="preserve"> </v>
      </c>
      <c r="Y5" s="66" t="str">
        <f t="shared" si="7"/>
        <v xml:space="preserve"> </v>
      </c>
      <c r="Z5" s="36"/>
      <c r="AA5" s="36"/>
      <c r="AB5" s="36"/>
      <c r="AC5" s="36"/>
      <c r="AD5" s="36"/>
      <c r="AE5" s="36"/>
      <c r="AF5" s="36"/>
      <c r="AG5" s="36"/>
      <c r="AH5" s="36"/>
      <c r="AI5" s="36"/>
    </row>
    <row r="6" spans="1:35">
      <c r="A6" s="18" t="s">
        <v>74</v>
      </c>
      <c r="B6" s="11">
        <v>3</v>
      </c>
      <c r="C6" s="12">
        <v>4</v>
      </c>
      <c r="D6" s="58">
        <f t="shared" si="8"/>
        <v>0.75</v>
      </c>
      <c r="E6" s="66">
        <f t="shared" si="9"/>
        <v>0.75</v>
      </c>
      <c r="F6" s="65">
        <v>1</v>
      </c>
      <c r="G6" s="12">
        <v>5</v>
      </c>
      <c r="H6" s="58">
        <f t="shared" si="10"/>
        <v>0.2</v>
      </c>
      <c r="I6" s="66">
        <f t="shared" si="0"/>
        <v>0.44444444444444442</v>
      </c>
      <c r="J6" s="11">
        <v>11</v>
      </c>
      <c r="K6" s="12">
        <v>12</v>
      </c>
      <c r="L6" s="58">
        <f t="shared" si="11"/>
        <v>0.91666666666666663</v>
      </c>
      <c r="M6" s="66">
        <f t="shared" si="1"/>
        <v>0.7142857142857143</v>
      </c>
      <c r="N6" s="11"/>
      <c r="O6" s="12"/>
      <c r="P6" s="58" t="str">
        <f t="shared" si="2"/>
        <v xml:space="preserve"> </v>
      </c>
      <c r="Q6" s="66" t="str">
        <f t="shared" si="3"/>
        <v xml:space="preserve"> </v>
      </c>
      <c r="R6" s="11"/>
      <c r="S6" s="12"/>
      <c r="T6" s="58" t="str">
        <f t="shared" si="4"/>
        <v xml:space="preserve"> </v>
      </c>
      <c r="U6" s="66" t="str">
        <f t="shared" si="5"/>
        <v xml:space="preserve"> </v>
      </c>
      <c r="V6" s="11"/>
      <c r="W6" s="12"/>
      <c r="X6" s="58" t="str">
        <f t="shared" si="6"/>
        <v xml:space="preserve"> </v>
      </c>
      <c r="Y6" s="66" t="str">
        <f t="shared" si="7"/>
        <v xml:space="preserve"> </v>
      </c>
      <c r="Z6" s="36"/>
      <c r="AA6" s="36"/>
      <c r="AB6" s="36"/>
      <c r="AC6" s="36"/>
      <c r="AD6" s="36"/>
      <c r="AE6" s="36"/>
      <c r="AF6" s="36"/>
      <c r="AG6" s="36"/>
      <c r="AH6" s="36"/>
      <c r="AI6" s="36"/>
    </row>
    <row r="7" spans="1:35">
      <c r="A7" s="18" t="s">
        <v>69</v>
      </c>
      <c r="B7" s="11"/>
      <c r="C7" s="12"/>
      <c r="D7" s="58" t="str">
        <f t="shared" si="8"/>
        <v xml:space="preserve"> </v>
      </c>
      <c r="E7" s="66" t="str">
        <f t="shared" si="9"/>
        <v xml:space="preserve"> </v>
      </c>
      <c r="F7" s="65"/>
      <c r="G7" s="12"/>
      <c r="H7" s="58" t="str">
        <f t="shared" si="10"/>
        <v xml:space="preserve"> </v>
      </c>
      <c r="I7" s="66" t="str">
        <f t="shared" si="0"/>
        <v xml:space="preserve"> </v>
      </c>
      <c r="J7" s="11"/>
      <c r="K7" s="12"/>
      <c r="L7" s="58" t="str">
        <f t="shared" si="11"/>
        <v xml:space="preserve"> </v>
      </c>
      <c r="M7" s="66" t="str">
        <f t="shared" si="1"/>
        <v xml:space="preserve"> </v>
      </c>
      <c r="N7" s="11"/>
      <c r="O7" s="12"/>
      <c r="P7" s="58" t="str">
        <f t="shared" si="2"/>
        <v xml:space="preserve"> </v>
      </c>
      <c r="Q7" s="66" t="str">
        <f t="shared" si="3"/>
        <v xml:space="preserve"> </v>
      </c>
      <c r="R7" s="11"/>
      <c r="S7" s="12"/>
      <c r="T7" s="58" t="str">
        <f t="shared" si="4"/>
        <v xml:space="preserve"> </v>
      </c>
      <c r="U7" s="66" t="str">
        <f t="shared" si="5"/>
        <v xml:space="preserve"> </v>
      </c>
      <c r="V7" s="11"/>
      <c r="W7" s="12"/>
      <c r="X7" s="58" t="str">
        <f t="shared" si="6"/>
        <v xml:space="preserve"> </v>
      </c>
      <c r="Y7" s="66" t="str">
        <f t="shared" si="7"/>
        <v xml:space="preserve"> </v>
      </c>
      <c r="Z7" s="36"/>
      <c r="AA7" s="36"/>
      <c r="AB7" s="36"/>
      <c r="AC7" s="36"/>
      <c r="AD7" s="36"/>
      <c r="AE7" s="36"/>
      <c r="AF7" s="36"/>
      <c r="AG7" s="36"/>
      <c r="AH7" s="36"/>
      <c r="AI7" s="36"/>
    </row>
    <row r="8" spans="1:35">
      <c r="A8" s="18" t="s">
        <v>70</v>
      </c>
      <c r="B8" s="11"/>
      <c r="C8" s="12"/>
      <c r="D8" s="58" t="str">
        <f t="shared" si="8"/>
        <v xml:space="preserve"> </v>
      </c>
      <c r="E8" s="66" t="str">
        <f t="shared" si="9"/>
        <v xml:space="preserve"> </v>
      </c>
      <c r="F8" s="65"/>
      <c r="G8" s="12"/>
      <c r="H8" s="58" t="str">
        <f t="shared" si="10"/>
        <v xml:space="preserve"> </v>
      </c>
      <c r="I8" s="66" t="str">
        <f t="shared" si="0"/>
        <v xml:space="preserve"> </v>
      </c>
      <c r="J8" s="11"/>
      <c r="K8" s="12"/>
      <c r="L8" s="58" t="str">
        <f t="shared" si="11"/>
        <v xml:space="preserve"> </v>
      </c>
      <c r="M8" s="66" t="str">
        <f t="shared" si="1"/>
        <v xml:space="preserve"> </v>
      </c>
      <c r="N8" s="11"/>
      <c r="O8" s="12"/>
      <c r="P8" s="58" t="str">
        <f t="shared" si="2"/>
        <v xml:space="preserve"> </v>
      </c>
      <c r="Q8" s="66" t="str">
        <f t="shared" si="3"/>
        <v xml:space="preserve"> </v>
      </c>
      <c r="R8" s="11"/>
      <c r="S8" s="12"/>
      <c r="T8" s="58" t="str">
        <f t="shared" si="4"/>
        <v xml:space="preserve"> </v>
      </c>
      <c r="U8" s="66" t="str">
        <f t="shared" si="5"/>
        <v xml:space="preserve"> </v>
      </c>
      <c r="V8" s="11"/>
      <c r="W8" s="12"/>
      <c r="X8" s="58" t="str">
        <f t="shared" si="6"/>
        <v xml:space="preserve"> </v>
      </c>
      <c r="Y8" s="66" t="str">
        <f t="shared" si="7"/>
        <v xml:space="preserve"> </v>
      </c>
      <c r="Z8" s="36"/>
      <c r="AA8" s="36"/>
      <c r="AB8" s="36"/>
      <c r="AC8" s="36"/>
      <c r="AD8" s="36"/>
      <c r="AE8" s="36"/>
      <c r="AF8" s="36"/>
      <c r="AG8" s="36"/>
      <c r="AH8" s="36"/>
      <c r="AI8" s="36"/>
    </row>
    <row r="9" spans="1:35">
      <c r="A9" s="18" t="s">
        <v>70</v>
      </c>
      <c r="B9" s="11"/>
      <c r="C9" s="12"/>
      <c r="D9" s="58" t="str">
        <f t="shared" si="8"/>
        <v xml:space="preserve"> </v>
      </c>
      <c r="E9" s="66" t="str">
        <f t="shared" si="9"/>
        <v xml:space="preserve"> </v>
      </c>
      <c r="F9" s="65"/>
      <c r="G9" s="12"/>
      <c r="H9" s="58" t="str">
        <f t="shared" si="10"/>
        <v xml:space="preserve"> </v>
      </c>
      <c r="I9" s="66" t="str">
        <f t="shared" si="0"/>
        <v xml:space="preserve"> </v>
      </c>
      <c r="J9" s="11"/>
      <c r="K9" s="12"/>
      <c r="L9" s="58" t="str">
        <f t="shared" si="11"/>
        <v xml:space="preserve"> </v>
      </c>
      <c r="M9" s="66" t="str">
        <f t="shared" si="1"/>
        <v xml:space="preserve"> </v>
      </c>
      <c r="N9" s="11"/>
      <c r="O9" s="12"/>
      <c r="P9" s="58" t="str">
        <f t="shared" si="2"/>
        <v xml:space="preserve"> </v>
      </c>
      <c r="Q9" s="66" t="str">
        <f t="shared" si="3"/>
        <v xml:space="preserve"> </v>
      </c>
      <c r="R9" s="11"/>
      <c r="S9" s="12"/>
      <c r="T9" s="58" t="str">
        <f t="shared" si="4"/>
        <v xml:space="preserve"> </v>
      </c>
      <c r="U9" s="66" t="str">
        <f t="shared" si="5"/>
        <v xml:space="preserve"> </v>
      </c>
      <c r="V9" s="11"/>
      <c r="W9" s="12"/>
      <c r="X9" s="58" t="str">
        <f t="shared" si="6"/>
        <v xml:space="preserve"> </v>
      </c>
      <c r="Y9" s="66" t="str">
        <f t="shared" si="7"/>
        <v xml:space="preserve"> </v>
      </c>
      <c r="Z9" s="36"/>
      <c r="AA9" s="36"/>
      <c r="AB9" s="36"/>
      <c r="AC9" s="36"/>
      <c r="AD9" s="36"/>
      <c r="AE9" s="36"/>
      <c r="AF9" s="36"/>
      <c r="AG9" s="36"/>
      <c r="AH9" s="36"/>
      <c r="AI9" s="36"/>
    </row>
    <row r="10" spans="1:35">
      <c r="A10" s="18" t="s">
        <v>70</v>
      </c>
      <c r="B10" s="11"/>
      <c r="C10" s="12"/>
      <c r="D10" s="58" t="str">
        <f t="shared" si="8"/>
        <v xml:space="preserve"> </v>
      </c>
      <c r="E10" s="66" t="str">
        <f t="shared" si="9"/>
        <v xml:space="preserve"> </v>
      </c>
      <c r="F10" s="65"/>
      <c r="G10" s="12"/>
      <c r="H10" s="58" t="str">
        <f t="shared" si="10"/>
        <v xml:space="preserve"> </v>
      </c>
      <c r="I10" s="66" t="str">
        <f t="shared" si="0"/>
        <v xml:space="preserve"> </v>
      </c>
      <c r="J10" s="11"/>
      <c r="K10" s="12"/>
      <c r="L10" s="58" t="str">
        <f t="shared" si="11"/>
        <v xml:space="preserve"> </v>
      </c>
      <c r="M10" s="66" t="str">
        <f t="shared" si="1"/>
        <v xml:space="preserve"> </v>
      </c>
      <c r="N10" s="11"/>
      <c r="O10" s="12"/>
      <c r="P10" s="58" t="str">
        <f t="shared" si="2"/>
        <v xml:space="preserve"> </v>
      </c>
      <c r="Q10" s="66" t="str">
        <f t="shared" si="3"/>
        <v xml:space="preserve"> </v>
      </c>
      <c r="R10" s="11"/>
      <c r="S10" s="12"/>
      <c r="T10" s="58" t="str">
        <f t="shared" si="4"/>
        <v xml:space="preserve"> </v>
      </c>
      <c r="U10" s="66" t="str">
        <f t="shared" si="5"/>
        <v xml:space="preserve"> </v>
      </c>
      <c r="V10" s="11"/>
      <c r="W10" s="12"/>
      <c r="X10" s="58" t="str">
        <f t="shared" si="6"/>
        <v xml:space="preserve"> </v>
      </c>
      <c r="Y10" s="66" t="str">
        <f t="shared" si="7"/>
        <v xml:space="preserve"> </v>
      </c>
      <c r="Z10" s="36"/>
      <c r="AA10" s="36"/>
      <c r="AB10" s="36"/>
      <c r="AC10" s="36"/>
      <c r="AD10" s="36"/>
      <c r="AE10" s="36"/>
      <c r="AF10" s="36"/>
      <c r="AG10" s="36"/>
      <c r="AH10" s="36"/>
      <c r="AI10" s="36"/>
    </row>
    <row r="11" spans="1:35" ht="15" thickBot="1">
      <c r="A11" s="117" t="s">
        <v>70</v>
      </c>
      <c r="B11" s="107"/>
      <c r="C11" s="108"/>
      <c r="D11" s="109" t="str">
        <f t="shared" si="8"/>
        <v xml:space="preserve"> </v>
      </c>
      <c r="E11" s="110" t="str">
        <f t="shared" si="9"/>
        <v xml:space="preserve"> </v>
      </c>
      <c r="F11" s="111"/>
      <c r="G11" s="108"/>
      <c r="H11" s="109" t="str">
        <f t="shared" si="10"/>
        <v xml:space="preserve"> </v>
      </c>
      <c r="I11" s="110" t="str">
        <f t="shared" si="0"/>
        <v xml:space="preserve"> </v>
      </c>
      <c r="J11" s="107"/>
      <c r="K11" s="108"/>
      <c r="L11" s="109" t="str">
        <f t="shared" si="11"/>
        <v xml:space="preserve"> </v>
      </c>
      <c r="M11" s="110" t="str">
        <f t="shared" si="1"/>
        <v xml:space="preserve"> </v>
      </c>
      <c r="N11" s="107"/>
      <c r="O11" s="108"/>
      <c r="P11" s="109" t="str">
        <f t="shared" si="2"/>
        <v xml:space="preserve"> </v>
      </c>
      <c r="Q11" s="110" t="str">
        <f t="shared" si="3"/>
        <v xml:space="preserve"> </v>
      </c>
      <c r="R11" s="13"/>
      <c r="S11" s="14"/>
      <c r="T11" s="109" t="str">
        <f t="shared" si="4"/>
        <v xml:space="preserve"> </v>
      </c>
      <c r="U11" s="66" t="str">
        <f t="shared" si="5"/>
        <v xml:space="preserve"> </v>
      </c>
      <c r="V11" s="13"/>
      <c r="W11" s="14"/>
      <c r="X11" s="59" t="str">
        <f t="shared" si="6"/>
        <v xml:space="preserve"> </v>
      </c>
      <c r="Y11" s="66" t="str">
        <f t="shared" si="7"/>
        <v xml:space="preserve"> </v>
      </c>
      <c r="Z11" s="36"/>
      <c r="AA11" s="36"/>
      <c r="AB11" s="36"/>
      <c r="AC11" s="36"/>
      <c r="AD11" s="36"/>
      <c r="AE11" s="36"/>
      <c r="AF11" s="36"/>
      <c r="AG11" s="36"/>
      <c r="AH11" s="36"/>
      <c r="AI11" s="36"/>
    </row>
    <row r="12" spans="1:35" ht="15" thickBot="1">
      <c r="A12" s="28" t="s">
        <v>71</v>
      </c>
      <c r="B12" s="15">
        <f>IF((B4+B5+B6+B7+B8+B9+B10+B11)=0, " ",(B4+B5+B6+B7+B8+B9+B10+B11))</f>
        <v>15</v>
      </c>
      <c r="C12" s="16">
        <f>IF((C4+C5+C6+C7+C8+C9+C10+C11)=0, " ",(C4+C5+C6+C7+C8+C9+C10+C11))</f>
        <v>18</v>
      </c>
      <c r="D12" s="44">
        <f>IF(B12=" "," ",(B12/C12))</f>
        <v>0.83333333333333337</v>
      </c>
      <c r="E12" s="46">
        <f>IF(B12=" "," ",(B12)/(C12))</f>
        <v>0.83333333333333337</v>
      </c>
      <c r="F12" s="15">
        <f>IF((F4+F5+F6+F7+F8+F9+F10+F11)=0, " ",(F4+F5+F6+F7+F8+F9+F10+F11))</f>
        <v>15</v>
      </c>
      <c r="G12" s="16">
        <f>IF((G4+G5+G6+G7+G8+G9+G10+G11)=0, " ",(G4+G5+G6+G7+G8+G9+G10+G11))</f>
        <v>25</v>
      </c>
      <c r="H12" s="44">
        <f>IF(F12=" "," ",(F12/G12))</f>
        <v>0.6</v>
      </c>
      <c r="I12" s="46">
        <f>IF(F12=" "," ",(B12+F12)/(C12+G12))</f>
        <v>0.69767441860465118</v>
      </c>
      <c r="J12" s="15">
        <f>IF((J4+J5+J6+J7+J8+J9+J10+J11)=0, " ",(J4+J5+J6+J7+J8+J9+J10+J11))</f>
        <v>24</v>
      </c>
      <c r="K12" s="16">
        <f>IF((K4+K5+K6+K7+K8+K9+K10+K11)=0, " ",(K4+K5+K6+K7+K8+K9+K10+K11))</f>
        <v>29</v>
      </c>
      <c r="L12" s="44">
        <f>IF(J12=" "," ",(J12/K12))</f>
        <v>0.82758620689655171</v>
      </c>
      <c r="M12" s="46">
        <f>IF(J12=" "," ",(B12+F12+J12)/(+C12+G12+K12))</f>
        <v>0.75</v>
      </c>
      <c r="N12" s="15" t="str">
        <f>IF((N4+N5+N6+N7+N8+N9+N10+N11)=0, " ",(N4+N5+N6+N7+N8+N9+N10+N11))</f>
        <v xml:space="preserve"> </v>
      </c>
      <c r="O12" s="16" t="str">
        <f>IF((O4+O5+O6+O7+O8+O9+O10+O11)=0, " ",(O4+O5+O6+O7+O8+O9+O10+O11))</f>
        <v xml:space="preserve"> </v>
      </c>
      <c r="P12" s="44" t="str">
        <f>IF(N12=" "," ",(N12/O12))</f>
        <v xml:space="preserve"> </v>
      </c>
      <c r="Q12" s="46" t="str">
        <f>IF(N12=" "," ",(B12+F12+J12+N12)/(C12+G12+K12+O12))</f>
        <v xml:space="preserve"> </v>
      </c>
      <c r="R12" s="15" t="str">
        <f>IF((R4+R5+R6+R7+R8+R9+R10+R11)=0, " ",(R4+R5+R6+R7+R8+R9+R10+R11))</f>
        <v xml:space="preserve"> </v>
      </c>
      <c r="S12" s="16" t="str">
        <f>IF((S4+S5+S6+S7+S8+S9+S10+S11)=0, " ",(S4+S5+S6+S7+S8+S9+S10+S11))</f>
        <v xml:space="preserve"> </v>
      </c>
      <c r="T12" s="44" t="str">
        <f>IF(R12=" "," ",(R12/S12))</f>
        <v xml:space="preserve"> </v>
      </c>
      <c r="U12" s="46" t="str">
        <f>IF(R12=" "," ",(B12+F12+J12+N12+R12)/(C12+G12+K12+O12+S12))</f>
        <v xml:space="preserve"> </v>
      </c>
      <c r="V12" s="15" t="str">
        <f>IF((V4+V5+V6+V7+V8+V9+V10+V11)=0, " ",(V4+V5+V6+V7+V8+V9+V10+V11))</f>
        <v xml:space="preserve"> </v>
      </c>
      <c r="W12" s="16" t="str">
        <f>IF((W4+W5+W6+W7+W8+W9+W10+W11)=0, " ",(W4+W5+W6+W7+W8+W9+W10+W11))</f>
        <v xml:space="preserve"> </v>
      </c>
      <c r="X12" s="60" t="str">
        <f>IF(V12=" "," ",(V12/W12))</f>
        <v xml:space="preserve"> </v>
      </c>
      <c r="Y12" s="46" t="str">
        <f>IF(V12=" "," ",(B12+F12+J12+N12+R12+V12)/(C12+G12+K12+O12+S12+W12))</f>
        <v xml:space="preserve"> </v>
      </c>
      <c r="Z12" s="36"/>
      <c r="AA12" s="36"/>
      <c r="AB12" s="36"/>
      <c r="AC12" s="36"/>
      <c r="AD12" s="36"/>
      <c r="AE12" s="36"/>
      <c r="AF12" s="36"/>
      <c r="AG12" s="36"/>
      <c r="AH12" s="36"/>
      <c r="AI12" s="36"/>
    </row>
    <row r="13" spans="1:35" ht="15" thickBot="1">
      <c r="A13" s="36"/>
      <c r="B13" s="36"/>
      <c r="C13" s="36"/>
      <c r="D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row>
    <row r="14" spans="1:35" ht="24" thickBot="1">
      <c r="A14" s="142" t="s">
        <v>25</v>
      </c>
      <c r="B14" s="143"/>
      <c r="C14" s="143"/>
      <c r="D14" s="143"/>
      <c r="E14" s="143"/>
      <c r="F14" s="143"/>
      <c r="G14" s="143"/>
      <c r="H14" s="143"/>
      <c r="I14" s="143"/>
      <c r="J14" s="143"/>
      <c r="K14" s="143"/>
      <c r="L14" s="143"/>
      <c r="M14" s="143"/>
      <c r="N14" s="143"/>
      <c r="O14" s="143"/>
      <c r="P14" s="143"/>
      <c r="Q14" s="143"/>
      <c r="R14" s="143"/>
      <c r="S14" s="143"/>
      <c r="T14" s="143"/>
      <c r="U14" s="143"/>
      <c r="V14" s="143"/>
      <c r="W14" s="143"/>
      <c r="X14" s="143"/>
      <c r="Y14" s="144"/>
      <c r="Z14" s="36"/>
      <c r="AA14" s="36"/>
      <c r="AB14" s="36"/>
      <c r="AC14" s="36"/>
      <c r="AD14" s="36"/>
      <c r="AE14" s="36"/>
      <c r="AF14" s="36"/>
      <c r="AG14" s="36"/>
      <c r="AH14" s="36"/>
      <c r="AI14" s="36"/>
    </row>
    <row r="15" spans="1:35">
      <c r="A15" s="48"/>
      <c r="B15" s="49" t="s">
        <v>37</v>
      </c>
      <c r="C15" s="50"/>
      <c r="D15" s="51"/>
      <c r="E15" s="54"/>
      <c r="F15" s="49" t="s">
        <v>38</v>
      </c>
      <c r="G15" s="50"/>
      <c r="H15" s="51"/>
      <c r="I15" s="67"/>
      <c r="J15" s="49" t="s">
        <v>39</v>
      </c>
      <c r="K15" s="50"/>
      <c r="L15" s="51"/>
      <c r="M15" s="67"/>
      <c r="N15" s="49" t="s">
        <v>40</v>
      </c>
      <c r="O15" s="50"/>
      <c r="P15" s="51"/>
      <c r="Q15" s="67"/>
      <c r="R15" s="49" t="s">
        <v>41</v>
      </c>
      <c r="S15" s="50"/>
      <c r="T15" s="51"/>
      <c r="U15" s="67"/>
      <c r="V15" s="49" t="s">
        <v>42</v>
      </c>
      <c r="W15" s="50"/>
      <c r="X15" s="51"/>
      <c r="Y15" s="67"/>
      <c r="Z15" s="36"/>
      <c r="AA15" s="36"/>
      <c r="AB15" s="36"/>
      <c r="AC15" s="36"/>
      <c r="AD15" s="36"/>
      <c r="AE15" s="36"/>
      <c r="AF15" s="36"/>
      <c r="AG15" s="36"/>
      <c r="AH15" s="36"/>
      <c r="AI15" s="36"/>
    </row>
    <row r="16" spans="1:35" ht="42">
      <c r="A16" s="17"/>
      <c r="B16" s="9" t="s">
        <v>32</v>
      </c>
      <c r="C16" s="10" t="s">
        <v>33</v>
      </c>
      <c r="D16" s="57" t="s">
        <v>78</v>
      </c>
      <c r="E16" s="45" t="s">
        <v>79</v>
      </c>
      <c r="F16" s="9" t="s">
        <v>32</v>
      </c>
      <c r="G16" s="10" t="s">
        <v>33</v>
      </c>
      <c r="H16" s="57" t="s">
        <v>78</v>
      </c>
      <c r="I16" s="45" t="s">
        <v>79</v>
      </c>
      <c r="J16" s="9" t="s">
        <v>32</v>
      </c>
      <c r="K16" s="10" t="s">
        <v>33</v>
      </c>
      <c r="L16" s="57" t="s">
        <v>78</v>
      </c>
      <c r="M16" s="45" t="s">
        <v>79</v>
      </c>
      <c r="N16" s="9" t="s">
        <v>32</v>
      </c>
      <c r="O16" s="10" t="s">
        <v>33</v>
      </c>
      <c r="P16" s="57" t="s">
        <v>78</v>
      </c>
      <c r="Q16" s="45" t="s">
        <v>79</v>
      </c>
      <c r="R16" s="9" t="s">
        <v>32</v>
      </c>
      <c r="S16" s="10" t="s">
        <v>33</v>
      </c>
      <c r="T16" s="57" t="s">
        <v>78</v>
      </c>
      <c r="U16" s="45" t="s">
        <v>79</v>
      </c>
      <c r="V16" s="9" t="s">
        <v>32</v>
      </c>
      <c r="W16" s="10" t="s">
        <v>33</v>
      </c>
      <c r="X16" s="57" t="s">
        <v>78</v>
      </c>
      <c r="Y16" s="45" t="s">
        <v>79</v>
      </c>
      <c r="Z16" s="36"/>
      <c r="AA16" s="36"/>
      <c r="AB16" s="36"/>
      <c r="AC16" s="36"/>
      <c r="AD16" s="36"/>
      <c r="AE16" s="36"/>
      <c r="AF16" s="36"/>
      <c r="AG16" s="36"/>
      <c r="AH16" s="36"/>
      <c r="AI16" s="36"/>
    </row>
    <row r="17" spans="1:25">
      <c r="A17" s="18" t="s">
        <v>72</v>
      </c>
      <c r="B17" s="21"/>
      <c r="C17" s="22"/>
      <c r="D17" s="61" t="str">
        <f t="shared" ref="D17:D24" si="12">IF(ISBLANK(B17)," ",(B17/C17))</f>
        <v xml:space="preserve"> </v>
      </c>
      <c r="E17" s="70" t="str">
        <f t="shared" ref="E17:E24" si="13">IF(ISBLANK(B17)," ",(B4+F4+J4+N4+R4+V4+B17)/(C4+G4+K4+O4+S4+W4+C17))</f>
        <v xml:space="preserve"> </v>
      </c>
      <c r="F17" s="21"/>
      <c r="G17" s="22"/>
      <c r="H17" s="61" t="str">
        <f t="shared" ref="H17:H24" si="14">IF(ISBLANK(F17)," ",(F17/G17))</f>
        <v xml:space="preserve"> </v>
      </c>
      <c r="I17" s="66" t="str">
        <f t="shared" ref="I17:I24" si="15">IF(ISBLANK(F17)," ",(B4+F4+J4+N4+R4+V4+Z4+B17+F17)/(C4+G4+K4+O4+S4+W4+AA4+C17+G17))</f>
        <v xml:space="preserve"> </v>
      </c>
      <c r="J17" s="21"/>
      <c r="K17" s="22"/>
      <c r="L17" s="61" t="str">
        <f t="shared" ref="L17:L24" si="16">IF(ISBLANK(J17)," ",(J17/K17))</f>
        <v xml:space="preserve"> </v>
      </c>
      <c r="M17" s="66" t="str">
        <f t="shared" ref="M17:M24" si="17">IF(ISBLANK(J17)," ",(B4+F4+J4+N4+R4+V4+Z4+AD4+B17+F17+J17)/(C4+G4+K4+O4+S4+W4+AA4+AE4+C17+G17+K17))</f>
        <v xml:space="preserve"> </v>
      </c>
      <c r="N17" s="21"/>
      <c r="O17" s="22"/>
      <c r="P17" s="61" t="str">
        <f t="shared" ref="P17:P24" si="18">IF(ISBLANK(N17)," ",(N17/O17))</f>
        <v xml:space="preserve"> </v>
      </c>
      <c r="Q17" s="66" t="str">
        <f t="shared" ref="Q17:Q24" si="19">IF(ISBLANK(N17)," ",(B4+F4+J4+N4+R4+V4+Z4+AD4+AH4+B17+F17+J17+N17)/(C4+G4+K4+O4+S4+W4+AA4+AE4+AI4+C17+G17+K17+O17))</f>
        <v xml:space="preserve"> </v>
      </c>
      <c r="R17" s="21"/>
      <c r="S17" s="22"/>
      <c r="T17" s="61" t="str">
        <f t="shared" ref="T17:T24" si="20">IF(ISBLANK(R17)," ",(R17/S17))</f>
        <v xml:space="preserve"> </v>
      </c>
      <c r="U17" s="66" t="str">
        <f t="shared" ref="U17:U24" si="21">IF(ISBLANK(R17)," ",(B4+F4+J4+N4+R4+V4+Z4+AD4+AH4+AL4+B17+F17+J17+N17+R17)/(C4+G4+K4+O4+S4+W4+AA4+AE4+AI4+AM4+C17+G17+K17+O17+S17))</f>
        <v xml:space="preserve"> </v>
      </c>
      <c r="V17" s="21"/>
      <c r="W17" s="22"/>
      <c r="X17" s="61" t="str">
        <f t="shared" ref="X17:X24" si="22">IF(ISBLANK(V17)," ",(V17/W17))</f>
        <v xml:space="preserve"> </v>
      </c>
      <c r="Y17" s="66" t="str">
        <f t="shared" ref="Y17:Y24" si="23">IF(ISBLANK(V17)," ",(B4+F4+J4+N4+R4+V4+Z4+AD4+AH4+AL4+AP4+B17+F17+J17+N17+R17+V17)/(C4+G4+K4+O4+S4+W4+AA4+AE4+AI4+AM4+AQ4+C17+G17+K17+O17+S17+W17))</f>
        <v xml:space="preserve"> </v>
      </c>
    </row>
    <row r="18" spans="1:25">
      <c r="A18" s="18" t="s">
        <v>73</v>
      </c>
      <c r="B18" s="21"/>
      <c r="C18" s="22"/>
      <c r="D18" s="61" t="str">
        <f t="shared" si="12"/>
        <v xml:space="preserve"> </v>
      </c>
      <c r="E18" s="70" t="str">
        <f t="shared" si="13"/>
        <v xml:space="preserve"> </v>
      </c>
      <c r="F18" s="21"/>
      <c r="G18" s="22"/>
      <c r="H18" s="61" t="str">
        <f t="shared" si="14"/>
        <v xml:space="preserve"> </v>
      </c>
      <c r="I18" s="66" t="str">
        <f t="shared" si="15"/>
        <v xml:space="preserve"> </v>
      </c>
      <c r="J18" s="21"/>
      <c r="K18" s="22"/>
      <c r="L18" s="61" t="str">
        <f t="shared" si="16"/>
        <v xml:space="preserve"> </v>
      </c>
      <c r="M18" s="66" t="str">
        <f t="shared" si="17"/>
        <v xml:space="preserve"> </v>
      </c>
      <c r="N18" s="21"/>
      <c r="O18" s="22"/>
      <c r="P18" s="61" t="str">
        <f t="shared" si="18"/>
        <v xml:space="preserve"> </v>
      </c>
      <c r="Q18" s="66" t="str">
        <f t="shared" si="19"/>
        <v xml:space="preserve"> </v>
      </c>
      <c r="R18" s="21"/>
      <c r="S18" s="22"/>
      <c r="T18" s="61" t="str">
        <f t="shared" si="20"/>
        <v xml:space="preserve"> </v>
      </c>
      <c r="U18" s="66" t="str">
        <f t="shared" si="21"/>
        <v xml:space="preserve"> </v>
      </c>
      <c r="V18" s="21"/>
      <c r="W18" s="22"/>
      <c r="X18" s="61" t="str">
        <f t="shared" si="22"/>
        <v xml:space="preserve"> </v>
      </c>
      <c r="Y18" s="66" t="str">
        <f t="shared" si="23"/>
        <v xml:space="preserve"> </v>
      </c>
    </row>
    <row r="19" spans="1:25">
      <c r="A19" s="18" t="s">
        <v>74</v>
      </c>
      <c r="B19" s="21"/>
      <c r="C19" s="22"/>
      <c r="D19" s="61" t="str">
        <f t="shared" si="12"/>
        <v xml:space="preserve"> </v>
      </c>
      <c r="E19" s="70" t="str">
        <f t="shared" si="13"/>
        <v xml:space="preserve"> </v>
      </c>
      <c r="F19" s="21"/>
      <c r="G19" s="22"/>
      <c r="H19" s="61" t="str">
        <f t="shared" si="14"/>
        <v xml:space="preserve"> </v>
      </c>
      <c r="I19" s="66" t="str">
        <f t="shared" si="15"/>
        <v xml:space="preserve"> </v>
      </c>
      <c r="J19" s="21"/>
      <c r="K19" s="22"/>
      <c r="L19" s="61" t="str">
        <f t="shared" si="16"/>
        <v xml:space="preserve"> </v>
      </c>
      <c r="M19" s="66" t="str">
        <f t="shared" si="17"/>
        <v xml:space="preserve"> </v>
      </c>
      <c r="N19" s="21"/>
      <c r="O19" s="22"/>
      <c r="P19" s="61" t="str">
        <f t="shared" si="18"/>
        <v xml:space="preserve"> </v>
      </c>
      <c r="Q19" s="66" t="str">
        <f t="shared" si="19"/>
        <v xml:space="preserve"> </v>
      </c>
      <c r="R19" s="21"/>
      <c r="S19" s="22"/>
      <c r="T19" s="61" t="str">
        <f t="shared" si="20"/>
        <v xml:space="preserve"> </v>
      </c>
      <c r="U19" s="66" t="str">
        <f t="shared" si="21"/>
        <v xml:space="preserve"> </v>
      </c>
      <c r="V19" s="21"/>
      <c r="W19" s="22"/>
      <c r="X19" s="61" t="str">
        <f t="shared" si="22"/>
        <v xml:space="preserve"> </v>
      </c>
      <c r="Y19" s="66" t="str">
        <f t="shared" si="23"/>
        <v xml:space="preserve"> </v>
      </c>
    </row>
    <row r="20" spans="1:25">
      <c r="A20" s="18" t="s">
        <v>70</v>
      </c>
      <c r="B20" s="21"/>
      <c r="C20" s="22"/>
      <c r="D20" s="61" t="str">
        <f t="shared" si="12"/>
        <v xml:space="preserve"> </v>
      </c>
      <c r="E20" s="70" t="str">
        <f t="shared" si="13"/>
        <v xml:space="preserve"> </v>
      </c>
      <c r="F20" s="21"/>
      <c r="G20" s="22"/>
      <c r="H20" s="61" t="str">
        <f t="shared" si="14"/>
        <v xml:space="preserve"> </v>
      </c>
      <c r="I20" s="66" t="str">
        <f t="shared" si="15"/>
        <v xml:space="preserve"> </v>
      </c>
      <c r="J20" s="21"/>
      <c r="K20" s="22"/>
      <c r="L20" s="61" t="str">
        <f t="shared" si="16"/>
        <v xml:space="preserve"> </v>
      </c>
      <c r="M20" s="66" t="str">
        <f t="shared" si="17"/>
        <v xml:space="preserve"> </v>
      </c>
      <c r="N20" s="21"/>
      <c r="O20" s="22"/>
      <c r="P20" s="61" t="str">
        <f t="shared" si="18"/>
        <v xml:space="preserve"> </v>
      </c>
      <c r="Q20" s="66" t="str">
        <f t="shared" si="19"/>
        <v xml:space="preserve"> </v>
      </c>
      <c r="R20" s="21"/>
      <c r="S20" s="22"/>
      <c r="T20" s="61" t="str">
        <f t="shared" si="20"/>
        <v xml:space="preserve"> </v>
      </c>
      <c r="U20" s="66" t="str">
        <f t="shared" si="21"/>
        <v xml:space="preserve"> </v>
      </c>
      <c r="V20" s="21"/>
      <c r="W20" s="22"/>
      <c r="X20" s="61" t="str">
        <f t="shared" si="22"/>
        <v xml:space="preserve"> </v>
      </c>
      <c r="Y20" s="66" t="str">
        <f t="shared" si="23"/>
        <v xml:space="preserve"> </v>
      </c>
    </row>
    <row r="21" spans="1:25">
      <c r="A21" s="18" t="s">
        <v>70</v>
      </c>
      <c r="B21" s="21"/>
      <c r="C21" s="22"/>
      <c r="D21" s="61" t="str">
        <f t="shared" si="12"/>
        <v xml:space="preserve"> </v>
      </c>
      <c r="E21" s="70" t="str">
        <f t="shared" si="13"/>
        <v xml:space="preserve"> </v>
      </c>
      <c r="F21" s="21"/>
      <c r="G21" s="22"/>
      <c r="H21" s="61" t="str">
        <f t="shared" si="14"/>
        <v xml:space="preserve"> </v>
      </c>
      <c r="I21" s="66" t="str">
        <f t="shared" si="15"/>
        <v xml:space="preserve"> </v>
      </c>
      <c r="J21" s="21"/>
      <c r="K21" s="22"/>
      <c r="L21" s="61" t="str">
        <f t="shared" si="16"/>
        <v xml:space="preserve"> </v>
      </c>
      <c r="M21" s="66" t="str">
        <f t="shared" si="17"/>
        <v xml:space="preserve"> </v>
      </c>
      <c r="N21" s="21"/>
      <c r="O21" s="22"/>
      <c r="P21" s="61" t="str">
        <f t="shared" si="18"/>
        <v xml:space="preserve"> </v>
      </c>
      <c r="Q21" s="66" t="str">
        <f t="shared" si="19"/>
        <v xml:space="preserve"> </v>
      </c>
      <c r="R21" s="21"/>
      <c r="S21" s="22"/>
      <c r="T21" s="61" t="str">
        <f t="shared" si="20"/>
        <v xml:space="preserve"> </v>
      </c>
      <c r="U21" s="66" t="str">
        <f t="shared" si="21"/>
        <v xml:space="preserve"> </v>
      </c>
      <c r="V21" s="21"/>
      <c r="W21" s="22"/>
      <c r="X21" s="61" t="str">
        <f t="shared" si="22"/>
        <v xml:space="preserve"> </v>
      </c>
      <c r="Y21" s="66" t="str">
        <f t="shared" si="23"/>
        <v xml:space="preserve"> </v>
      </c>
    </row>
    <row r="22" spans="1:25">
      <c r="A22" s="18" t="s">
        <v>70</v>
      </c>
      <c r="B22" s="21"/>
      <c r="C22" s="22"/>
      <c r="D22" s="61" t="str">
        <f t="shared" si="12"/>
        <v xml:space="preserve"> </v>
      </c>
      <c r="E22" s="70" t="str">
        <f t="shared" si="13"/>
        <v xml:space="preserve"> </v>
      </c>
      <c r="F22" s="21"/>
      <c r="G22" s="22"/>
      <c r="H22" s="61" t="str">
        <f t="shared" si="14"/>
        <v xml:space="preserve"> </v>
      </c>
      <c r="I22" s="66" t="str">
        <f t="shared" si="15"/>
        <v xml:space="preserve"> </v>
      </c>
      <c r="J22" s="21"/>
      <c r="K22" s="22"/>
      <c r="L22" s="61" t="str">
        <f t="shared" si="16"/>
        <v xml:space="preserve"> </v>
      </c>
      <c r="M22" s="66" t="str">
        <f t="shared" si="17"/>
        <v xml:space="preserve"> </v>
      </c>
      <c r="N22" s="21"/>
      <c r="O22" s="22"/>
      <c r="P22" s="61" t="str">
        <f t="shared" si="18"/>
        <v xml:space="preserve"> </v>
      </c>
      <c r="Q22" s="66" t="str">
        <f t="shared" si="19"/>
        <v xml:space="preserve"> </v>
      </c>
      <c r="R22" s="21"/>
      <c r="S22" s="22"/>
      <c r="T22" s="61" t="str">
        <f t="shared" si="20"/>
        <v xml:space="preserve"> </v>
      </c>
      <c r="U22" s="66" t="str">
        <f t="shared" si="21"/>
        <v xml:space="preserve"> </v>
      </c>
      <c r="V22" s="21"/>
      <c r="W22" s="22"/>
      <c r="X22" s="61" t="str">
        <f t="shared" si="22"/>
        <v xml:space="preserve"> </v>
      </c>
      <c r="Y22" s="66" t="str">
        <f t="shared" si="23"/>
        <v xml:space="preserve"> </v>
      </c>
    </row>
    <row r="23" spans="1:25">
      <c r="A23" s="18" t="s">
        <v>70</v>
      </c>
      <c r="B23" s="21"/>
      <c r="C23" s="22"/>
      <c r="D23" s="61" t="str">
        <f t="shared" si="12"/>
        <v xml:space="preserve"> </v>
      </c>
      <c r="E23" s="70" t="str">
        <f t="shared" si="13"/>
        <v xml:space="preserve"> </v>
      </c>
      <c r="F23" s="21"/>
      <c r="G23" s="22"/>
      <c r="H23" s="61" t="str">
        <f t="shared" si="14"/>
        <v xml:space="preserve"> </v>
      </c>
      <c r="I23" s="66" t="str">
        <f t="shared" si="15"/>
        <v xml:space="preserve"> </v>
      </c>
      <c r="J23" s="21"/>
      <c r="K23" s="22"/>
      <c r="L23" s="61" t="str">
        <f t="shared" si="16"/>
        <v xml:space="preserve"> </v>
      </c>
      <c r="M23" s="66" t="str">
        <f t="shared" si="17"/>
        <v xml:space="preserve"> </v>
      </c>
      <c r="N23" s="21"/>
      <c r="O23" s="22"/>
      <c r="P23" s="61" t="str">
        <f t="shared" si="18"/>
        <v xml:space="preserve"> </v>
      </c>
      <c r="Q23" s="66" t="str">
        <f t="shared" si="19"/>
        <v xml:space="preserve"> </v>
      </c>
      <c r="R23" s="21"/>
      <c r="S23" s="22"/>
      <c r="T23" s="61" t="str">
        <f t="shared" si="20"/>
        <v xml:space="preserve"> </v>
      </c>
      <c r="U23" s="66" t="str">
        <f t="shared" si="21"/>
        <v xml:space="preserve"> </v>
      </c>
      <c r="V23" s="21"/>
      <c r="W23" s="22"/>
      <c r="X23" s="61" t="str">
        <f t="shared" si="22"/>
        <v xml:space="preserve"> </v>
      </c>
      <c r="Y23" s="66" t="str">
        <f t="shared" si="23"/>
        <v xml:space="preserve"> </v>
      </c>
    </row>
    <row r="24" spans="1:25" ht="15" thickBot="1">
      <c r="A24" s="117" t="s">
        <v>70</v>
      </c>
      <c r="B24" s="112"/>
      <c r="C24" s="113"/>
      <c r="D24" s="114" t="str">
        <f t="shared" si="12"/>
        <v xml:space="preserve"> </v>
      </c>
      <c r="E24" s="115" t="str">
        <f t="shared" si="13"/>
        <v xml:space="preserve"> </v>
      </c>
      <c r="F24" s="23"/>
      <c r="G24" s="24"/>
      <c r="H24" s="62" t="str">
        <f t="shared" si="14"/>
        <v xml:space="preserve"> </v>
      </c>
      <c r="I24" s="66" t="str">
        <f t="shared" si="15"/>
        <v xml:space="preserve"> </v>
      </c>
      <c r="J24" s="23"/>
      <c r="K24" s="24"/>
      <c r="L24" s="62" t="str">
        <f t="shared" si="16"/>
        <v xml:space="preserve"> </v>
      </c>
      <c r="M24" s="66" t="str">
        <f t="shared" si="17"/>
        <v xml:space="preserve"> </v>
      </c>
      <c r="N24" s="23"/>
      <c r="O24" s="24"/>
      <c r="P24" s="62" t="str">
        <f t="shared" si="18"/>
        <v xml:space="preserve"> </v>
      </c>
      <c r="Q24" s="66" t="str">
        <f t="shared" si="19"/>
        <v xml:space="preserve"> </v>
      </c>
      <c r="R24" s="23"/>
      <c r="S24" s="24"/>
      <c r="T24" s="62" t="str">
        <f t="shared" si="20"/>
        <v xml:space="preserve"> </v>
      </c>
      <c r="U24" s="66" t="str">
        <f t="shared" si="21"/>
        <v xml:space="preserve"> </v>
      </c>
      <c r="V24" s="23"/>
      <c r="W24" s="24"/>
      <c r="X24" s="62" t="str">
        <f t="shared" si="22"/>
        <v xml:space="preserve"> </v>
      </c>
      <c r="Y24" s="66" t="str">
        <f t="shared" si="23"/>
        <v xml:space="preserve"> </v>
      </c>
    </row>
    <row r="25" spans="1:25" ht="15" thickBot="1">
      <c r="A25" s="28" t="s">
        <v>71</v>
      </c>
      <c r="B25" s="25" t="str">
        <f>IF((B17+B18+B19+B20+B21+B22+B23+B24)=0, " ",(B17+B18+B19+B20+B21+B22+B23+B24))</f>
        <v xml:space="preserve"> </v>
      </c>
      <c r="C25" s="26" t="str">
        <f>IF((C17+C18+C19+C20+C21+C22+C23+C24)=0, " ",(C17+C18+C19+C20+C21+C22+C23+C24))</f>
        <v xml:space="preserve"> </v>
      </c>
      <c r="D25" s="116" t="str">
        <f>IF(B25=" "," ",(B25/C25))</f>
        <v xml:space="preserve"> </v>
      </c>
      <c r="E25" s="47" t="str">
        <f>IF(B25=" "," ",(B12+F12+J12+N12+R12+V12+B25)/(C12+G12+K12+O12+S12+W12+C25))</f>
        <v xml:space="preserve"> </v>
      </c>
      <c r="F25" s="25" t="str">
        <f>IF((F17+F18+F19+F20+F21+F22+F23+F24)=0, " ",(F17+F18+F19+F20+F21+F22+F23+F24))</f>
        <v xml:space="preserve"> </v>
      </c>
      <c r="G25" s="26" t="str">
        <f>IF((G17+G18+G19+G20+G21+G22+G23+G24)=0, " ",(G17+G18+G19+G20+G21+G22+G23+G24))</f>
        <v xml:space="preserve"> </v>
      </c>
      <c r="H25" s="63" t="str">
        <f>IF(F25=" "," ",(F25/G25))</f>
        <v xml:space="preserve"> </v>
      </c>
      <c r="I25" s="46" t="str">
        <f>IF(F25=" "," ",(B12+F12+J12+N12+R12+V12+Z12+B25+F25)/(C12+G12+K12+O12+S12+W12+AA12+C25+G25))</f>
        <v xml:space="preserve"> </v>
      </c>
      <c r="J25" s="25" t="str">
        <f>IF((J17+J18+J19+J20+J21+J22+J23+J24)=0, " ",(J17+J18+J19+J20+J21+J22+J23+J24))</f>
        <v xml:space="preserve"> </v>
      </c>
      <c r="K25" s="26" t="str">
        <f>IF((K17+K18+K19+K20+K21+K22+K23+K24)=0, " ",(K17+K18+K19+K20+K21+K22+K23+K24))</f>
        <v xml:space="preserve"> </v>
      </c>
      <c r="L25" s="63" t="str">
        <f>IF(J25=" "," ",(J25/K25))</f>
        <v xml:space="preserve"> </v>
      </c>
      <c r="M25" s="46" t="str">
        <f>IF(J25=" "," ",(B12+F12+J12+N12+R12+V12+Z12+AD12+B25+F25+J25)/(C12+G12+K12+O12+S12+W12+AA12+AE12+C25+G25+K25))</f>
        <v xml:space="preserve"> </v>
      </c>
      <c r="N25" s="25" t="str">
        <f>IF((N17+N18+N19+N20+N21+N22+N23+N24)=0, " ",(N17+N18+N19+N20+N21+N22+N23+N24))</f>
        <v xml:space="preserve"> </v>
      </c>
      <c r="O25" s="26" t="str">
        <f>IF((O17+O18+O19+O20+O21+O22+O23+O24)=0, " ",(O17+O18+O19+O20+O21+O22+O23+O24))</f>
        <v xml:space="preserve"> </v>
      </c>
      <c r="P25" s="63" t="str">
        <f>IF(N25=" "," ",(N25/O25))</f>
        <v xml:space="preserve"> </v>
      </c>
      <c r="Q25" s="46" t="str">
        <f>IF(N25=" "," ",(B12+F12+J12+N12+R12+V12+Z12+AD12+AH12+B25+F25+J25+N25)/(C12+G12+K12+O12+S12+W12+AA12+AE12+AI12+C25+G25+K25+O25))</f>
        <v xml:space="preserve"> </v>
      </c>
      <c r="R25" s="25" t="str">
        <f>IF((R17+R18+R19+R20+R21+R22+R23+R24)=0, " ",(R17+R18+R19+R20+R21+R22+R23+R24))</f>
        <v xml:space="preserve"> </v>
      </c>
      <c r="S25" s="26" t="str">
        <f>IF((S17+S18+S19+S20+S21+S22+S23+S24)=0, " ",(S17+S18+S19+S20+S21+S22+S23+S24))</f>
        <v xml:space="preserve"> </v>
      </c>
      <c r="T25" s="63" t="str">
        <f>IF(R25=" "," ",(R25/S25))</f>
        <v xml:space="preserve"> </v>
      </c>
      <c r="U25" s="46" t="str">
        <f>IF(R25=" "," ",(B12+F12+J12+N12+R12+V12+Z12+AD12+AH12+AL12+B25+F25+J25+N25+R25)/(C12+G12+K12+O12+S12+W12+AA12+AE12+AI12+AM12+C25+G25+K25+O25+S25))</f>
        <v xml:space="preserve"> </v>
      </c>
      <c r="V25" s="25" t="str">
        <f>IF((V17+V18+V19+V20+V21+V22+V23+V24)=0, " ",(V17+V18+V19+V20+V21+V22+V23+V24))</f>
        <v xml:space="preserve"> </v>
      </c>
      <c r="W25" s="26" t="str">
        <f>IF((W17+W18+W19+W20+W21+W22+W23+W24)=0, " ",(W17+W18+W19+W20+W21+W22+W23+W24))</f>
        <v xml:space="preserve"> </v>
      </c>
      <c r="X25" s="63" t="str">
        <f>IF(V25=" "," ",(V25/W25))</f>
        <v xml:space="preserve"> </v>
      </c>
      <c r="Y25" s="46" t="str">
        <f>IF(V25=" "," ",(B12+F12+J12+N12+R12+V12+Z12+AD12+AH12+AL12+AP12+B25+F25+J25+N25+R25+V25)/(C12+G12+K12+O12+S12+W12+AA12+AE12+AI12+AM12+AQ12+C25+G25+K25+O25+S25+W25))</f>
        <v xml:space="preserve"> </v>
      </c>
    </row>
    <row r="26" spans="1:25" s="36" customFormat="1" ht="15" thickBot="1">
      <c r="A26" s="40"/>
      <c r="B26" s="41"/>
      <c r="C26" s="41"/>
      <c r="D26" s="42"/>
      <c r="E26" s="42"/>
      <c r="F26" s="41"/>
      <c r="G26" s="41"/>
      <c r="H26" s="42"/>
      <c r="I26" s="41"/>
      <c r="J26" s="41"/>
      <c r="K26" s="42"/>
      <c r="L26" s="41"/>
      <c r="M26" s="41"/>
      <c r="N26" s="42"/>
      <c r="O26" s="41"/>
      <c r="P26" s="41"/>
      <c r="Q26" s="42"/>
      <c r="R26" s="41"/>
      <c r="S26" s="41"/>
      <c r="T26" s="42"/>
    </row>
    <row r="27" spans="1:25" s="36" customFormat="1" ht="15" thickBot="1">
      <c r="B27" s="6" t="s">
        <v>43</v>
      </c>
      <c r="C27" s="7" t="s">
        <v>44</v>
      </c>
      <c r="D27" s="7" t="s">
        <v>45</v>
      </c>
      <c r="E27" s="7" t="s">
        <v>46</v>
      </c>
      <c r="F27" s="7" t="s">
        <v>30</v>
      </c>
      <c r="G27" s="7" t="s">
        <v>31</v>
      </c>
      <c r="H27" s="7" t="s">
        <v>37</v>
      </c>
      <c r="I27" s="7" t="s">
        <v>47</v>
      </c>
      <c r="J27" s="7" t="s">
        <v>48</v>
      </c>
      <c r="K27" s="7" t="s">
        <v>49</v>
      </c>
      <c r="L27" s="7" t="s">
        <v>50</v>
      </c>
      <c r="M27" s="80" t="s">
        <v>51</v>
      </c>
    </row>
    <row r="28" spans="1:25" s="36" customFormat="1" ht="15" thickBot="1">
      <c r="A28" s="79" t="s">
        <v>52</v>
      </c>
      <c r="B28" s="81">
        <v>0.7</v>
      </c>
      <c r="C28" s="82">
        <v>0.7</v>
      </c>
      <c r="D28" s="82">
        <v>0.7</v>
      </c>
      <c r="E28" s="82">
        <v>0.7</v>
      </c>
      <c r="F28" s="82">
        <v>0.7</v>
      </c>
      <c r="G28" s="82">
        <v>0.7</v>
      </c>
      <c r="H28" s="82">
        <v>0.7</v>
      </c>
      <c r="I28" s="82">
        <v>0.7</v>
      </c>
      <c r="J28" s="82">
        <v>0.7</v>
      </c>
      <c r="K28" s="82">
        <v>0.7</v>
      </c>
      <c r="L28" s="82">
        <v>0.7</v>
      </c>
      <c r="M28" s="71">
        <v>0.7</v>
      </c>
    </row>
    <row r="29" spans="1:25"/>
    <row r="30" spans="1:25"/>
    <row r="31" spans="1:25"/>
    <row r="32" spans="1:25"/>
    <row r="33" spans="1:23"/>
    <row r="34" spans="1:23">
      <c r="A34" s="3"/>
      <c r="B34" s="36"/>
      <c r="C34" s="36"/>
      <c r="D34" s="36"/>
      <c r="F34" s="36"/>
      <c r="G34" s="36"/>
      <c r="H34" s="36"/>
      <c r="I34" s="36"/>
      <c r="J34" s="36"/>
      <c r="K34" s="36"/>
      <c r="L34" s="36"/>
      <c r="M34" s="36"/>
      <c r="N34" s="36"/>
      <c r="O34" s="36"/>
      <c r="P34" s="36"/>
      <c r="Q34" s="36"/>
      <c r="R34" s="36"/>
      <c r="S34" s="36"/>
      <c r="T34" s="36"/>
      <c r="U34" s="36"/>
      <c r="V34" s="36"/>
      <c r="W34" s="36"/>
    </row>
    <row r="35" spans="1:23" s="36" customFormat="1">
      <c r="A35" s="3"/>
    </row>
    <row r="36" spans="1:23" s="36" customFormat="1">
      <c r="A36" s="3"/>
    </row>
    <row r="37" spans="1:23"/>
    <row r="38" spans="1:23" s="36" customFormat="1"/>
    <row r="39" spans="1:23" s="119" customFormat="1"/>
    <row r="40" spans="1:23" s="119" customFormat="1">
      <c r="A40" s="118"/>
      <c r="B40" s="118"/>
      <c r="C40" s="118"/>
      <c r="D40" s="118"/>
      <c r="E40" s="118"/>
      <c r="F40" s="118"/>
      <c r="G40" s="118"/>
      <c r="H40" s="118"/>
      <c r="I40" s="118"/>
      <c r="J40" s="118"/>
      <c r="K40" s="118"/>
      <c r="L40" s="118"/>
      <c r="M40" s="118"/>
      <c r="N40" s="118"/>
      <c r="O40" s="118"/>
      <c r="P40" s="118"/>
      <c r="Q40" s="118"/>
      <c r="R40" s="118"/>
      <c r="S40" s="118"/>
      <c r="T40" s="118"/>
      <c r="U40" s="118"/>
      <c r="V40" s="118"/>
      <c r="W40" s="118"/>
    </row>
    <row r="41" spans="1:23" s="119" customFormat="1">
      <c r="A41" s="120"/>
      <c r="B41" s="120"/>
      <c r="C41" s="120"/>
      <c r="D41" s="120"/>
      <c r="E41" s="120"/>
      <c r="F41" s="120"/>
      <c r="G41" s="120"/>
      <c r="H41" s="120"/>
      <c r="I41" s="120"/>
      <c r="J41" s="120"/>
      <c r="K41" s="120"/>
      <c r="L41" s="120"/>
      <c r="M41" s="120"/>
      <c r="N41" s="120"/>
      <c r="O41" s="120"/>
      <c r="P41" s="120"/>
      <c r="Q41" s="120"/>
      <c r="R41" s="120"/>
      <c r="S41" s="120"/>
      <c r="T41" s="120"/>
      <c r="U41" s="120"/>
      <c r="V41" s="120"/>
      <c r="W41" s="120"/>
    </row>
    <row r="42" spans="1:23" s="119" customFormat="1">
      <c r="A42" s="120"/>
      <c r="B42" s="120"/>
      <c r="C42" s="120"/>
      <c r="D42" s="120"/>
      <c r="E42" s="120"/>
      <c r="F42" s="120"/>
      <c r="G42" s="120"/>
      <c r="H42" s="120"/>
      <c r="I42" s="120"/>
      <c r="J42" s="120"/>
      <c r="K42" s="120"/>
      <c r="L42" s="120"/>
      <c r="M42" s="120"/>
      <c r="N42" s="120"/>
      <c r="O42" s="120"/>
      <c r="P42" s="120"/>
      <c r="Q42" s="120"/>
      <c r="R42" s="120"/>
      <c r="S42" s="120"/>
      <c r="T42" s="120"/>
      <c r="U42" s="120"/>
      <c r="V42" s="120"/>
      <c r="W42" s="120"/>
    </row>
    <row r="43" spans="1:23" s="119" customFormat="1">
      <c r="A43" s="120"/>
      <c r="B43" s="120"/>
      <c r="C43" s="120"/>
      <c r="D43" s="120"/>
      <c r="E43" s="120"/>
      <c r="F43" s="120"/>
      <c r="G43" s="120"/>
      <c r="H43" s="120"/>
      <c r="I43" s="120"/>
      <c r="J43" s="120"/>
      <c r="K43" s="120"/>
      <c r="L43" s="120"/>
      <c r="M43" s="120"/>
      <c r="N43" s="120"/>
      <c r="O43" s="120"/>
      <c r="P43" s="120"/>
      <c r="Q43" s="120"/>
      <c r="R43" s="120"/>
      <c r="S43" s="120"/>
      <c r="T43" s="120"/>
      <c r="U43" s="120"/>
      <c r="V43" s="120"/>
      <c r="W43" s="120"/>
    </row>
    <row r="44" spans="1:23" s="119" customFormat="1">
      <c r="A44" s="120"/>
      <c r="B44" s="120"/>
      <c r="C44" s="120"/>
      <c r="D44" s="120"/>
      <c r="E44" s="120"/>
      <c r="F44" s="120"/>
      <c r="G44" s="120"/>
      <c r="H44" s="120"/>
      <c r="I44" s="120"/>
      <c r="J44" s="120"/>
      <c r="K44" s="120"/>
      <c r="L44" s="120"/>
      <c r="M44" s="120"/>
      <c r="N44" s="120"/>
      <c r="O44" s="120"/>
      <c r="P44" s="120"/>
      <c r="Q44" s="120"/>
      <c r="R44" s="120"/>
      <c r="S44" s="120"/>
      <c r="T44" s="120"/>
      <c r="U44" s="120"/>
      <c r="V44" s="120"/>
      <c r="W44" s="120"/>
    </row>
    <row r="45" spans="1:23" s="119" customFormat="1">
      <c r="A45" s="121"/>
    </row>
    <row r="46" spans="1:23">
      <c r="A46" s="4"/>
      <c r="B46" s="36"/>
      <c r="C46" s="36"/>
      <c r="D46" s="36"/>
      <c r="F46" s="36"/>
      <c r="G46" s="36"/>
      <c r="H46" s="36"/>
      <c r="I46" s="36"/>
      <c r="J46" s="36"/>
      <c r="K46" s="36"/>
      <c r="L46" s="36"/>
      <c r="M46" s="36"/>
      <c r="N46" s="36"/>
      <c r="O46" s="36"/>
      <c r="P46" s="36"/>
      <c r="Q46" s="36"/>
      <c r="R46" s="36"/>
      <c r="S46" s="36"/>
      <c r="T46" s="36"/>
      <c r="U46" s="36"/>
      <c r="V46" s="36"/>
      <c r="W46" s="36"/>
    </row>
    <row r="47" spans="1:23"/>
    <row r="48" spans="1:23"/>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sheetData>
  <mergeCells count="2">
    <mergeCell ref="A1:Y1"/>
    <mergeCell ref="A14:Y14"/>
  </mergeCells>
  <pageMargins left="0.7" right="0.7" top="0.75" bottom="0.75" header="0.3" footer="0.3"/>
  <pageSetup scale="41" orientation="portrait" r:id="rId1"/>
  <colBreaks count="1" manualBreakCount="1">
    <brk id="26"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79E2D-0D55-4894-B527-1D0493E65158}">
  <sheetPr>
    <pageSetUpPr fitToPage="1"/>
  </sheetPr>
  <dimension ref="A1:AI94"/>
  <sheetViews>
    <sheetView topLeftCell="A81" zoomScaleNormal="100" workbookViewId="0">
      <selection activeCell="A95" sqref="A95:XFD1048576"/>
    </sheetView>
  </sheetViews>
  <sheetFormatPr defaultColWidth="0" defaultRowHeight="14.4" zeroHeight="1"/>
  <cols>
    <col min="1" max="1" width="22.33203125" style="36" customWidth="1"/>
    <col min="2" max="2" width="6.88671875" style="36" customWidth="1"/>
    <col min="3" max="3" width="8.88671875" style="36" customWidth="1"/>
    <col min="4" max="5" width="7.77734375" style="36" customWidth="1"/>
    <col min="6" max="6" width="6.88671875" style="36" customWidth="1"/>
    <col min="7" max="7" width="8.88671875" style="36" customWidth="1"/>
    <col min="8" max="9" width="7.77734375" style="36" customWidth="1"/>
    <col min="10" max="10" width="6.88671875" style="36" customWidth="1"/>
    <col min="11" max="11" width="8.88671875" style="36" customWidth="1"/>
    <col min="12" max="13" width="7.77734375" style="36" customWidth="1"/>
    <col min="14" max="14" width="6.88671875" style="36" customWidth="1"/>
    <col min="15" max="15" width="8.88671875" style="36" customWidth="1"/>
    <col min="16" max="17" width="7.77734375" style="36" customWidth="1"/>
    <col min="18" max="18" width="7.109375" style="36" customWidth="1"/>
    <col min="19" max="19" width="8.88671875" style="36" customWidth="1"/>
    <col min="20" max="21" width="7.77734375" style="36" customWidth="1"/>
    <col min="22" max="22" width="6.88671875" style="36" customWidth="1"/>
    <col min="23" max="23" width="8.88671875" style="36" customWidth="1"/>
    <col min="24" max="25" width="7.77734375" style="36" customWidth="1"/>
    <col min="26" max="35" width="0" style="36" hidden="1"/>
    <col min="36" max="16384" width="5.6640625" style="36" hidden="1"/>
  </cols>
  <sheetData>
    <row r="1" spans="1:35" ht="24" thickBot="1">
      <c r="A1" s="142" t="s">
        <v>25</v>
      </c>
      <c r="B1" s="143"/>
      <c r="C1" s="143"/>
      <c r="D1" s="143"/>
      <c r="E1" s="143"/>
      <c r="F1" s="143"/>
      <c r="G1" s="143"/>
      <c r="H1" s="143"/>
      <c r="I1" s="143"/>
      <c r="J1" s="143"/>
      <c r="K1" s="143"/>
      <c r="L1" s="143"/>
      <c r="M1" s="143"/>
      <c r="N1" s="143"/>
      <c r="O1" s="143"/>
      <c r="P1" s="143"/>
      <c r="Q1" s="143"/>
      <c r="R1" s="143"/>
      <c r="S1" s="143"/>
      <c r="T1" s="143"/>
      <c r="U1" s="143"/>
      <c r="V1" s="143"/>
      <c r="W1" s="143"/>
      <c r="X1" s="143"/>
      <c r="Y1" s="144"/>
      <c r="Z1" s="123"/>
      <c r="AA1" s="1"/>
      <c r="AB1" s="1"/>
      <c r="AC1" s="1"/>
      <c r="AD1" s="1"/>
      <c r="AE1" s="1"/>
      <c r="AF1" s="68"/>
      <c r="AG1" s="2"/>
      <c r="AH1" s="2"/>
      <c r="AI1" s="2"/>
    </row>
    <row r="2" spans="1:35">
      <c r="A2" s="48"/>
      <c r="B2" s="49" t="s">
        <v>26</v>
      </c>
      <c r="C2" s="50"/>
      <c r="D2" s="51"/>
      <c r="E2" s="67"/>
      <c r="F2" s="49" t="s">
        <v>27</v>
      </c>
      <c r="G2" s="50"/>
      <c r="H2" s="51"/>
      <c r="I2" s="67"/>
      <c r="J2" s="49" t="s">
        <v>28</v>
      </c>
      <c r="K2" s="50"/>
      <c r="L2" s="51"/>
      <c r="M2" s="67"/>
      <c r="N2" s="49" t="s">
        <v>29</v>
      </c>
      <c r="O2" s="50"/>
      <c r="P2" s="51"/>
      <c r="Q2" s="67"/>
      <c r="R2" s="49" t="s">
        <v>30</v>
      </c>
      <c r="S2" s="50"/>
      <c r="T2" s="51"/>
      <c r="U2" s="67"/>
      <c r="V2" s="6" t="s">
        <v>31</v>
      </c>
      <c r="W2" s="7"/>
      <c r="X2" s="8"/>
      <c r="Y2" s="69"/>
    </row>
    <row r="3" spans="1:35" ht="42">
      <c r="A3" s="17"/>
      <c r="B3" s="9" t="s">
        <v>32</v>
      </c>
      <c r="C3" s="10" t="s">
        <v>33</v>
      </c>
      <c r="D3" s="57" t="s">
        <v>53</v>
      </c>
      <c r="E3" s="45" t="s">
        <v>54</v>
      </c>
      <c r="F3" s="64" t="s">
        <v>32</v>
      </c>
      <c r="G3" s="10" t="s">
        <v>33</v>
      </c>
      <c r="H3" s="57" t="s">
        <v>53</v>
      </c>
      <c r="I3" s="45" t="s">
        <v>54</v>
      </c>
      <c r="J3" s="9" t="s">
        <v>32</v>
      </c>
      <c r="K3" s="10" t="s">
        <v>33</v>
      </c>
      <c r="L3" s="57" t="s">
        <v>53</v>
      </c>
      <c r="M3" s="45" t="s">
        <v>54</v>
      </c>
      <c r="N3" s="9" t="s">
        <v>32</v>
      </c>
      <c r="O3" s="10" t="s">
        <v>33</v>
      </c>
      <c r="P3" s="57" t="s">
        <v>53</v>
      </c>
      <c r="Q3" s="45" t="s">
        <v>54</v>
      </c>
      <c r="R3" s="9" t="s">
        <v>32</v>
      </c>
      <c r="S3" s="10" t="s">
        <v>33</v>
      </c>
      <c r="T3" s="57" t="s">
        <v>53</v>
      </c>
      <c r="U3" s="45" t="s">
        <v>54</v>
      </c>
      <c r="V3" s="9" t="s">
        <v>32</v>
      </c>
      <c r="W3" s="10" t="s">
        <v>33</v>
      </c>
      <c r="X3" s="57" t="s">
        <v>53</v>
      </c>
      <c r="Y3" s="45" t="s">
        <v>54</v>
      </c>
      <c r="AA3" s="5"/>
    </row>
    <row r="4" spans="1:35">
      <c r="A4" s="18" t="s">
        <v>96</v>
      </c>
      <c r="B4" s="11">
        <v>3</v>
      </c>
      <c r="C4" s="12">
        <v>3</v>
      </c>
      <c r="D4" s="58">
        <f>IF(ISBLANK(B4)," ",(B4/C4))</f>
        <v>1</v>
      </c>
      <c r="E4" s="66">
        <f>IF(ISBLANK(B4)," ",(B4/C4))</f>
        <v>1</v>
      </c>
      <c r="F4" s="65">
        <v>5</v>
      </c>
      <c r="G4" s="12">
        <v>7</v>
      </c>
      <c r="H4" s="58">
        <f>IF(ISBLANK(F4)," ",(F4/G4))</f>
        <v>0.7142857142857143</v>
      </c>
      <c r="I4" s="66">
        <f t="shared" ref="I4:I11" si="0">IF(ISBLANK(F4)," ",(B4+F4)/(C4+G4))</f>
        <v>0.8</v>
      </c>
      <c r="J4" s="11">
        <v>1</v>
      </c>
      <c r="K4" s="12">
        <v>2</v>
      </c>
      <c r="L4" s="58">
        <f>IF(ISBLANK(J4)," ",(J4/K4))</f>
        <v>0.5</v>
      </c>
      <c r="M4" s="66">
        <f t="shared" ref="M4:M11" si="1">IF(ISBLANK(J4)," ",(B4+F4+J4)/(C4+G4+K4))</f>
        <v>0.75</v>
      </c>
      <c r="N4" s="11"/>
      <c r="O4" s="12"/>
      <c r="P4" s="58" t="str">
        <f t="shared" ref="P4:P11" si="2">IF(ISBLANK(N4)," ",(N4/O4))</f>
        <v xml:space="preserve"> </v>
      </c>
      <c r="Q4" s="66" t="str">
        <f t="shared" ref="Q4:Q11" si="3">IF(ISBLANK(N4)," ",(B4+F4+J4+N4)/(C4+G4+K4+O4))</f>
        <v xml:space="preserve"> </v>
      </c>
      <c r="R4" s="11"/>
      <c r="S4" s="12"/>
      <c r="T4" s="58" t="str">
        <f t="shared" ref="T4:T11" si="4">IF(ISBLANK(R4)," ",(R4/S4))</f>
        <v xml:space="preserve"> </v>
      </c>
      <c r="U4" s="66" t="str">
        <f t="shared" ref="U4:U11" si="5">IF(ISBLANK(R4)," ",(B4+F4+J4+N4+R4)/(C4+G4+K4+O4+S4))</f>
        <v xml:space="preserve"> </v>
      </c>
      <c r="V4" s="11"/>
      <c r="W4" s="12"/>
      <c r="X4" s="58" t="str">
        <f t="shared" ref="X4:X11" si="6">IF(ISBLANK(V4)," ",(V4/W4))</f>
        <v xml:space="preserve"> </v>
      </c>
      <c r="Y4" s="66" t="str">
        <f t="shared" ref="Y4:Y11" si="7">IF(ISBLANK(V4)," ",(B4+F4+J4+N4+R4+V4)/(C4+G4+K4+O4+S4+W4))</f>
        <v xml:space="preserve"> </v>
      </c>
    </row>
    <row r="5" spans="1:35">
      <c r="A5" s="18" t="s">
        <v>58</v>
      </c>
      <c r="B5" s="11">
        <v>9</v>
      </c>
      <c r="C5" s="12">
        <v>11</v>
      </c>
      <c r="D5" s="58">
        <f t="shared" ref="D5:D11" si="8">IF(ISBLANK(B5)," ",(B5/C5))</f>
        <v>0.81818181818181823</v>
      </c>
      <c r="E5" s="66">
        <f t="shared" ref="E5:E11" si="9">IF(ISBLANK(B5)," ",(B5/C5))</f>
        <v>0.81818181818181823</v>
      </c>
      <c r="F5" s="65">
        <v>9</v>
      </c>
      <c r="G5" s="12">
        <v>13</v>
      </c>
      <c r="H5" s="58">
        <f t="shared" ref="H5:H11" si="10">IF(ISBLANK(F5)," ",(F5/G5))</f>
        <v>0.69230769230769229</v>
      </c>
      <c r="I5" s="66">
        <f t="shared" si="0"/>
        <v>0.75</v>
      </c>
      <c r="J5" s="11">
        <v>12</v>
      </c>
      <c r="K5" s="12">
        <v>15</v>
      </c>
      <c r="L5" s="58">
        <f t="shared" ref="L5:L11" si="11">IF(ISBLANK(J5)," ",(J5/K5))</f>
        <v>0.8</v>
      </c>
      <c r="M5" s="66">
        <f t="shared" si="1"/>
        <v>0.76923076923076927</v>
      </c>
      <c r="N5" s="11"/>
      <c r="O5" s="12"/>
      <c r="P5" s="58" t="str">
        <f t="shared" si="2"/>
        <v xml:space="preserve"> </v>
      </c>
      <c r="Q5" s="66" t="str">
        <f t="shared" si="3"/>
        <v xml:space="preserve"> </v>
      </c>
      <c r="R5" s="11"/>
      <c r="S5" s="12"/>
      <c r="T5" s="58" t="str">
        <f t="shared" si="4"/>
        <v xml:space="preserve"> </v>
      </c>
      <c r="U5" s="66" t="str">
        <f t="shared" si="5"/>
        <v xml:space="preserve"> </v>
      </c>
      <c r="V5" s="11"/>
      <c r="W5" s="12"/>
      <c r="X5" s="58" t="str">
        <f t="shared" si="6"/>
        <v xml:space="preserve"> </v>
      </c>
      <c r="Y5" s="66" t="str">
        <f t="shared" si="7"/>
        <v xml:space="preserve"> </v>
      </c>
    </row>
    <row r="6" spans="1:35">
      <c r="A6" s="18" t="s">
        <v>67</v>
      </c>
      <c r="B6" s="11">
        <v>3</v>
      </c>
      <c r="C6" s="12">
        <v>4</v>
      </c>
      <c r="D6" s="58">
        <f t="shared" si="8"/>
        <v>0.75</v>
      </c>
      <c r="E6" s="66">
        <f t="shared" si="9"/>
        <v>0.75</v>
      </c>
      <c r="F6" s="65">
        <v>1</v>
      </c>
      <c r="G6" s="12">
        <v>5</v>
      </c>
      <c r="H6" s="58">
        <f t="shared" si="10"/>
        <v>0.2</v>
      </c>
      <c r="I6" s="66">
        <f t="shared" si="0"/>
        <v>0.44444444444444442</v>
      </c>
      <c r="J6" s="11">
        <v>11</v>
      </c>
      <c r="K6" s="12">
        <v>12</v>
      </c>
      <c r="L6" s="58">
        <f t="shared" si="11"/>
        <v>0.91666666666666663</v>
      </c>
      <c r="M6" s="66">
        <f t="shared" si="1"/>
        <v>0.7142857142857143</v>
      </c>
      <c r="N6" s="11"/>
      <c r="O6" s="12"/>
      <c r="P6" s="58" t="str">
        <f t="shared" si="2"/>
        <v xml:space="preserve"> </v>
      </c>
      <c r="Q6" s="66" t="str">
        <f t="shared" si="3"/>
        <v xml:space="preserve"> </v>
      </c>
      <c r="R6" s="11"/>
      <c r="S6" s="12"/>
      <c r="T6" s="58" t="str">
        <f t="shared" si="4"/>
        <v xml:space="preserve"> </v>
      </c>
      <c r="U6" s="66" t="str">
        <f t="shared" si="5"/>
        <v xml:space="preserve"> </v>
      </c>
      <c r="V6" s="11"/>
      <c r="W6" s="12"/>
      <c r="X6" s="58" t="str">
        <f t="shared" si="6"/>
        <v xml:space="preserve"> </v>
      </c>
      <c r="Y6" s="66" t="str">
        <f t="shared" si="7"/>
        <v xml:space="preserve"> </v>
      </c>
    </row>
    <row r="7" spans="1:35">
      <c r="A7" s="18" t="s">
        <v>68</v>
      </c>
      <c r="B7" s="11"/>
      <c r="C7" s="12"/>
      <c r="D7" s="58" t="str">
        <f t="shared" si="8"/>
        <v xml:space="preserve"> </v>
      </c>
      <c r="E7" s="66" t="str">
        <f t="shared" si="9"/>
        <v xml:space="preserve"> </v>
      </c>
      <c r="F7" s="65"/>
      <c r="G7" s="12"/>
      <c r="H7" s="58" t="str">
        <f t="shared" si="10"/>
        <v xml:space="preserve"> </v>
      </c>
      <c r="I7" s="66" t="str">
        <f t="shared" si="0"/>
        <v xml:space="preserve"> </v>
      </c>
      <c r="J7" s="11"/>
      <c r="K7" s="12"/>
      <c r="L7" s="58" t="str">
        <f t="shared" si="11"/>
        <v xml:space="preserve"> </v>
      </c>
      <c r="M7" s="66" t="str">
        <f t="shared" si="1"/>
        <v xml:space="preserve"> </v>
      </c>
      <c r="N7" s="11"/>
      <c r="O7" s="12"/>
      <c r="P7" s="58" t="str">
        <f t="shared" si="2"/>
        <v xml:space="preserve"> </v>
      </c>
      <c r="Q7" s="66" t="str">
        <f t="shared" si="3"/>
        <v xml:space="preserve"> </v>
      </c>
      <c r="R7" s="11"/>
      <c r="S7" s="12"/>
      <c r="T7" s="58" t="str">
        <f t="shared" si="4"/>
        <v xml:space="preserve"> </v>
      </c>
      <c r="U7" s="66" t="str">
        <f t="shared" si="5"/>
        <v xml:space="preserve"> </v>
      </c>
      <c r="V7" s="11"/>
      <c r="W7" s="12"/>
      <c r="X7" s="58" t="str">
        <f t="shared" si="6"/>
        <v xml:space="preserve"> </v>
      </c>
      <c r="Y7" s="66" t="str">
        <f t="shared" si="7"/>
        <v xml:space="preserve"> </v>
      </c>
    </row>
    <row r="8" spans="1:35">
      <c r="A8" s="18" t="s">
        <v>60</v>
      </c>
      <c r="B8" s="11"/>
      <c r="C8" s="12"/>
      <c r="D8" s="58" t="str">
        <f t="shared" si="8"/>
        <v xml:space="preserve"> </v>
      </c>
      <c r="E8" s="66" t="str">
        <f t="shared" si="9"/>
        <v xml:space="preserve"> </v>
      </c>
      <c r="F8" s="65"/>
      <c r="G8" s="12"/>
      <c r="H8" s="58" t="str">
        <f t="shared" si="10"/>
        <v xml:space="preserve"> </v>
      </c>
      <c r="I8" s="66" t="str">
        <f t="shared" si="0"/>
        <v xml:space="preserve"> </v>
      </c>
      <c r="J8" s="11"/>
      <c r="K8" s="12"/>
      <c r="L8" s="58" t="str">
        <f t="shared" si="11"/>
        <v xml:space="preserve"> </v>
      </c>
      <c r="M8" s="66" t="str">
        <f t="shared" si="1"/>
        <v xml:space="preserve"> </v>
      </c>
      <c r="N8" s="11"/>
      <c r="O8" s="12"/>
      <c r="P8" s="58" t="str">
        <f t="shared" si="2"/>
        <v xml:space="preserve"> </v>
      </c>
      <c r="Q8" s="66" t="str">
        <f t="shared" si="3"/>
        <v xml:space="preserve"> </v>
      </c>
      <c r="R8" s="11"/>
      <c r="S8" s="12"/>
      <c r="T8" s="58" t="str">
        <f t="shared" si="4"/>
        <v xml:space="preserve"> </v>
      </c>
      <c r="U8" s="66" t="str">
        <f t="shared" si="5"/>
        <v xml:space="preserve"> </v>
      </c>
      <c r="V8" s="11"/>
      <c r="W8" s="12"/>
      <c r="X8" s="58" t="str">
        <f t="shared" si="6"/>
        <v xml:space="preserve"> </v>
      </c>
      <c r="Y8" s="66" t="str">
        <f t="shared" si="7"/>
        <v xml:space="preserve"> </v>
      </c>
    </row>
    <row r="9" spans="1:35">
      <c r="A9" s="18" t="s">
        <v>61</v>
      </c>
      <c r="B9" s="11"/>
      <c r="C9" s="12"/>
      <c r="D9" s="58" t="str">
        <f t="shared" si="8"/>
        <v xml:space="preserve"> </v>
      </c>
      <c r="E9" s="66" t="str">
        <f t="shared" si="9"/>
        <v xml:space="preserve"> </v>
      </c>
      <c r="F9" s="65"/>
      <c r="G9" s="12"/>
      <c r="H9" s="58" t="str">
        <f t="shared" si="10"/>
        <v xml:space="preserve"> </v>
      </c>
      <c r="I9" s="66" t="str">
        <f t="shared" si="0"/>
        <v xml:space="preserve"> </v>
      </c>
      <c r="J9" s="11"/>
      <c r="K9" s="12"/>
      <c r="L9" s="58" t="str">
        <f t="shared" si="11"/>
        <v xml:space="preserve"> </v>
      </c>
      <c r="M9" s="66" t="str">
        <f t="shared" si="1"/>
        <v xml:space="preserve"> </v>
      </c>
      <c r="N9" s="11"/>
      <c r="O9" s="12"/>
      <c r="P9" s="58" t="str">
        <f t="shared" si="2"/>
        <v xml:space="preserve"> </v>
      </c>
      <c r="Q9" s="66" t="str">
        <f t="shared" si="3"/>
        <v xml:space="preserve"> </v>
      </c>
      <c r="R9" s="11"/>
      <c r="S9" s="12"/>
      <c r="T9" s="58" t="str">
        <f t="shared" si="4"/>
        <v xml:space="preserve"> </v>
      </c>
      <c r="U9" s="66" t="str">
        <f t="shared" si="5"/>
        <v xml:space="preserve"> </v>
      </c>
      <c r="V9" s="11"/>
      <c r="W9" s="12"/>
      <c r="X9" s="58" t="str">
        <f t="shared" si="6"/>
        <v xml:space="preserve"> </v>
      </c>
      <c r="Y9" s="66" t="str">
        <f t="shared" si="7"/>
        <v xml:space="preserve"> </v>
      </c>
    </row>
    <row r="10" spans="1:35">
      <c r="A10" s="18" t="s">
        <v>64</v>
      </c>
      <c r="B10" s="11"/>
      <c r="C10" s="12"/>
      <c r="D10" s="58" t="str">
        <f t="shared" si="8"/>
        <v xml:space="preserve"> </v>
      </c>
      <c r="E10" s="66" t="str">
        <f t="shared" si="9"/>
        <v xml:space="preserve"> </v>
      </c>
      <c r="F10" s="65"/>
      <c r="G10" s="12"/>
      <c r="H10" s="58" t="str">
        <f t="shared" si="10"/>
        <v xml:space="preserve"> </v>
      </c>
      <c r="I10" s="66" t="str">
        <f t="shared" si="0"/>
        <v xml:space="preserve"> </v>
      </c>
      <c r="J10" s="11"/>
      <c r="K10" s="12"/>
      <c r="L10" s="58" t="str">
        <f t="shared" si="11"/>
        <v xml:space="preserve"> </v>
      </c>
      <c r="M10" s="66" t="str">
        <f t="shared" si="1"/>
        <v xml:space="preserve"> </v>
      </c>
      <c r="N10" s="11"/>
      <c r="O10" s="12"/>
      <c r="P10" s="58" t="str">
        <f t="shared" si="2"/>
        <v xml:space="preserve"> </v>
      </c>
      <c r="Q10" s="66" t="str">
        <f t="shared" si="3"/>
        <v xml:space="preserve"> </v>
      </c>
      <c r="R10" s="11"/>
      <c r="S10" s="12"/>
      <c r="T10" s="58" t="str">
        <f t="shared" si="4"/>
        <v xml:space="preserve"> </v>
      </c>
      <c r="U10" s="66" t="str">
        <f t="shared" si="5"/>
        <v xml:space="preserve"> </v>
      </c>
      <c r="V10" s="11"/>
      <c r="W10" s="12"/>
      <c r="X10" s="58" t="str">
        <f t="shared" si="6"/>
        <v xml:space="preserve"> </v>
      </c>
      <c r="Y10" s="66" t="str">
        <f t="shared" si="7"/>
        <v xml:space="preserve"> </v>
      </c>
    </row>
    <row r="11" spans="1:35" ht="15" thickBot="1">
      <c r="A11" s="19"/>
      <c r="B11" s="107"/>
      <c r="C11" s="108"/>
      <c r="D11" s="109" t="str">
        <f t="shared" si="8"/>
        <v xml:space="preserve"> </v>
      </c>
      <c r="E11" s="110" t="str">
        <f t="shared" si="9"/>
        <v xml:space="preserve"> </v>
      </c>
      <c r="F11" s="111"/>
      <c r="G11" s="108"/>
      <c r="H11" s="109" t="str">
        <f t="shared" si="10"/>
        <v xml:space="preserve"> </v>
      </c>
      <c r="I11" s="110" t="str">
        <f t="shared" si="0"/>
        <v xml:space="preserve"> </v>
      </c>
      <c r="J11" s="107"/>
      <c r="K11" s="108"/>
      <c r="L11" s="109" t="str">
        <f t="shared" si="11"/>
        <v xml:space="preserve"> </v>
      </c>
      <c r="M11" s="110" t="str">
        <f t="shared" si="1"/>
        <v xml:space="preserve"> </v>
      </c>
      <c r="N11" s="107"/>
      <c r="O11" s="108"/>
      <c r="P11" s="109" t="str">
        <f t="shared" si="2"/>
        <v xml:space="preserve"> </v>
      </c>
      <c r="Q11" s="110" t="str">
        <f t="shared" si="3"/>
        <v xml:space="preserve"> </v>
      </c>
      <c r="R11" s="13"/>
      <c r="S11" s="14"/>
      <c r="T11" s="109" t="str">
        <f t="shared" si="4"/>
        <v xml:space="preserve"> </v>
      </c>
      <c r="U11" s="66" t="str">
        <f t="shared" si="5"/>
        <v xml:space="preserve"> </v>
      </c>
      <c r="V11" s="13"/>
      <c r="W11" s="14"/>
      <c r="X11" s="59" t="str">
        <f t="shared" si="6"/>
        <v xml:space="preserve"> </v>
      </c>
      <c r="Y11" s="66" t="str">
        <f t="shared" si="7"/>
        <v xml:space="preserve"> </v>
      </c>
    </row>
    <row r="12" spans="1:35" ht="15" thickBot="1">
      <c r="A12" s="20" t="s">
        <v>81</v>
      </c>
      <c r="B12" s="15">
        <f>IF((B4+B5+B6+B7+B8+B9+B10+B11)=0, " ",(B4+B5+B6+B7+B8+B9+B10+B11))</f>
        <v>15</v>
      </c>
      <c r="C12" s="16">
        <f>IF((C4+C5+C6+C7+C8+C9+C10+C11)=0, " ",(C4+C5+C6+C7+C8+C9+C10+C11))</f>
        <v>18</v>
      </c>
      <c r="D12" s="44">
        <f>IF(B12=" "," ",(B12/C12))</f>
        <v>0.83333333333333337</v>
      </c>
      <c r="E12" s="46">
        <f>IF(B12=" "," ",(B12)/(C12))</f>
        <v>0.83333333333333337</v>
      </c>
      <c r="F12" s="15">
        <f>IF((F4+F5+F6+F7+F8+F9+F10+F11)=0, " ",(F4+F5+F6+F7+F8+F9+F10+F11))</f>
        <v>15</v>
      </c>
      <c r="G12" s="16">
        <f>IF((G4+G5+G6+G7+G8+G9+G10+G11)=0, " ",(G4+G5+G6+G7+G8+G9+G10+G11))</f>
        <v>25</v>
      </c>
      <c r="H12" s="44">
        <f>IF(F12=" "," ",(F12/G12))</f>
        <v>0.6</v>
      </c>
      <c r="I12" s="46">
        <f>IF(F12=" "," ",(B12+F12)/(C12+G12))</f>
        <v>0.69767441860465118</v>
      </c>
      <c r="J12" s="15">
        <f>IF((J4+J5+J6+J7+J8+J9+J10+J11)=0, " ",(J4+J5+J6+J7+J8+J9+J10+J11))</f>
        <v>24</v>
      </c>
      <c r="K12" s="16">
        <f>IF((K4+K5+K6+K7+K8+K9+K10+K11)=0, " ",(K4+K5+K6+K7+K8+K9+K10+K11))</f>
        <v>29</v>
      </c>
      <c r="L12" s="44">
        <f>IF(J12=" "," ",(J12/K12))</f>
        <v>0.82758620689655171</v>
      </c>
      <c r="M12" s="46">
        <f>IF(J12=" "," ",(B12+F12+J12)/(+C12+G12+K12))</f>
        <v>0.75</v>
      </c>
      <c r="N12" s="15" t="str">
        <f>IF((N4+N5+N6+N7+N8+N9+N10+N11)=0, " ",(N4+N5+N6+N7+N8+N9+N10+N11))</f>
        <v xml:space="preserve"> </v>
      </c>
      <c r="O12" s="16" t="str">
        <f>IF((O4+O5+O6+O7+O8+O9+O10+O11)=0, " ",(O4+O5+O6+O7+O8+O9+O10+O11))</f>
        <v xml:space="preserve"> </v>
      </c>
      <c r="P12" s="44" t="str">
        <f>IF(N12=" "," ",(N12/O12))</f>
        <v xml:space="preserve"> </v>
      </c>
      <c r="Q12" s="46" t="str">
        <f>IF(N12=" "," ",(B12+F12+J12+N12)/(C12+G12+K12+O12))</f>
        <v xml:space="preserve"> </v>
      </c>
      <c r="R12" s="15" t="str">
        <f>IF((R4+R5+R6+R7+R8+R9+R10+R11)=0, " ",(R4+R5+R6+R7+R8+R9+R10+R11))</f>
        <v xml:space="preserve"> </v>
      </c>
      <c r="S12" s="16" t="str">
        <f>IF((S4+S5+S6+S7+S8+S9+S10+S11)=0, " ",(S4+S5+S6+S7+S8+S9+S10+S11))</f>
        <v xml:space="preserve"> </v>
      </c>
      <c r="T12" s="44" t="str">
        <f>IF(R12=" "," ",(R12/S12))</f>
        <v xml:space="preserve"> </v>
      </c>
      <c r="U12" s="46" t="str">
        <f>IF(R12=" "," ",(B12+F12+J12+N12+R12)/(C12+G12+K12+O12+S12))</f>
        <v xml:space="preserve"> </v>
      </c>
      <c r="V12" s="15" t="str">
        <f>IF((V4+V5+V6+V7+V8+V9+V10+V11)=0, " ",(V4+V5+V6+V7+V8+V9+V10+V11))</f>
        <v xml:space="preserve"> </v>
      </c>
      <c r="W12" s="16" t="str">
        <f>IF((W4+W5+W6+W7+W8+W9+W10+W11)=0, " ",(W4+W5+W6+W7+W8+W9+W10+W11))</f>
        <v xml:space="preserve"> </v>
      </c>
      <c r="X12" s="60" t="str">
        <f>IF(V12=" "," ",(V12/W12))</f>
        <v xml:space="preserve"> </v>
      </c>
      <c r="Y12" s="46" t="str">
        <f>IF(V12=" "," ",(B12+F12+J12+N12+R12+V12)/(C12+G12+K12+O12+S12+W12))</f>
        <v xml:space="preserve"> </v>
      </c>
    </row>
    <row r="13" spans="1:35" ht="15" thickBot="1"/>
    <row r="14" spans="1:35" ht="24" thickBot="1">
      <c r="A14" s="142" t="s">
        <v>25</v>
      </c>
      <c r="B14" s="143"/>
      <c r="C14" s="143"/>
      <c r="D14" s="143"/>
      <c r="E14" s="143"/>
      <c r="F14" s="143"/>
      <c r="G14" s="143"/>
      <c r="H14" s="143"/>
      <c r="I14" s="143"/>
      <c r="J14" s="143"/>
      <c r="K14" s="143"/>
      <c r="L14" s="143"/>
      <c r="M14" s="143"/>
      <c r="N14" s="143"/>
      <c r="O14" s="143"/>
      <c r="P14" s="143"/>
      <c r="Q14" s="143"/>
      <c r="R14" s="143"/>
      <c r="S14" s="143"/>
      <c r="T14" s="143"/>
      <c r="U14" s="143"/>
      <c r="V14" s="143"/>
      <c r="W14" s="143"/>
      <c r="X14" s="143"/>
      <c r="Y14" s="144"/>
    </row>
    <row r="15" spans="1:35">
      <c r="A15" s="48"/>
      <c r="B15" s="49" t="s">
        <v>37</v>
      </c>
      <c r="C15" s="50"/>
      <c r="D15" s="51"/>
      <c r="E15" s="54"/>
      <c r="F15" s="49" t="s">
        <v>38</v>
      </c>
      <c r="G15" s="50"/>
      <c r="H15" s="51"/>
      <c r="I15" s="67"/>
      <c r="J15" s="49" t="s">
        <v>39</v>
      </c>
      <c r="K15" s="50"/>
      <c r="L15" s="51"/>
      <c r="M15" s="67"/>
      <c r="N15" s="49" t="s">
        <v>40</v>
      </c>
      <c r="O15" s="50"/>
      <c r="P15" s="51"/>
      <c r="Q15" s="67"/>
      <c r="R15" s="49" t="s">
        <v>41</v>
      </c>
      <c r="S15" s="50"/>
      <c r="T15" s="51"/>
      <c r="U15" s="67"/>
      <c r="V15" s="49" t="s">
        <v>42</v>
      </c>
      <c r="W15" s="50"/>
      <c r="X15" s="51"/>
      <c r="Y15" s="67"/>
    </row>
    <row r="16" spans="1:35" ht="42">
      <c r="A16" s="17"/>
      <c r="B16" s="9" t="s">
        <v>32</v>
      </c>
      <c r="C16" s="10" t="s">
        <v>33</v>
      </c>
      <c r="D16" s="57" t="s">
        <v>53</v>
      </c>
      <c r="E16" s="45" t="s">
        <v>54</v>
      </c>
      <c r="F16" s="9" t="s">
        <v>32</v>
      </c>
      <c r="G16" s="10" t="s">
        <v>33</v>
      </c>
      <c r="H16" s="57" t="s">
        <v>53</v>
      </c>
      <c r="I16" s="45" t="s">
        <v>54</v>
      </c>
      <c r="J16" s="9" t="s">
        <v>32</v>
      </c>
      <c r="K16" s="10" t="s">
        <v>33</v>
      </c>
      <c r="L16" s="57" t="s">
        <v>53</v>
      </c>
      <c r="M16" s="45" t="s">
        <v>54</v>
      </c>
      <c r="N16" s="9" t="s">
        <v>32</v>
      </c>
      <c r="O16" s="10" t="s">
        <v>33</v>
      </c>
      <c r="P16" s="57" t="s">
        <v>53</v>
      </c>
      <c r="Q16" s="45" t="s">
        <v>54</v>
      </c>
      <c r="R16" s="9" t="s">
        <v>32</v>
      </c>
      <c r="S16" s="10" t="s">
        <v>33</v>
      </c>
      <c r="T16" s="57" t="s">
        <v>53</v>
      </c>
      <c r="U16" s="45" t="s">
        <v>54</v>
      </c>
      <c r="V16" s="9" t="s">
        <v>32</v>
      </c>
      <c r="W16" s="10" t="s">
        <v>33</v>
      </c>
      <c r="X16" s="57" t="s">
        <v>53</v>
      </c>
      <c r="Y16" s="45" t="s">
        <v>54</v>
      </c>
    </row>
    <row r="17" spans="1:25">
      <c r="A17" s="18" t="s">
        <v>96</v>
      </c>
      <c r="B17" s="21"/>
      <c r="C17" s="22"/>
      <c r="D17" s="61" t="str">
        <f t="shared" ref="D17:D24" si="12">IF(ISBLANK(B17)," ",(B17/C17))</f>
        <v xml:space="preserve"> </v>
      </c>
      <c r="E17" s="70" t="str">
        <f t="shared" ref="E17:E24" si="13">IF(ISBLANK(B17)," ",(B4+F4+J4+N4+R4+V4+B17)/(C4+G4+K4+O4+S4+W4+C17))</f>
        <v xml:space="preserve"> </v>
      </c>
      <c r="F17" s="21"/>
      <c r="G17" s="22"/>
      <c r="H17" s="61" t="str">
        <f t="shared" ref="H17:H24" si="14">IF(ISBLANK(F17)," ",(F17/G17))</f>
        <v xml:space="preserve"> </v>
      </c>
      <c r="I17" s="66" t="str">
        <f t="shared" ref="I17:I24" si="15">IF(ISBLANK(F17)," ",(B4+F4+J4+N4+R4+V4+Z4+B17+F17)/(C4+G4+K4+O4+S4+W4+AA4+C17+G17))</f>
        <v xml:space="preserve"> </v>
      </c>
      <c r="J17" s="21"/>
      <c r="K17" s="22"/>
      <c r="L17" s="61" t="str">
        <f t="shared" ref="L17:L24" si="16">IF(ISBLANK(J17)," ",(J17/K17))</f>
        <v xml:space="preserve"> </v>
      </c>
      <c r="M17" s="66" t="str">
        <f t="shared" ref="M17:M24" si="17">IF(ISBLANK(J17)," ",(B4+F4+J4+N4+R4+V4+Z4+AD4+B17+F17+J17)/(C4+G4+K4+O4+S4+W4+AA4+AE4+C17+G17+K17))</f>
        <v xml:space="preserve"> </v>
      </c>
      <c r="N17" s="21"/>
      <c r="O17" s="22"/>
      <c r="P17" s="61" t="str">
        <f t="shared" ref="P17:P24" si="18">IF(ISBLANK(N17)," ",(N17/O17))</f>
        <v xml:space="preserve"> </v>
      </c>
      <c r="Q17" s="66" t="str">
        <f t="shared" ref="Q17:Q24" si="19">IF(ISBLANK(N17)," ",(B4+F4+J4+N4+R4+V4+Z4+AD4+AH4+B17+F17+J17+N17)/(C4+G4+K4+O4+S4+W4+AA4+AE4+AI4+C17+G17+K17+O17))</f>
        <v xml:space="preserve"> </v>
      </c>
      <c r="R17" s="21"/>
      <c r="S17" s="22"/>
      <c r="T17" s="61" t="str">
        <f t="shared" ref="T17:T24" si="20">IF(ISBLANK(R17)," ",(R17/S17))</f>
        <v xml:space="preserve"> </v>
      </c>
      <c r="U17" s="66" t="str">
        <f t="shared" ref="U17:U24" si="21">IF(ISBLANK(R17)," ",(B4+F4+J4+N4+R4+V4+Z4+AD4+AH4+AL4+B17+F17+J17+N17+R17)/(C4+G4+K4+O4+S4+W4+AA4+AE4+AI4+AM4+C17+G17+K17+O17+S17))</f>
        <v xml:space="preserve"> </v>
      </c>
      <c r="V17" s="21"/>
      <c r="W17" s="22"/>
      <c r="X17" s="61" t="str">
        <f t="shared" ref="X17:X24" si="22">IF(ISBLANK(V17)," ",(V17/W17))</f>
        <v xml:space="preserve"> </v>
      </c>
      <c r="Y17" s="66" t="str">
        <f t="shared" ref="Y17:Y24" si="23">IF(ISBLANK(V17)," ",(B4+F4+J4+N4+R4+V4+Z4+AD4+AH4+AL4+AP4+B17+F17+J17+N17+R17+V17)/(C4+G4+K4+O4+S4+W4+AA4+AE4+AI4+AM4+AQ4+C17+G17+K17+O17+S17+W17))</f>
        <v xml:space="preserve"> </v>
      </c>
    </row>
    <row r="18" spans="1:25">
      <c r="A18" s="18" t="s">
        <v>58</v>
      </c>
      <c r="B18" s="21"/>
      <c r="C18" s="22"/>
      <c r="D18" s="61" t="str">
        <f t="shared" si="12"/>
        <v xml:space="preserve"> </v>
      </c>
      <c r="E18" s="70" t="str">
        <f t="shared" si="13"/>
        <v xml:space="preserve"> </v>
      </c>
      <c r="F18" s="21"/>
      <c r="G18" s="22"/>
      <c r="H18" s="61" t="str">
        <f t="shared" si="14"/>
        <v xml:space="preserve"> </v>
      </c>
      <c r="I18" s="66" t="str">
        <f t="shared" si="15"/>
        <v xml:space="preserve"> </v>
      </c>
      <c r="J18" s="21"/>
      <c r="K18" s="22"/>
      <c r="L18" s="61" t="str">
        <f t="shared" si="16"/>
        <v xml:space="preserve"> </v>
      </c>
      <c r="M18" s="66" t="str">
        <f t="shared" si="17"/>
        <v xml:space="preserve"> </v>
      </c>
      <c r="N18" s="21"/>
      <c r="O18" s="22"/>
      <c r="P18" s="61" t="str">
        <f t="shared" si="18"/>
        <v xml:space="preserve"> </v>
      </c>
      <c r="Q18" s="66" t="str">
        <f t="shared" si="19"/>
        <v xml:space="preserve"> </v>
      </c>
      <c r="R18" s="21"/>
      <c r="S18" s="22"/>
      <c r="T18" s="61" t="str">
        <f t="shared" si="20"/>
        <v xml:space="preserve"> </v>
      </c>
      <c r="U18" s="66" t="str">
        <f t="shared" si="21"/>
        <v xml:space="preserve"> </v>
      </c>
      <c r="V18" s="21"/>
      <c r="W18" s="22"/>
      <c r="X18" s="61" t="str">
        <f t="shared" si="22"/>
        <v xml:space="preserve"> </v>
      </c>
      <c r="Y18" s="66" t="str">
        <f t="shared" si="23"/>
        <v xml:space="preserve"> </v>
      </c>
    </row>
    <row r="19" spans="1:25">
      <c r="A19" s="18" t="s">
        <v>67</v>
      </c>
      <c r="B19" s="21"/>
      <c r="C19" s="22"/>
      <c r="D19" s="61" t="str">
        <f t="shared" si="12"/>
        <v xml:space="preserve"> </v>
      </c>
      <c r="E19" s="70" t="str">
        <f t="shared" si="13"/>
        <v xml:space="preserve"> </v>
      </c>
      <c r="F19" s="21"/>
      <c r="G19" s="22"/>
      <c r="H19" s="61" t="str">
        <f t="shared" si="14"/>
        <v xml:space="preserve"> </v>
      </c>
      <c r="I19" s="66" t="str">
        <f t="shared" si="15"/>
        <v xml:space="preserve"> </v>
      </c>
      <c r="J19" s="21"/>
      <c r="K19" s="22"/>
      <c r="L19" s="61" t="str">
        <f t="shared" si="16"/>
        <v xml:space="preserve"> </v>
      </c>
      <c r="M19" s="66" t="str">
        <f t="shared" si="17"/>
        <v xml:space="preserve"> </v>
      </c>
      <c r="N19" s="21"/>
      <c r="O19" s="22"/>
      <c r="P19" s="61" t="str">
        <f t="shared" si="18"/>
        <v xml:space="preserve"> </v>
      </c>
      <c r="Q19" s="66" t="str">
        <f t="shared" si="19"/>
        <v xml:space="preserve"> </v>
      </c>
      <c r="R19" s="21"/>
      <c r="S19" s="22"/>
      <c r="T19" s="61" t="str">
        <f t="shared" si="20"/>
        <v xml:space="preserve"> </v>
      </c>
      <c r="U19" s="66" t="str">
        <f t="shared" si="21"/>
        <v xml:space="preserve"> </v>
      </c>
      <c r="V19" s="21"/>
      <c r="W19" s="22"/>
      <c r="X19" s="61" t="str">
        <f t="shared" si="22"/>
        <v xml:space="preserve"> </v>
      </c>
      <c r="Y19" s="66" t="str">
        <f t="shared" si="23"/>
        <v xml:space="preserve"> </v>
      </c>
    </row>
    <row r="20" spans="1:25">
      <c r="A20" s="18" t="s">
        <v>68</v>
      </c>
      <c r="B20" s="21"/>
      <c r="C20" s="22"/>
      <c r="D20" s="61" t="str">
        <f t="shared" si="12"/>
        <v xml:space="preserve"> </v>
      </c>
      <c r="E20" s="70" t="str">
        <f t="shared" si="13"/>
        <v xml:space="preserve"> </v>
      </c>
      <c r="F20" s="21"/>
      <c r="G20" s="22"/>
      <c r="H20" s="61" t="str">
        <f t="shared" si="14"/>
        <v xml:space="preserve"> </v>
      </c>
      <c r="I20" s="66" t="str">
        <f t="shared" si="15"/>
        <v xml:space="preserve"> </v>
      </c>
      <c r="J20" s="21"/>
      <c r="K20" s="22"/>
      <c r="L20" s="61" t="str">
        <f t="shared" si="16"/>
        <v xml:space="preserve"> </v>
      </c>
      <c r="M20" s="66" t="str">
        <f t="shared" si="17"/>
        <v xml:space="preserve"> </v>
      </c>
      <c r="N20" s="21"/>
      <c r="O20" s="22"/>
      <c r="P20" s="61" t="str">
        <f t="shared" si="18"/>
        <v xml:space="preserve"> </v>
      </c>
      <c r="Q20" s="66" t="str">
        <f t="shared" si="19"/>
        <v xml:space="preserve"> </v>
      </c>
      <c r="R20" s="21"/>
      <c r="S20" s="22"/>
      <c r="T20" s="61" t="str">
        <f t="shared" si="20"/>
        <v xml:space="preserve"> </v>
      </c>
      <c r="U20" s="66" t="str">
        <f t="shared" si="21"/>
        <v xml:space="preserve"> </v>
      </c>
      <c r="V20" s="21"/>
      <c r="W20" s="22"/>
      <c r="X20" s="61" t="str">
        <f t="shared" si="22"/>
        <v xml:space="preserve"> </v>
      </c>
      <c r="Y20" s="66" t="str">
        <f t="shared" si="23"/>
        <v xml:space="preserve"> </v>
      </c>
    </row>
    <row r="21" spans="1:25">
      <c r="A21" s="18" t="s">
        <v>60</v>
      </c>
      <c r="B21" s="21"/>
      <c r="C21" s="22"/>
      <c r="D21" s="61" t="str">
        <f t="shared" si="12"/>
        <v xml:space="preserve"> </v>
      </c>
      <c r="E21" s="70" t="str">
        <f t="shared" si="13"/>
        <v xml:space="preserve"> </v>
      </c>
      <c r="F21" s="21"/>
      <c r="G21" s="22"/>
      <c r="H21" s="61" t="str">
        <f t="shared" si="14"/>
        <v xml:space="preserve"> </v>
      </c>
      <c r="I21" s="66" t="str">
        <f t="shared" si="15"/>
        <v xml:space="preserve"> </v>
      </c>
      <c r="J21" s="21"/>
      <c r="K21" s="22"/>
      <c r="L21" s="61" t="str">
        <f t="shared" si="16"/>
        <v xml:space="preserve"> </v>
      </c>
      <c r="M21" s="66" t="str">
        <f t="shared" si="17"/>
        <v xml:space="preserve"> </v>
      </c>
      <c r="N21" s="21"/>
      <c r="O21" s="22"/>
      <c r="P21" s="61" t="str">
        <f t="shared" si="18"/>
        <v xml:space="preserve"> </v>
      </c>
      <c r="Q21" s="66" t="str">
        <f t="shared" si="19"/>
        <v xml:space="preserve"> </v>
      </c>
      <c r="R21" s="21"/>
      <c r="S21" s="22"/>
      <c r="T21" s="61" t="str">
        <f t="shared" si="20"/>
        <v xml:space="preserve"> </v>
      </c>
      <c r="U21" s="66" t="str">
        <f t="shared" si="21"/>
        <v xml:space="preserve"> </v>
      </c>
      <c r="V21" s="21"/>
      <c r="W21" s="22"/>
      <c r="X21" s="61" t="str">
        <f t="shared" si="22"/>
        <v xml:space="preserve"> </v>
      </c>
      <c r="Y21" s="66" t="str">
        <f t="shared" si="23"/>
        <v xml:space="preserve"> </v>
      </c>
    </row>
    <row r="22" spans="1:25">
      <c r="A22" s="18" t="s">
        <v>61</v>
      </c>
      <c r="B22" s="21"/>
      <c r="C22" s="22"/>
      <c r="D22" s="61" t="str">
        <f t="shared" si="12"/>
        <v xml:space="preserve"> </v>
      </c>
      <c r="E22" s="70" t="str">
        <f t="shared" si="13"/>
        <v xml:space="preserve"> </v>
      </c>
      <c r="F22" s="21"/>
      <c r="G22" s="22"/>
      <c r="H22" s="61" t="str">
        <f t="shared" si="14"/>
        <v xml:space="preserve"> </v>
      </c>
      <c r="I22" s="66" t="str">
        <f t="shared" si="15"/>
        <v xml:space="preserve"> </v>
      </c>
      <c r="J22" s="21"/>
      <c r="K22" s="22"/>
      <c r="L22" s="61" t="str">
        <f t="shared" si="16"/>
        <v xml:space="preserve"> </v>
      </c>
      <c r="M22" s="66" t="str">
        <f t="shared" si="17"/>
        <v xml:space="preserve"> </v>
      </c>
      <c r="N22" s="21"/>
      <c r="O22" s="22"/>
      <c r="P22" s="61" t="str">
        <f t="shared" si="18"/>
        <v xml:space="preserve"> </v>
      </c>
      <c r="Q22" s="66" t="str">
        <f t="shared" si="19"/>
        <v xml:space="preserve"> </v>
      </c>
      <c r="R22" s="21"/>
      <c r="S22" s="22"/>
      <c r="T22" s="61" t="str">
        <f t="shared" si="20"/>
        <v xml:space="preserve"> </v>
      </c>
      <c r="U22" s="66" t="str">
        <f t="shared" si="21"/>
        <v xml:space="preserve"> </v>
      </c>
      <c r="V22" s="21"/>
      <c r="W22" s="22"/>
      <c r="X22" s="61" t="str">
        <f t="shared" si="22"/>
        <v xml:space="preserve"> </v>
      </c>
      <c r="Y22" s="66" t="str">
        <f t="shared" si="23"/>
        <v xml:space="preserve"> </v>
      </c>
    </row>
    <row r="23" spans="1:25">
      <c r="A23" s="18" t="s">
        <v>64</v>
      </c>
      <c r="B23" s="21"/>
      <c r="C23" s="22"/>
      <c r="D23" s="61" t="str">
        <f t="shared" si="12"/>
        <v xml:space="preserve"> </v>
      </c>
      <c r="E23" s="70" t="str">
        <f t="shared" si="13"/>
        <v xml:space="preserve"> </v>
      </c>
      <c r="F23" s="21"/>
      <c r="G23" s="22"/>
      <c r="H23" s="61" t="str">
        <f t="shared" si="14"/>
        <v xml:space="preserve"> </v>
      </c>
      <c r="I23" s="66" t="str">
        <f t="shared" si="15"/>
        <v xml:space="preserve"> </v>
      </c>
      <c r="J23" s="21"/>
      <c r="K23" s="22"/>
      <c r="L23" s="61" t="str">
        <f t="shared" si="16"/>
        <v xml:space="preserve"> </v>
      </c>
      <c r="M23" s="66" t="str">
        <f t="shared" si="17"/>
        <v xml:space="preserve"> </v>
      </c>
      <c r="N23" s="21"/>
      <c r="O23" s="22"/>
      <c r="P23" s="61" t="str">
        <f t="shared" si="18"/>
        <v xml:space="preserve"> </v>
      </c>
      <c r="Q23" s="66" t="str">
        <f t="shared" si="19"/>
        <v xml:space="preserve"> </v>
      </c>
      <c r="R23" s="21"/>
      <c r="S23" s="22"/>
      <c r="T23" s="61" t="str">
        <f t="shared" si="20"/>
        <v xml:space="preserve"> </v>
      </c>
      <c r="U23" s="66" t="str">
        <f t="shared" si="21"/>
        <v xml:space="preserve"> </v>
      </c>
      <c r="V23" s="21"/>
      <c r="W23" s="22"/>
      <c r="X23" s="61" t="str">
        <f t="shared" si="22"/>
        <v xml:space="preserve"> </v>
      </c>
      <c r="Y23" s="66" t="str">
        <f t="shared" si="23"/>
        <v xml:space="preserve"> </v>
      </c>
    </row>
    <row r="24" spans="1:25" ht="15" thickBot="1">
      <c r="A24" s="19"/>
      <c r="B24" s="112"/>
      <c r="C24" s="113"/>
      <c r="D24" s="114" t="str">
        <f t="shared" si="12"/>
        <v xml:space="preserve"> </v>
      </c>
      <c r="E24" s="115" t="str">
        <f t="shared" si="13"/>
        <v xml:space="preserve"> </v>
      </c>
      <c r="F24" s="23"/>
      <c r="G24" s="24"/>
      <c r="H24" s="62" t="str">
        <f t="shared" si="14"/>
        <v xml:space="preserve"> </v>
      </c>
      <c r="I24" s="66" t="str">
        <f t="shared" si="15"/>
        <v xml:space="preserve"> </v>
      </c>
      <c r="J24" s="23"/>
      <c r="K24" s="24"/>
      <c r="L24" s="62" t="str">
        <f t="shared" si="16"/>
        <v xml:space="preserve"> </v>
      </c>
      <c r="M24" s="66" t="str">
        <f t="shared" si="17"/>
        <v xml:space="preserve"> </v>
      </c>
      <c r="N24" s="23"/>
      <c r="O24" s="24"/>
      <c r="P24" s="62" t="str">
        <f t="shared" si="18"/>
        <v xml:space="preserve"> </v>
      </c>
      <c r="Q24" s="66" t="str">
        <f t="shared" si="19"/>
        <v xml:space="preserve"> </v>
      </c>
      <c r="R24" s="23"/>
      <c r="S24" s="24"/>
      <c r="T24" s="62" t="str">
        <f t="shared" si="20"/>
        <v xml:space="preserve"> </v>
      </c>
      <c r="U24" s="66" t="str">
        <f t="shared" si="21"/>
        <v xml:space="preserve"> </v>
      </c>
      <c r="V24" s="23"/>
      <c r="W24" s="24"/>
      <c r="X24" s="62" t="str">
        <f t="shared" si="22"/>
        <v xml:space="preserve"> </v>
      </c>
      <c r="Y24" s="66" t="str">
        <f t="shared" si="23"/>
        <v xml:space="preserve"> </v>
      </c>
    </row>
    <row r="25" spans="1:25" ht="15" thickBot="1">
      <c r="A25" s="20" t="s">
        <v>71</v>
      </c>
      <c r="B25" s="25" t="str">
        <f>IF((B17+B18+B19+B20+B21+B22+B23+B24)=0, " ",(B17+B18+B19+B20+B21+B22+B23+B24))</f>
        <v xml:space="preserve"> </v>
      </c>
      <c r="C25" s="26" t="str">
        <f>IF((C17+C18+C19+C20+C21+C22+C23+C24)=0, " ",(C17+C18+C19+C20+C21+C22+C23+C24))</f>
        <v xml:space="preserve"> </v>
      </c>
      <c r="D25" s="116" t="str">
        <f>IF(B25=" "," ",(B25/C25))</f>
        <v xml:space="preserve"> </v>
      </c>
      <c r="E25" s="47" t="str">
        <f>IF(B25=" "," ",(B12+F12+J12+N12+R12+V12+B25)/(C12+G12+K12+O12+S12+W12+C25))</f>
        <v xml:space="preserve"> </v>
      </c>
      <c r="F25" s="25" t="str">
        <f>IF((F17+F18+F19+F20+F21+F22+F23+F24)=0, " ",(F17+F18+F19+F20+F21+F22+F23+F24))</f>
        <v xml:space="preserve"> </v>
      </c>
      <c r="G25" s="26" t="str">
        <f>IF((G17+G18+G19+G20+G21+G22+G23+G24)=0, " ",(G17+G18+G19+G20+G21+G22+G23+G24))</f>
        <v xml:space="preserve"> </v>
      </c>
      <c r="H25" s="63" t="str">
        <f>IF(F25=" "," ",(F25/G25))</f>
        <v xml:space="preserve"> </v>
      </c>
      <c r="I25" s="46" t="str">
        <f>IF(F25=" "," ",(B12+F12+J12+N12+R12+V12+Z12+B25+F25)/(C12+G12+K12+O12+S12+W12+AA12+C25+G25))</f>
        <v xml:space="preserve"> </v>
      </c>
      <c r="J25" s="25" t="str">
        <f>IF((J17+J18+J19+J20+J21+J22+J23+J24)=0, " ",(J17+J18+J19+J20+J21+J22+J23+J24))</f>
        <v xml:space="preserve"> </v>
      </c>
      <c r="K25" s="26" t="str">
        <f>IF((K17+K18+K19+K20+K21+K22+K23+K24)=0, " ",(K17+K18+K19+K20+K21+K22+K23+K24))</f>
        <v xml:space="preserve"> </v>
      </c>
      <c r="L25" s="63" t="str">
        <f>IF(J25=" "," ",(J25/K25))</f>
        <v xml:space="preserve"> </v>
      </c>
      <c r="M25" s="46" t="str">
        <f>IF(J25=" "," ",(B12+F12+J12+N12+R12+V12+Z12+AD12+B25+F25+J25)/(C12+G12+K12+O12+S12+W12+AA12+AE12+C25+G25+K25))</f>
        <v xml:space="preserve"> </v>
      </c>
      <c r="N25" s="25" t="str">
        <f>IF((N17+N18+N19+N20+N21+N22+N23+N24)=0, " ",(N17+N18+N19+N20+N21+N22+N23+N24))</f>
        <v xml:space="preserve"> </v>
      </c>
      <c r="O25" s="26" t="str">
        <f>IF((O17+O18+O19+O20+O21+O22+O23+O24)=0, " ",(O17+O18+O19+O20+O21+O22+O23+O24))</f>
        <v xml:space="preserve"> </v>
      </c>
      <c r="P25" s="63" t="str">
        <f>IF(N25=" "," ",(N25/O25))</f>
        <v xml:space="preserve"> </v>
      </c>
      <c r="Q25" s="46" t="str">
        <f>IF(N25=" "," ",(B12+F12+J12+N12+R12+V12+Z12+AD12+AH12+B25+F25+J25+N25)/(C12+G12+K12+O12+S12+W12+AA12+AE12+AI12+C25+G25+K25+O25))</f>
        <v xml:space="preserve"> </v>
      </c>
      <c r="R25" s="25" t="str">
        <f>IF((R17+R18+R19+R20+R21+R22+R23+R24)=0, " ",(R17+R18+R19+R20+R21+R22+R23+R24))</f>
        <v xml:space="preserve"> </v>
      </c>
      <c r="S25" s="26" t="str">
        <f>IF((S17+S18+S19+S20+S21+S22+S23+S24)=0, " ",(S17+S18+S19+S20+S21+S22+S23+S24))</f>
        <v xml:space="preserve"> </v>
      </c>
      <c r="T25" s="63" t="str">
        <f>IF(R25=" "," ",(R25/S25))</f>
        <v xml:space="preserve"> </v>
      </c>
      <c r="U25" s="46" t="str">
        <f>IF(R25=" "," ",(B12+F12+J12+N12+R12+V12+Z12+AD12+AH12+AL12+B25+F25+J25+N25+R25)/(C12+G12+K12+O12+S12+W12+AA12+AE12+AI12+AM12+C25+G25+K25+O25+S25))</f>
        <v xml:space="preserve"> </v>
      </c>
      <c r="V25" s="25" t="str">
        <f>IF((V17+V18+V19+V20+V21+V22+V23+V24)=0, " ",(V17+V18+V19+V20+V21+V22+V23+V24))</f>
        <v xml:space="preserve"> </v>
      </c>
      <c r="W25" s="26" t="str">
        <f>IF((W17+W18+W19+W20+W21+W22+W23+W24)=0, " ",(W17+W18+W19+W20+W21+W22+W23+W24))</f>
        <v xml:space="preserve"> </v>
      </c>
      <c r="X25" s="63" t="str">
        <f>IF(V25=" "," ",(V25/W25))</f>
        <v xml:space="preserve"> </v>
      </c>
      <c r="Y25" s="46" t="str">
        <f>IF(V25=" "," ",(B12+F12+J12+N12+R12+V12+Z12+AD12+AH12+AL12+AP12+B25+F25+J25+N25+R25+V25)/(C12+G12+K12+O12+S12+W12+AA12+AE12+AI12+AM12+AQ12+C25+G25+K25+O25+S25+W25))</f>
        <v xml:space="preserve"> </v>
      </c>
    </row>
    <row r="26" spans="1:25" ht="15" thickBot="1">
      <c r="A26" s="40"/>
      <c r="B26" s="41"/>
      <c r="C26" s="41"/>
      <c r="D26" s="42"/>
      <c r="E26" s="42"/>
      <c r="F26" s="41"/>
      <c r="G26" s="41"/>
      <c r="H26" s="42"/>
      <c r="I26" s="41"/>
      <c r="J26" s="41"/>
      <c r="K26" s="42"/>
      <c r="L26" s="41"/>
      <c r="M26" s="41"/>
      <c r="N26" s="42"/>
      <c r="O26" s="41"/>
      <c r="P26" s="41"/>
      <c r="Q26" s="42"/>
      <c r="R26" s="41"/>
      <c r="S26" s="41"/>
      <c r="T26" s="42"/>
    </row>
    <row r="27" spans="1:25" ht="15" thickBot="1">
      <c r="B27" s="6" t="s">
        <v>43</v>
      </c>
      <c r="C27" s="7" t="s">
        <v>44</v>
      </c>
      <c r="D27" s="7" t="s">
        <v>45</v>
      </c>
      <c r="E27" s="7" t="s">
        <v>46</v>
      </c>
      <c r="F27" s="7" t="s">
        <v>30</v>
      </c>
      <c r="G27" s="7" t="s">
        <v>31</v>
      </c>
      <c r="H27" s="7" t="s">
        <v>37</v>
      </c>
      <c r="I27" s="7" t="s">
        <v>47</v>
      </c>
      <c r="J27" s="7" t="s">
        <v>48</v>
      </c>
      <c r="K27" s="7" t="s">
        <v>49</v>
      </c>
      <c r="L27" s="7" t="s">
        <v>50</v>
      </c>
      <c r="M27" s="80" t="s">
        <v>51</v>
      </c>
    </row>
    <row r="28" spans="1:25" ht="15" thickBot="1">
      <c r="A28" s="79" t="s">
        <v>52</v>
      </c>
      <c r="B28" s="81">
        <v>0.7</v>
      </c>
      <c r="C28" s="82">
        <v>0.7</v>
      </c>
      <c r="D28" s="82">
        <v>0.7</v>
      </c>
      <c r="E28" s="82">
        <v>0.7</v>
      </c>
      <c r="F28" s="82">
        <v>0.7</v>
      </c>
      <c r="G28" s="82">
        <v>0.7</v>
      </c>
      <c r="H28" s="82">
        <v>0.7</v>
      </c>
      <c r="I28" s="82">
        <v>0.7</v>
      </c>
      <c r="J28" s="82">
        <v>0.7</v>
      </c>
      <c r="K28" s="82">
        <v>0.7</v>
      </c>
      <c r="L28" s="82">
        <v>0.7</v>
      </c>
      <c r="M28" s="71">
        <v>0.7</v>
      </c>
    </row>
    <row r="29" spans="1:25"/>
    <row r="30" spans="1:25"/>
    <row r="31" spans="1:25"/>
    <row r="32" spans="1:25"/>
    <row r="33" spans="1:23"/>
    <row r="34" spans="1:23">
      <c r="A34" s="3"/>
    </row>
    <row r="35" spans="1:23">
      <c r="A35" s="3"/>
    </row>
    <row r="36" spans="1:23">
      <c r="A36" s="3"/>
    </row>
    <row r="37" spans="1:23"/>
    <row r="38" spans="1:23"/>
    <row r="39" spans="1:23" s="119" customFormat="1"/>
    <row r="40" spans="1:23" s="119" customFormat="1">
      <c r="A40" s="118"/>
      <c r="B40" s="118"/>
      <c r="C40" s="118"/>
      <c r="D40" s="118"/>
      <c r="E40" s="118"/>
      <c r="F40" s="118"/>
      <c r="G40" s="118"/>
      <c r="H40" s="118"/>
      <c r="I40" s="118"/>
      <c r="J40" s="118"/>
      <c r="K40" s="118"/>
      <c r="L40" s="118"/>
      <c r="M40" s="118"/>
      <c r="N40" s="118"/>
      <c r="O40" s="118"/>
      <c r="P40" s="118"/>
      <c r="Q40" s="118"/>
      <c r="R40" s="118"/>
      <c r="S40" s="118"/>
      <c r="T40" s="118"/>
      <c r="U40" s="118"/>
      <c r="V40" s="118"/>
      <c r="W40" s="118"/>
    </row>
    <row r="41" spans="1:23" s="119" customFormat="1">
      <c r="A41" s="120"/>
      <c r="B41" s="120"/>
      <c r="C41" s="120"/>
      <c r="D41" s="120"/>
      <c r="E41" s="120"/>
      <c r="F41" s="120"/>
      <c r="G41" s="120"/>
      <c r="H41" s="120"/>
      <c r="I41" s="120"/>
      <c r="J41" s="120"/>
      <c r="K41" s="120"/>
      <c r="L41" s="120"/>
      <c r="M41" s="120"/>
      <c r="N41" s="120"/>
      <c r="O41" s="120"/>
      <c r="P41" s="120"/>
      <c r="Q41" s="120"/>
      <c r="R41" s="120"/>
      <c r="S41" s="120"/>
      <c r="T41" s="120"/>
      <c r="U41" s="120"/>
      <c r="V41" s="120"/>
      <c r="W41" s="120"/>
    </row>
    <row r="42" spans="1:23" s="119" customFormat="1">
      <c r="A42" s="120"/>
      <c r="B42" s="120"/>
      <c r="C42" s="120"/>
      <c r="D42" s="120"/>
      <c r="E42" s="120"/>
      <c r="F42" s="120"/>
      <c r="G42" s="120"/>
      <c r="H42" s="120"/>
      <c r="I42" s="120"/>
      <c r="J42" s="120"/>
      <c r="K42" s="120"/>
      <c r="L42" s="120"/>
      <c r="M42" s="120"/>
      <c r="N42" s="120"/>
      <c r="O42" s="120"/>
      <c r="P42" s="120"/>
      <c r="Q42" s="120"/>
      <c r="R42" s="120"/>
      <c r="S42" s="120"/>
      <c r="T42" s="120"/>
      <c r="U42" s="120"/>
      <c r="V42" s="120"/>
      <c r="W42" s="120"/>
    </row>
    <row r="43" spans="1:23" s="119" customFormat="1">
      <c r="A43" s="120"/>
      <c r="B43" s="120"/>
      <c r="C43" s="120"/>
      <c r="D43" s="120"/>
      <c r="E43" s="120"/>
      <c r="F43" s="120"/>
      <c r="G43" s="120"/>
      <c r="H43" s="120"/>
      <c r="I43" s="120"/>
      <c r="J43" s="120"/>
      <c r="K43" s="120"/>
      <c r="L43" s="120"/>
      <c r="M43" s="120"/>
      <c r="N43" s="120"/>
      <c r="O43" s="120"/>
      <c r="P43" s="120"/>
      <c r="Q43" s="120"/>
      <c r="R43" s="120"/>
      <c r="S43" s="120"/>
      <c r="T43" s="120"/>
      <c r="U43" s="120"/>
      <c r="V43" s="120"/>
      <c r="W43" s="120"/>
    </row>
    <row r="44" spans="1:23" s="119" customFormat="1">
      <c r="A44" s="120"/>
      <c r="B44" s="120"/>
      <c r="C44" s="120"/>
      <c r="D44" s="120"/>
      <c r="E44" s="120"/>
      <c r="F44" s="120"/>
      <c r="G44" s="120"/>
      <c r="H44" s="120"/>
      <c r="I44" s="120"/>
      <c r="J44" s="120"/>
      <c r="K44" s="120"/>
      <c r="L44" s="120"/>
      <c r="M44" s="120"/>
      <c r="N44" s="120"/>
      <c r="O44" s="120"/>
      <c r="P44" s="120"/>
      <c r="Q44" s="120"/>
      <c r="R44" s="120"/>
      <c r="S44" s="120"/>
      <c r="T44" s="120"/>
      <c r="U44" s="120"/>
      <c r="V44" s="120"/>
      <c r="W44" s="120"/>
    </row>
    <row r="45" spans="1:23" s="119" customFormat="1">
      <c r="A45" s="121"/>
    </row>
    <row r="46" spans="1:23">
      <c r="A46" s="4"/>
    </row>
    <row r="47" spans="1:23"/>
    <row r="48" spans="1:23"/>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sheetData>
  <mergeCells count="2">
    <mergeCell ref="A1:Y1"/>
    <mergeCell ref="A14:Y14"/>
  </mergeCells>
  <pageMargins left="0.7" right="0.7" top="0.75" bottom="0.75" header="0.3" footer="0.3"/>
  <pageSetup scale="41" orientation="portrait" r:id="rId1"/>
  <colBreaks count="1" manualBreakCount="1">
    <brk id="2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C50E2-9150-4B40-81FA-B42928FD9E93}">
  <sheetPr>
    <pageSetUpPr fitToPage="1"/>
  </sheetPr>
  <dimension ref="A1:AI93"/>
  <sheetViews>
    <sheetView tabSelected="1" zoomScaleNormal="100" workbookViewId="0">
      <selection activeCell="A94" sqref="A94:XFD1048576"/>
    </sheetView>
  </sheetViews>
  <sheetFormatPr defaultColWidth="0" defaultRowHeight="14.4" zeroHeight="1"/>
  <cols>
    <col min="1" max="1" width="30.77734375" style="36" bestFit="1" customWidth="1"/>
    <col min="2" max="2" width="6.88671875" style="36" customWidth="1"/>
    <col min="3" max="3" width="9" style="36" customWidth="1"/>
    <col min="4" max="5" width="7.77734375" style="36" customWidth="1"/>
    <col min="6" max="6" width="6.88671875" style="36" customWidth="1"/>
    <col min="7" max="7" width="8.88671875" style="36" customWidth="1"/>
    <col min="8" max="9" width="7.77734375" style="36" customWidth="1"/>
    <col min="10" max="10" width="6.88671875" style="36" customWidth="1"/>
    <col min="11" max="11" width="8.88671875" style="36" customWidth="1"/>
    <col min="12" max="13" width="7.77734375" style="36" customWidth="1"/>
    <col min="14" max="14" width="6.88671875" style="36" customWidth="1"/>
    <col min="15" max="15" width="8.88671875" style="36" customWidth="1"/>
    <col min="16" max="17" width="7.77734375" style="36" customWidth="1"/>
    <col min="18" max="18" width="7.109375" style="36" customWidth="1"/>
    <col min="19" max="19" width="8.88671875" style="36" customWidth="1"/>
    <col min="20" max="21" width="7.77734375" style="36" customWidth="1"/>
    <col min="22" max="22" width="6.88671875" style="36" customWidth="1"/>
    <col min="23" max="23" width="8.88671875" style="36" customWidth="1"/>
    <col min="24" max="25" width="7.77734375" style="36" customWidth="1"/>
    <col min="26" max="35" width="0" style="36" hidden="1"/>
    <col min="36" max="16384" width="5.6640625" style="36" hidden="1"/>
  </cols>
  <sheetData>
    <row r="1" spans="1:35" ht="24" thickBot="1">
      <c r="A1" s="142" t="s">
        <v>25</v>
      </c>
      <c r="B1" s="143"/>
      <c r="C1" s="143"/>
      <c r="D1" s="143"/>
      <c r="E1" s="143"/>
      <c r="F1" s="143"/>
      <c r="G1" s="143"/>
      <c r="H1" s="143"/>
      <c r="I1" s="143"/>
      <c r="J1" s="143"/>
      <c r="K1" s="143"/>
      <c r="L1" s="143"/>
      <c r="M1" s="143"/>
      <c r="N1" s="143"/>
      <c r="O1" s="143"/>
      <c r="P1" s="143"/>
      <c r="Q1" s="143"/>
      <c r="R1" s="143"/>
      <c r="S1" s="143"/>
      <c r="T1" s="143"/>
      <c r="U1" s="143"/>
      <c r="V1" s="143"/>
      <c r="W1" s="143"/>
      <c r="X1" s="143"/>
      <c r="Y1" s="144"/>
      <c r="Z1" s="123"/>
      <c r="AA1" s="1"/>
      <c r="AB1" s="1"/>
      <c r="AC1" s="1"/>
      <c r="AD1" s="1"/>
      <c r="AE1" s="1"/>
      <c r="AF1" s="68"/>
      <c r="AG1" s="2"/>
      <c r="AH1" s="2"/>
      <c r="AI1" s="2"/>
    </row>
    <row r="2" spans="1:35">
      <c r="A2" s="48"/>
      <c r="B2" s="49" t="s">
        <v>26</v>
      </c>
      <c r="C2" s="50"/>
      <c r="D2" s="51"/>
      <c r="E2" s="67"/>
      <c r="F2" s="49" t="s">
        <v>27</v>
      </c>
      <c r="G2" s="50"/>
      <c r="H2" s="51"/>
      <c r="I2" s="67"/>
      <c r="J2" s="49" t="s">
        <v>28</v>
      </c>
      <c r="K2" s="50"/>
      <c r="L2" s="51"/>
      <c r="M2" s="67"/>
      <c r="N2" s="49" t="s">
        <v>29</v>
      </c>
      <c r="O2" s="50"/>
      <c r="P2" s="51"/>
      <c r="Q2" s="67"/>
      <c r="R2" s="49" t="s">
        <v>30</v>
      </c>
      <c r="S2" s="50"/>
      <c r="T2" s="51"/>
      <c r="U2" s="67"/>
      <c r="V2" s="6" t="s">
        <v>31</v>
      </c>
      <c r="W2" s="7"/>
      <c r="X2" s="8"/>
      <c r="Y2" s="69"/>
    </row>
    <row r="3" spans="1:35" ht="42">
      <c r="A3" s="17"/>
      <c r="B3" s="9" t="s">
        <v>32</v>
      </c>
      <c r="C3" s="10" t="s">
        <v>33</v>
      </c>
      <c r="D3" s="57" t="s">
        <v>56</v>
      </c>
      <c r="E3" s="45" t="s">
        <v>57</v>
      </c>
      <c r="F3" s="64" t="s">
        <v>32</v>
      </c>
      <c r="G3" s="10" t="s">
        <v>33</v>
      </c>
      <c r="H3" s="57" t="s">
        <v>56</v>
      </c>
      <c r="I3" s="45" t="s">
        <v>57</v>
      </c>
      <c r="J3" s="9" t="s">
        <v>32</v>
      </c>
      <c r="K3" s="10" t="s">
        <v>33</v>
      </c>
      <c r="L3" s="57" t="s">
        <v>56</v>
      </c>
      <c r="M3" s="45" t="s">
        <v>57</v>
      </c>
      <c r="N3" s="9" t="s">
        <v>32</v>
      </c>
      <c r="O3" s="10" t="s">
        <v>33</v>
      </c>
      <c r="P3" s="57" t="s">
        <v>56</v>
      </c>
      <c r="Q3" s="45" t="s">
        <v>57</v>
      </c>
      <c r="R3" s="9" t="s">
        <v>32</v>
      </c>
      <c r="S3" s="10" t="s">
        <v>33</v>
      </c>
      <c r="T3" s="57" t="s">
        <v>56</v>
      </c>
      <c r="U3" s="45" t="s">
        <v>57</v>
      </c>
      <c r="V3" s="9" t="s">
        <v>32</v>
      </c>
      <c r="W3" s="10" t="s">
        <v>33</v>
      </c>
      <c r="X3" s="57" t="s">
        <v>56</v>
      </c>
      <c r="Y3" s="45" t="s">
        <v>57</v>
      </c>
      <c r="AA3" s="5"/>
    </row>
    <row r="4" spans="1:35">
      <c r="A4" s="18" t="s">
        <v>62</v>
      </c>
      <c r="B4" s="11">
        <v>3</v>
      </c>
      <c r="C4" s="12">
        <v>3</v>
      </c>
      <c r="D4" s="58">
        <f>IF(ISBLANK(B4)," ",(B4/C4))</f>
        <v>1</v>
      </c>
      <c r="E4" s="66">
        <f>IF(ISBLANK(B4)," ",(B4/C4))</f>
        <v>1</v>
      </c>
      <c r="F4" s="65">
        <v>5</v>
      </c>
      <c r="G4" s="12">
        <v>7</v>
      </c>
      <c r="H4" s="58">
        <f>IF(ISBLANK(F4)," ",(F4/G4))</f>
        <v>0.7142857142857143</v>
      </c>
      <c r="I4" s="66">
        <f t="shared" ref="I4:I10" si="0">IF(ISBLANK(F4)," ",(B4+F4)/(C4+G4))</f>
        <v>0.8</v>
      </c>
      <c r="J4" s="11">
        <v>1</v>
      </c>
      <c r="K4" s="12">
        <v>2</v>
      </c>
      <c r="L4" s="58">
        <f>IF(ISBLANK(J4)," ",(J4/K4))</f>
        <v>0.5</v>
      </c>
      <c r="M4" s="66">
        <f t="shared" ref="M4:M10" si="1">IF(ISBLANK(J4)," ",(B4+F4+J4)/(C4+G4+K4))</f>
        <v>0.75</v>
      </c>
      <c r="N4" s="11"/>
      <c r="O4" s="12"/>
      <c r="P4" s="58" t="str">
        <f t="shared" ref="P4:P10" si="2">IF(ISBLANK(N4)," ",(N4/O4))</f>
        <v xml:space="preserve"> </v>
      </c>
      <c r="Q4" s="66" t="str">
        <f t="shared" ref="Q4:Q10" si="3">IF(ISBLANK(N4)," ",(B4+F4+J4+N4)/(C4+G4+K4+O4))</f>
        <v xml:space="preserve"> </v>
      </c>
      <c r="R4" s="11"/>
      <c r="S4" s="12"/>
      <c r="T4" s="58" t="str">
        <f t="shared" ref="T4:T10" si="4">IF(ISBLANK(R4)," ",(R4/S4))</f>
        <v xml:space="preserve"> </v>
      </c>
      <c r="U4" s="66" t="str">
        <f t="shared" ref="U4:U10" si="5">IF(ISBLANK(R4)," ",(B4+F4+J4+N4+R4)/(C4+G4+K4+O4+S4))</f>
        <v xml:space="preserve"> </v>
      </c>
      <c r="V4" s="11"/>
      <c r="W4" s="12"/>
      <c r="X4" s="58" t="str">
        <f t="shared" ref="X4:X10" si="6">IF(ISBLANK(V4)," ",(V4/W4))</f>
        <v xml:space="preserve"> </v>
      </c>
      <c r="Y4" s="66" t="str">
        <f t="shared" ref="Y4:Y10" si="7">IF(ISBLANK(V4)," ",(B4+F4+J4+N4+R4+V4)/(C4+G4+K4+O4+S4+W4))</f>
        <v xml:space="preserve"> </v>
      </c>
    </row>
    <row r="5" spans="1:35">
      <c r="A5" s="18" t="s">
        <v>63</v>
      </c>
      <c r="B5" s="11">
        <v>9</v>
      </c>
      <c r="C5" s="12">
        <v>11</v>
      </c>
      <c r="D5" s="58">
        <f t="shared" ref="D5:D10" si="8">IF(ISBLANK(B5)," ",(B5/C5))</f>
        <v>0.81818181818181823</v>
      </c>
      <c r="E5" s="66">
        <f t="shared" ref="E5:E10" si="9">IF(ISBLANK(B5)," ",(B5/C5))</f>
        <v>0.81818181818181823</v>
      </c>
      <c r="F5" s="65">
        <v>9</v>
      </c>
      <c r="G5" s="12">
        <v>13</v>
      </c>
      <c r="H5" s="58">
        <f t="shared" ref="H5:H10" si="10">IF(ISBLANK(F5)," ",(F5/G5))</f>
        <v>0.69230769230769229</v>
      </c>
      <c r="I5" s="66">
        <f t="shared" si="0"/>
        <v>0.75</v>
      </c>
      <c r="J5" s="11">
        <v>12</v>
      </c>
      <c r="K5" s="12">
        <v>15</v>
      </c>
      <c r="L5" s="58">
        <f t="shared" ref="L5:L10" si="11">IF(ISBLANK(J5)," ",(J5/K5))</f>
        <v>0.8</v>
      </c>
      <c r="M5" s="66">
        <f t="shared" si="1"/>
        <v>0.76923076923076927</v>
      </c>
      <c r="N5" s="11"/>
      <c r="O5" s="12"/>
      <c r="P5" s="58" t="str">
        <f t="shared" si="2"/>
        <v xml:space="preserve"> </v>
      </c>
      <c r="Q5" s="66" t="str">
        <f t="shared" si="3"/>
        <v xml:space="preserve"> </v>
      </c>
      <c r="R5" s="11"/>
      <c r="S5" s="12"/>
      <c r="T5" s="58" t="str">
        <f t="shared" si="4"/>
        <v xml:space="preserve"> </v>
      </c>
      <c r="U5" s="66" t="str">
        <f t="shared" si="5"/>
        <v xml:space="preserve"> </v>
      </c>
      <c r="V5" s="11"/>
      <c r="W5" s="12"/>
      <c r="X5" s="58" t="str">
        <f t="shared" si="6"/>
        <v xml:space="preserve"> </v>
      </c>
      <c r="Y5" s="66" t="str">
        <f t="shared" si="7"/>
        <v xml:space="preserve"> </v>
      </c>
    </row>
    <row r="6" spans="1:35">
      <c r="A6" s="18" t="s">
        <v>95</v>
      </c>
      <c r="B6" s="11">
        <v>3</v>
      </c>
      <c r="C6" s="12">
        <v>4</v>
      </c>
      <c r="D6" s="58">
        <f t="shared" si="8"/>
        <v>0.75</v>
      </c>
      <c r="E6" s="66">
        <f t="shared" si="9"/>
        <v>0.75</v>
      </c>
      <c r="F6" s="65">
        <v>1</v>
      </c>
      <c r="G6" s="12">
        <v>5</v>
      </c>
      <c r="H6" s="58">
        <f t="shared" si="10"/>
        <v>0.2</v>
      </c>
      <c r="I6" s="66">
        <f t="shared" si="0"/>
        <v>0.44444444444444442</v>
      </c>
      <c r="J6" s="11">
        <v>11</v>
      </c>
      <c r="K6" s="12">
        <v>12</v>
      </c>
      <c r="L6" s="58">
        <f t="shared" si="11"/>
        <v>0.91666666666666663</v>
      </c>
      <c r="M6" s="66">
        <f t="shared" si="1"/>
        <v>0.7142857142857143</v>
      </c>
      <c r="N6" s="11"/>
      <c r="O6" s="12"/>
      <c r="P6" s="58" t="str">
        <f t="shared" si="2"/>
        <v xml:space="preserve"> </v>
      </c>
      <c r="Q6" s="66" t="str">
        <f t="shared" si="3"/>
        <v xml:space="preserve"> </v>
      </c>
      <c r="R6" s="11"/>
      <c r="S6" s="12"/>
      <c r="T6" s="58" t="str">
        <f t="shared" si="4"/>
        <v xml:space="preserve"> </v>
      </c>
      <c r="U6" s="66" t="str">
        <f t="shared" si="5"/>
        <v xml:space="preserve"> </v>
      </c>
      <c r="V6" s="11"/>
      <c r="W6" s="12"/>
      <c r="X6" s="58" t="str">
        <f t="shared" si="6"/>
        <v xml:space="preserve"> </v>
      </c>
      <c r="Y6" s="66" t="str">
        <f t="shared" si="7"/>
        <v xml:space="preserve"> </v>
      </c>
    </row>
    <row r="7" spans="1:35">
      <c r="A7" s="18" t="s">
        <v>94</v>
      </c>
      <c r="B7" s="11"/>
      <c r="C7" s="12"/>
      <c r="D7" s="58" t="str">
        <f t="shared" si="8"/>
        <v xml:space="preserve"> </v>
      </c>
      <c r="E7" s="66" t="str">
        <f t="shared" si="9"/>
        <v xml:space="preserve"> </v>
      </c>
      <c r="F7" s="65"/>
      <c r="G7" s="12"/>
      <c r="H7" s="58" t="str">
        <f t="shared" si="10"/>
        <v xml:space="preserve"> </v>
      </c>
      <c r="I7" s="66" t="str">
        <f t="shared" si="0"/>
        <v xml:space="preserve"> </v>
      </c>
      <c r="J7" s="11"/>
      <c r="K7" s="12"/>
      <c r="L7" s="58" t="str">
        <f t="shared" si="11"/>
        <v xml:space="preserve"> </v>
      </c>
      <c r="M7" s="66" t="str">
        <f t="shared" si="1"/>
        <v xml:space="preserve"> </v>
      </c>
      <c r="N7" s="11"/>
      <c r="O7" s="12"/>
      <c r="P7" s="58" t="str">
        <f t="shared" si="2"/>
        <v xml:space="preserve"> </v>
      </c>
      <c r="Q7" s="66" t="str">
        <f t="shared" si="3"/>
        <v xml:space="preserve"> </v>
      </c>
      <c r="R7" s="11"/>
      <c r="S7" s="12"/>
      <c r="T7" s="58" t="str">
        <f t="shared" si="4"/>
        <v xml:space="preserve"> </v>
      </c>
      <c r="U7" s="66" t="str">
        <f t="shared" si="5"/>
        <v xml:space="preserve"> </v>
      </c>
      <c r="V7" s="11"/>
      <c r="W7" s="12"/>
      <c r="X7" s="58" t="str">
        <f t="shared" si="6"/>
        <v xml:space="preserve"> </v>
      </c>
      <c r="Y7" s="66" t="str">
        <f t="shared" si="7"/>
        <v xml:space="preserve"> </v>
      </c>
    </row>
    <row r="8" spans="1:35">
      <c r="A8" s="18" t="s">
        <v>65</v>
      </c>
      <c r="B8" s="11"/>
      <c r="C8" s="12"/>
      <c r="D8" s="58" t="str">
        <f t="shared" si="8"/>
        <v xml:space="preserve"> </v>
      </c>
      <c r="E8" s="66" t="str">
        <f t="shared" si="9"/>
        <v xml:space="preserve"> </v>
      </c>
      <c r="F8" s="65"/>
      <c r="G8" s="12"/>
      <c r="H8" s="58" t="str">
        <f t="shared" si="10"/>
        <v xml:space="preserve"> </v>
      </c>
      <c r="I8" s="66" t="str">
        <f t="shared" si="0"/>
        <v xml:space="preserve"> </v>
      </c>
      <c r="J8" s="11"/>
      <c r="K8" s="12"/>
      <c r="L8" s="58" t="str">
        <f t="shared" si="11"/>
        <v xml:space="preserve"> </v>
      </c>
      <c r="M8" s="66" t="str">
        <f t="shared" si="1"/>
        <v xml:space="preserve"> </v>
      </c>
      <c r="N8" s="11"/>
      <c r="O8" s="12"/>
      <c r="P8" s="58" t="str">
        <f t="shared" si="2"/>
        <v xml:space="preserve"> </v>
      </c>
      <c r="Q8" s="66" t="str">
        <f t="shared" si="3"/>
        <v xml:space="preserve"> </v>
      </c>
      <c r="R8" s="11"/>
      <c r="S8" s="12"/>
      <c r="T8" s="58" t="str">
        <f t="shared" si="4"/>
        <v xml:space="preserve"> </v>
      </c>
      <c r="U8" s="66" t="str">
        <f t="shared" si="5"/>
        <v xml:space="preserve"> </v>
      </c>
      <c r="V8" s="11"/>
      <c r="W8" s="12"/>
      <c r="X8" s="58" t="str">
        <f t="shared" si="6"/>
        <v xml:space="preserve"> </v>
      </c>
      <c r="Y8" s="66" t="str">
        <f t="shared" si="7"/>
        <v xml:space="preserve"> </v>
      </c>
    </row>
    <row r="9" spans="1:35">
      <c r="A9" s="18" t="s">
        <v>66</v>
      </c>
      <c r="B9" s="11"/>
      <c r="C9" s="12"/>
      <c r="D9" s="58" t="str">
        <f t="shared" si="8"/>
        <v xml:space="preserve"> </v>
      </c>
      <c r="E9" s="66" t="str">
        <f t="shared" si="9"/>
        <v xml:space="preserve"> </v>
      </c>
      <c r="F9" s="65"/>
      <c r="G9" s="12"/>
      <c r="H9" s="58" t="str">
        <f t="shared" si="10"/>
        <v xml:space="preserve"> </v>
      </c>
      <c r="I9" s="66" t="str">
        <f t="shared" si="0"/>
        <v xml:space="preserve"> </v>
      </c>
      <c r="J9" s="11"/>
      <c r="K9" s="12"/>
      <c r="L9" s="58" t="str">
        <f t="shared" si="11"/>
        <v xml:space="preserve"> </v>
      </c>
      <c r="M9" s="66" t="str">
        <f t="shared" si="1"/>
        <v xml:space="preserve"> </v>
      </c>
      <c r="N9" s="11"/>
      <c r="O9" s="12"/>
      <c r="P9" s="58" t="str">
        <f t="shared" si="2"/>
        <v xml:space="preserve"> </v>
      </c>
      <c r="Q9" s="66" t="str">
        <f t="shared" si="3"/>
        <v xml:space="preserve"> </v>
      </c>
      <c r="R9" s="11"/>
      <c r="S9" s="12"/>
      <c r="T9" s="58" t="str">
        <f t="shared" si="4"/>
        <v xml:space="preserve"> </v>
      </c>
      <c r="U9" s="66" t="str">
        <f t="shared" si="5"/>
        <v xml:space="preserve"> </v>
      </c>
      <c r="V9" s="11"/>
      <c r="W9" s="12"/>
      <c r="X9" s="58" t="str">
        <f t="shared" si="6"/>
        <v xml:space="preserve"> </v>
      </c>
      <c r="Y9" s="66" t="str">
        <f t="shared" si="7"/>
        <v xml:space="preserve"> </v>
      </c>
    </row>
    <row r="10" spans="1:35" ht="15" thickBot="1">
      <c r="A10" s="18" t="s">
        <v>55</v>
      </c>
      <c r="B10" s="11"/>
      <c r="C10" s="12"/>
      <c r="D10" s="58" t="str">
        <f t="shared" si="8"/>
        <v xml:space="preserve"> </v>
      </c>
      <c r="E10" s="66" t="str">
        <f t="shared" si="9"/>
        <v xml:space="preserve"> </v>
      </c>
      <c r="F10" s="65"/>
      <c r="G10" s="12"/>
      <c r="H10" s="58" t="str">
        <f t="shared" si="10"/>
        <v xml:space="preserve"> </v>
      </c>
      <c r="I10" s="66" t="str">
        <f t="shared" si="0"/>
        <v xml:space="preserve"> </v>
      </c>
      <c r="J10" s="11"/>
      <c r="K10" s="12"/>
      <c r="L10" s="58" t="str">
        <f t="shared" si="11"/>
        <v xml:space="preserve"> </v>
      </c>
      <c r="M10" s="66" t="str">
        <f t="shared" si="1"/>
        <v xml:space="preserve"> </v>
      </c>
      <c r="N10" s="11"/>
      <c r="O10" s="12"/>
      <c r="P10" s="58" t="str">
        <f t="shared" si="2"/>
        <v xml:space="preserve"> </v>
      </c>
      <c r="Q10" s="66" t="str">
        <f t="shared" si="3"/>
        <v xml:space="preserve"> </v>
      </c>
      <c r="R10" s="11"/>
      <c r="S10" s="12"/>
      <c r="T10" s="58" t="str">
        <f t="shared" si="4"/>
        <v xml:space="preserve"> </v>
      </c>
      <c r="U10" s="66" t="str">
        <f t="shared" si="5"/>
        <v xml:space="preserve"> </v>
      </c>
      <c r="V10" s="11"/>
      <c r="W10" s="12"/>
      <c r="X10" s="134" t="str">
        <f t="shared" si="6"/>
        <v xml:space="preserve"> </v>
      </c>
      <c r="Y10" s="66" t="str">
        <f t="shared" si="7"/>
        <v xml:space="preserve"> </v>
      </c>
    </row>
    <row r="11" spans="1:35" ht="15" thickBot="1">
      <c r="A11" s="20" t="s">
        <v>81</v>
      </c>
      <c r="B11" s="15">
        <f>IF((B4+B5+B6+B7+B8+B9+B10)=0, " ",(B4+B5+B6+B7+B8+B9+B10))</f>
        <v>15</v>
      </c>
      <c r="C11" s="16">
        <f>IF((C4+C5+C6+C7+C8+C9+C10)=0, " ",(C4+C5+C6+C7+C8+C9+C10))</f>
        <v>18</v>
      </c>
      <c r="D11" s="44">
        <f>IF(B11=" "," ",(B11/C11))</f>
        <v>0.83333333333333337</v>
      </c>
      <c r="E11" s="46">
        <f>IF(B11=" "," ",(B11)/(C11))</f>
        <v>0.83333333333333337</v>
      </c>
      <c r="F11" s="15">
        <f>IF((F4+F5+F6+F7+F8+F9+F10)=0, " ",(F4+F5+F6+F7+F8+F9+F10))</f>
        <v>15</v>
      </c>
      <c r="G11" s="16">
        <f>IF((G4+G5+G6+G7+G8+G9+G10)=0, " ",(G4+G5+G6+G7+G8+G9+G10))</f>
        <v>25</v>
      </c>
      <c r="H11" s="44">
        <f>IF(F11=" "," ",(F11/G11))</f>
        <v>0.6</v>
      </c>
      <c r="I11" s="46">
        <f>IF(F11=" "," ",(B11+F11)/(C11+G11))</f>
        <v>0.69767441860465118</v>
      </c>
      <c r="J11" s="15">
        <f>IF((J4+J5+J6+J7+J8+J9+J10)=0, " ",(J4+J5+J6+J7+J8+J9+J10))</f>
        <v>24</v>
      </c>
      <c r="K11" s="16">
        <f>IF((K4+K5+K6+K7+K8+K9+K10)=0, " ",(K4+K5+K6+K7+K8+K9+K10))</f>
        <v>29</v>
      </c>
      <c r="L11" s="44">
        <f>IF(J11=" "," ",(J11/K11))</f>
        <v>0.82758620689655171</v>
      </c>
      <c r="M11" s="46">
        <f>IF(J11=" "," ",(B11+F11+J11)/(+C11+G11+K11))</f>
        <v>0.75</v>
      </c>
      <c r="N11" s="15" t="str">
        <f>IF((N4+N5+N6+N7+N8+N9+N10)=0, " ",(N4+N5+N6+N7+N8+N9+N10))</f>
        <v xml:space="preserve"> </v>
      </c>
      <c r="O11" s="16" t="str">
        <f>IF((O4+O5+O6+O7+O8+O9+O10)=0, " ",(O4+O5+O6+O7+O8+O9+O10))</f>
        <v xml:space="preserve"> </v>
      </c>
      <c r="P11" s="44" t="str">
        <f>IF(N11=" "," ",(N11/O11))</f>
        <v xml:space="preserve"> </v>
      </c>
      <c r="Q11" s="46" t="str">
        <f>IF(N11=" "," ",(B11+F11+J11+N11)/(C11+G11+K11+O11))</f>
        <v xml:space="preserve"> </v>
      </c>
      <c r="R11" s="15" t="str">
        <f>IF((R4+R5+R6+R7+R8+R9+R10)=0, " ",(R4+R5+R6+R7+R8+R9+R10))</f>
        <v xml:space="preserve"> </v>
      </c>
      <c r="S11" s="16" t="str">
        <f>IF((S4+S5+S6+S7+S8+S9+S10)=0, " ",(S4+S5+S6+S7+S8+S9+S10))</f>
        <v xml:space="preserve"> </v>
      </c>
      <c r="T11" s="44" t="str">
        <f>IF(R11=" "," ",(R11/S11))</f>
        <v xml:space="preserve"> </v>
      </c>
      <c r="U11" s="46" t="str">
        <f>IF(R11=" "," ",(B11+F11+J11+N11+R11)/(C11+G11+K11+O11+S11))</f>
        <v xml:space="preserve"> </v>
      </c>
      <c r="V11" s="15" t="str">
        <f>IF((V4+V5+V6+V7+V8+V9+V10)=0, " ",(V4+V5+V6+V7+V8+V9+V10))</f>
        <v xml:space="preserve"> </v>
      </c>
      <c r="W11" s="16" t="str">
        <f>IF((W4+W5+W6+W7+W8+W9+W10)=0, " ",(W4+W5+W6+W7+W8+W9+W10))</f>
        <v xml:space="preserve"> </v>
      </c>
      <c r="X11" s="60" t="str">
        <f>IF(V11=" "," ",(V11/W11))</f>
        <v xml:space="preserve"> </v>
      </c>
      <c r="Y11" s="46" t="str">
        <f>IF(V11=" "," ",(B11+F11+J11+N11+R11+V11)/(C11+G11+K11+O11+S11+W11))</f>
        <v xml:space="preserve"> </v>
      </c>
    </row>
    <row r="12" spans="1:35" ht="15" thickBot="1"/>
    <row r="13" spans="1:35" ht="24" thickBot="1">
      <c r="A13" s="142" t="s">
        <v>25</v>
      </c>
      <c r="B13" s="143"/>
      <c r="C13" s="143"/>
      <c r="D13" s="143"/>
      <c r="E13" s="143"/>
      <c r="F13" s="143"/>
      <c r="G13" s="143"/>
      <c r="H13" s="143"/>
      <c r="I13" s="143"/>
      <c r="J13" s="143"/>
      <c r="K13" s="143"/>
      <c r="L13" s="143"/>
      <c r="M13" s="143"/>
      <c r="N13" s="143"/>
      <c r="O13" s="143"/>
      <c r="P13" s="143"/>
      <c r="Q13" s="143"/>
      <c r="R13" s="143"/>
      <c r="S13" s="143"/>
      <c r="T13" s="143"/>
      <c r="U13" s="143"/>
      <c r="V13" s="143"/>
      <c r="W13" s="143"/>
      <c r="X13" s="143"/>
      <c r="Y13" s="144"/>
    </row>
    <row r="14" spans="1:35">
      <c r="A14" s="48"/>
      <c r="B14" s="49" t="s">
        <v>37</v>
      </c>
      <c r="C14" s="50"/>
      <c r="D14" s="51"/>
      <c r="E14" s="54"/>
      <c r="F14" s="49" t="s">
        <v>38</v>
      </c>
      <c r="G14" s="50"/>
      <c r="H14" s="51"/>
      <c r="I14" s="67"/>
      <c r="J14" s="49" t="s">
        <v>39</v>
      </c>
      <c r="K14" s="50"/>
      <c r="L14" s="51"/>
      <c r="M14" s="67"/>
      <c r="N14" s="49" t="s">
        <v>40</v>
      </c>
      <c r="O14" s="50"/>
      <c r="P14" s="51"/>
      <c r="Q14" s="67"/>
      <c r="R14" s="49" t="s">
        <v>41</v>
      </c>
      <c r="S14" s="50"/>
      <c r="T14" s="51"/>
      <c r="U14" s="67"/>
      <c r="V14" s="49" t="s">
        <v>42</v>
      </c>
      <c r="W14" s="50"/>
      <c r="X14" s="51"/>
      <c r="Y14" s="67"/>
    </row>
    <row r="15" spans="1:35" ht="42">
      <c r="A15" s="17"/>
      <c r="B15" s="9" t="s">
        <v>32</v>
      </c>
      <c r="C15" s="10" t="s">
        <v>33</v>
      </c>
      <c r="D15" s="57" t="s">
        <v>56</v>
      </c>
      <c r="E15" s="45" t="s">
        <v>57</v>
      </c>
      <c r="F15" s="9" t="s">
        <v>32</v>
      </c>
      <c r="G15" s="10" t="s">
        <v>33</v>
      </c>
      <c r="H15" s="57" t="s">
        <v>56</v>
      </c>
      <c r="I15" s="45" t="s">
        <v>57</v>
      </c>
      <c r="J15" s="9" t="s">
        <v>32</v>
      </c>
      <c r="K15" s="10" t="s">
        <v>33</v>
      </c>
      <c r="L15" s="57" t="s">
        <v>56</v>
      </c>
      <c r="M15" s="45" t="s">
        <v>57</v>
      </c>
      <c r="N15" s="9" t="s">
        <v>32</v>
      </c>
      <c r="O15" s="10" t="s">
        <v>33</v>
      </c>
      <c r="P15" s="57" t="s">
        <v>56</v>
      </c>
      <c r="Q15" s="45" t="s">
        <v>57</v>
      </c>
      <c r="R15" s="9" t="s">
        <v>32</v>
      </c>
      <c r="S15" s="10" t="s">
        <v>33</v>
      </c>
      <c r="T15" s="57" t="s">
        <v>56</v>
      </c>
      <c r="U15" s="45" t="s">
        <v>57</v>
      </c>
      <c r="V15" s="9" t="s">
        <v>32</v>
      </c>
      <c r="W15" s="10" t="s">
        <v>33</v>
      </c>
      <c r="X15" s="57" t="s">
        <v>56</v>
      </c>
      <c r="Y15" s="45" t="s">
        <v>57</v>
      </c>
    </row>
    <row r="16" spans="1:35">
      <c r="A16" s="18" t="s">
        <v>62</v>
      </c>
      <c r="B16" s="21"/>
      <c r="C16" s="22"/>
      <c r="D16" s="61" t="str">
        <f t="shared" ref="D16:D22" si="12">IF(ISBLANK(B16)," ",(B16/C16))</f>
        <v xml:space="preserve"> </v>
      </c>
      <c r="E16" s="70" t="str">
        <f t="shared" ref="E16:E22" si="13">IF(ISBLANK(B16)," ",(B4+F4+J4+N4+R4+V4+B16)/(C4+G4+K4+O4+S4+W4+C16))</f>
        <v xml:space="preserve"> </v>
      </c>
      <c r="F16" s="21"/>
      <c r="G16" s="22"/>
      <c r="H16" s="61" t="str">
        <f t="shared" ref="H16:H22" si="14">IF(ISBLANK(F16)," ",(F16/G16))</f>
        <v xml:space="preserve"> </v>
      </c>
      <c r="I16" s="66" t="str">
        <f t="shared" ref="I16:I22" si="15">IF(ISBLANK(F16)," ",(B4+F4+J4+N4+R4+V4+Z4+B16+F16)/(C4+G4+K4+O4+S4+W4+AA4+C16+G16))</f>
        <v xml:space="preserve"> </v>
      </c>
      <c r="J16" s="21"/>
      <c r="K16" s="22"/>
      <c r="L16" s="61" t="str">
        <f t="shared" ref="L16:L22" si="16">IF(ISBLANK(J16)," ",(J16/K16))</f>
        <v xml:space="preserve"> </v>
      </c>
      <c r="M16" s="66" t="str">
        <f t="shared" ref="M16:M22" si="17">IF(ISBLANK(J16)," ",(B4+F4+J4+N4+R4+V4+Z4+AD4+B16+F16+J16)/(C4+G4+K4+O4+S4+W4+AA4+AE4+C16+G16+K16))</f>
        <v xml:space="preserve"> </v>
      </c>
      <c r="N16" s="21"/>
      <c r="O16" s="22"/>
      <c r="P16" s="61" t="str">
        <f t="shared" ref="P16:P22" si="18">IF(ISBLANK(N16)," ",(N16/O16))</f>
        <v xml:space="preserve"> </v>
      </c>
      <c r="Q16" s="66" t="str">
        <f t="shared" ref="Q16:Q22" si="19">IF(ISBLANK(N16)," ",(B4+F4+J4+N4+R4+V4+Z4+AD4+AH4+B16+F16+J16+N16)/(C4+G4+K4+O4+S4+W4+AA4+AE4+AI4+C16+G16+K16+O16))</f>
        <v xml:space="preserve"> </v>
      </c>
      <c r="R16" s="21"/>
      <c r="S16" s="22"/>
      <c r="T16" s="61" t="str">
        <f t="shared" ref="T16:T22" si="20">IF(ISBLANK(R16)," ",(R16/S16))</f>
        <v xml:space="preserve"> </v>
      </c>
      <c r="U16" s="66" t="str">
        <f t="shared" ref="U16:U22" si="21">IF(ISBLANK(R16)," ",(B4+F4+J4+N4+R4+V4+Z4+AD4+AH4+AL4+B16+F16+J16+N16+R16)/(C4+G4+K4+O4+S4+W4+AA4+AE4+AI4+AM4+C16+G16+K16+O16+S16))</f>
        <v xml:space="preserve"> </v>
      </c>
      <c r="V16" s="21"/>
      <c r="W16" s="22"/>
      <c r="X16" s="61" t="str">
        <f t="shared" ref="X16:X22" si="22">IF(ISBLANK(V16)," ",(V16/W16))</f>
        <v xml:space="preserve"> </v>
      </c>
      <c r="Y16" s="66" t="str">
        <f t="shared" ref="Y16:Y22" si="23">IF(ISBLANK(V16)," ",(B4+F4+J4+N4+R4+V4+Z4+AD4+AH4+AL4+AP4+B16+F16+J16+N16+R16+V16)/(C4+G4+K4+O4+S4+W4+AA4+AE4+AI4+AM4+AQ4+C16+G16+K16+O16+S16+W16))</f>
        <v xml:space="preserve"> </v>
      </c>
    </row>
    <row r="17" spans="1:25">
      <c r="A17" s="18" t="s">
        <v>63</v>
      </c>
      <c r="B17" s="21"/>
      <c r="C17" s="22"/>
      <c r="D17" s="61" t="str">
        <f t="shared" si="12"/>
        <v xml:space="preserve"> </v>
      </c>
      <c r="E17" s="70" t="str">
        <f t="shared" si="13"/>
        <v xml:space="preserve"> </v>
      </c>
      <c r="F17" s="21"/>
      <c r="G17" s="22"/>
      <c r="H17" s="61" t="str">
        <f t="shared" si="14"/>
        <v xml:space="preserve"> </v>
      </c>
      <c r="I17" s="66" t="str">
        <f t="shared" si="15"/>
        <v xml:space="preserve"> </v>
      </c>
      <c r="J17" s="21"/>
      <c r="K17" s="22"/>
      <c r="L17" s="61" t="str">
        <f t="shared" si="16"/>
        <v xml:space="preserve"> </v>
      </c>
      <c r="M17" s="66" t="str">
        <f t="shared" si="17"/>
        <v xml:space="preserve"> </v>
      </c>
      <c r="N17" s="21"/>
      <c r="O17" s="22"/>
      <c r="P17" s="61" t="str">
        <f t="shared" si="18"/>
        <v xml:space="preserve"> </v>
      </c>
      <c r="Q17" s="66" t="str">
        <f t="shared" si="19"/>
        <v xml:space="preserve"> </v>
      </c>
      <c r="R17" s="21"/>
      <c r="S17" s="22"/>
      <c r="T17" s="61" t="str">
        <f t="shared" si="20"/>
        <v xml:space="preserve"> </v>
      </c>
      <c r="U17" s="66" t="str">
        <f t="shared" si="21"/>
        <v xml:space="preserve"> </v>
      </c>
      <c r="V17" s="21"/>
      <c r="W17" s="22"/>
      <c r="X17" s="61" t="str">
        <f t="shared" si="22"/>
        <v xml:space="preserve"> </v>
      </c>
      <c r="Y17" s="66" t="str">
        <f t="shared" si="23"/>
        <v xml:space="preserve"> </v>
      </c>
    </row>
    <row r="18" spans="1:25">
      <c r="A18" s="18" t="s">
        <v>95</v>
      </c>
      <c r="B18" s="21"/>
      <c r="C18" s="22"/>
      <c r="D18" s="61" t="str">
        <f t="shared" si="12"/>
        <v xml:space="preserve"> </v>
      </c>
      <c r="E18" s="70" t="str">
        <f t="shared" si="13"/>
        <v xml:space="preserve"> </v>
      </c>
      <c r="F18" s="21"/>
      <c r="G18" s="22"/>
      <c r="H18" s="61" t="str">
        <f t="shared" si="14"/>
        <v xml:space="preserve"> </v>
      </c>
      <c r="I18" s="66" t="str">
        <f t="shared" si="15"/>
        <v xml:space="preserve"> </v>
      </c>
      <c r="J18" s="21"/>
      <c r="K18" s="22"/>
      <c r="L18" s="61" t="str">
        <f t="shared" si="16"/>
        <v xml:space="preserve"> </v>
      </c>
      <c r="M18" s="66" t="str">
        <f t="shared" si="17"/>
        <v xml:space="preserve"> </v>
      </c>
      <c r="N18" s="21"/>
      <c r="O18" s="22"/>
      <c r="P18" s="61" t="str">
        <f t="shared" si="18"/>
        <v xml:space="preserve"> </v>
      </c>
      <c r="Q18" s="66" t="str">
        <f t="shared" si="19"/>
        <v xml:space="preserve"> </v>
      </c>
      <c r="R18" s="21"/>
      <c r="S18" s="22"/>
      <c r="T18" s="61" t="str">
        <f t="shared" si="20"/>
        <v xml:space="preserve"> </v>
      </c>
      <c r="U18" s="66" t="str">
        <f t="shared" si="21"/>
        <v xml:space="preserve"> </v>
      </c>
      <c r="V18" s="21"/>
      <c r="W18" s="22"/>
      <c r="X18" s="61" t="str">
        <f t="shared" si="22"/>
        <v xml:space="preserve"> </v>
      </c>
      <c r="Y18" s="66" t="str">
        <f t="shared" si="23"/>
        <v xml:space="preserve"> </v>
      </c>
    </row>
    <row r="19" spans="1:25">
      <c r="A19" s="18" t="s">
        <v>94</v>
      </c>
      <c r="B19" s="21"/>
      <c r="C19" s="22"/>
      <c r="D19" s="61" t="str">
        <f t="shared" si="12"/>
        <v xml:space="preserve"> </v>
      </c>
      <c r="E19" s="70" t="str">
        <f t="shared" si="13"/>
        <v xml:space="preserve"> </v>
      </c>
      <c r="F19" s="21"/>
      <c r="G19" s="22"/>
      <c r="H19" s="61" t="str">
        <f t="shared" si="14"/>
        <v xml:space="preserve"> </v>
      </c>
      <c r="I19" s="66" t="str">
        <f t="shared" si="15"/>
        <v xml:space="preserve"> </v>
      </c>
      <c r="J19" s="21"/>
      <c r="K19" s="22"/>
      <c r="L19" s="61" t="str">
        <f t="shared" si="16"/>
        <v xml:space="preserve"> </v>
      </c>
      <c r="M19" s="66" t="str">
        <f t="shared" si="17"/>
        <v xml:space="preserve"> </v>
      </c>
      <c r="N19" s="21"/>
      <c r="O19" s="22"/>
      <c r="P19" s="61" t="str">
        <f t="shared" si="18"/>
        <v xml:space="preserve"> </v>
      </c>
      <c r="Q19" s="66" t="str">
        <f t="shared" si="19"/>
        <v xml:space="preserve"> </v>
      </c>
      <c r="R19" s="21"/>
      <c r="S19" s="22"/>
      <c r="T19" s="61" t="str">
        <f t="shared" si="20"/>
        <v xml:space="preserve"> </v>
      </c>
      <c r="U19" s="66" t="str">
        <f t="shared" si="21"/>
        <v xml:space="preserve"> </v>
      </c>
      <c r="V19" s="21"/>
      <c r="W19" s="22"/>
      <c r="X19" s="61" t="str">
        <f t="shared" si="22"/>
        <v xml:space="preserve"> </v>
      </c>
      <c r="Y19" s="66" t="str">
        <f t="shared" si="23"/>
        <v xml:space="preserve"> </v>
      </c>
    </row>
    <row r="20" spans="1:25">
      <c r="A20" s="18" t="s">
        <v>65</v>
      </c>
      <c r="B20" s="21"/>
      <c r="C20" s="22"/>
      <c r="D20" s="61" t="str">
        <f t="shared" si="12"/>
        <v xml:space="preserve"> </v>
      </c>
      <c r="E20" s="70" t="str">
        <f t="shared" si="13"/>
        <v xml:space="preserve"> </v>
      </c>
      <c r="F20" s="21"/>
      <c r="G20" s="22"/>
      <c r="H20" s="61" t="str">
        <f t="shared" si="14"/>
        <v xml:space="preserve"> </v>
      </c>
      <c r="I20" s="66" t="str">
        <f t="shared" si="15"/>
        <v xml:space="preserve"> </v>
      </c>
      <c r="J20" s="21"/>
      <c r="K20" s="22"/>
      <c r="L20" s="61" t="str">
        <f t="shared" si="16"/>
        <v xml:space="preserve"> </v>
      </c>
      <c r="M20" s="66" t="str">
        <f t="shared" si="17"/>
        <v xml:space="preserve"> </v>
      </c>
      <c r="N20" s="21"/>
      <c r="O20" s="22"/>
      <c r="P20" s="61" t="str">
        <f t="shared" si="18"/>
        <v xml:space="preserve"> </v>
      </c>
      <c r="Q20" s="66" t="str">
        <f t="shared" si="19"/>
        <v xml:space="preserve"> </v>
      </c>
      <c r="R20" s="21"/>
      <c r="S20" s="22"/>
      <c r="T20" s="61" t="str">
        <f t="shared" si="20"/>
        <v xml:space="preserve"> </v>
      </c>
      <c r="U20" s="66" t="str">
        <f t="shared" si="21"/>
        <v xml:space="preserve"> </v>
      </c>
      <c r="V20" s="21"/>
      <c r="W20" s="22"/>
      <c r="X20" s="61" t="str">
        <f t="shared" si="22"/>
        <v xml:space="preserve"> </v>
      </c>
      <c r="Y20" s="66" t="str">
        <f t="shared" si="23"/>
        <v xml:space="preserve"> </v>
      </c>
    </row>
    <row r="21" spans="1:25">
      <c r="A21" s="18" t="s">
        <v>66</v>
      </c>
      <c r="B21" s="21"/>
      <c r="C21" s="22"/>
      <c r="D21" s="61" t="str">
        <f t="shared" si="12"/>
        <v xml:space="preserve"> </v>
      </c>
      <c r="E21" s="70" t="str">
        <f t="shared" si="13"/>
        <v xml:space="preserve"> </v>
      </c>
      <c r="F21" s="21"/>
      <c r="G21" s="22"/>
      <c r="H21" s="61" t="str">
        <f t="shared" si="14"/>
        <v xml:space="preserve"> </v>
      </c>
      <c r="I21" s="66" t="str">
        <f t="shared" si="15"/>
        <v xml:space="preserve"> </v>
      </c>
      <c r="J21" s="21"/>
      <c r="K21" s="22"/>
      <c r="L21" s="61" t="str">
        <f t="shared" si="16"/>
        <v xml:space="preserve"> </v>
      </c>
      <c r="M21" s="66" t="str">
        <f t="shared" si="17"/>
        <v xml:space="preserve"> </v>
      </c>
      <c r="N21" s="21"/>
      <c r="O21" s="22"/>
      <c r="P21" s="61" t="str">
        <f t="shared" si="18"/>
        <v xml:space="preserve"> </v>
      </c>
      <c r="Q21" s="66" t="str">
        <f t="shared" si="19"/>
        <v xml:space="preserve"> </v>
      </c>
      <c r="R21" s="21"/>
      <c r="S21" s="22"/>
      <c r="T21" s="61" t="str">
        <f t="shared" si="20"/>
        <v xml:space="preserve"> </v>
      </c>
      <c r="U21" s="66" t="str">
        <f t="shared" si="21"/>
        <v xml:space="preserve"> </v>
      </c>
      <c r="V21" s="21"/>
      <c r="W21" s="22"/>
      <c r="X21" s="61" t="str">
        <f t="shared" si="22"/>
        <v xml:space="preserve"> </v>
      </c>
      <c r="Y21" s="66" t="str">
        <f t="shared" si="23"/>
        <v xml:space="preserve"> </v>
      </c>
    </row>
    <row r="22" spans="1:25" ht="15" thickBot="1">
      <c r="A22" s="18" t="s">
        <v>55</v>
      </c>
      <c r="B22" s="21"/>
      <c r="C22" s="22"/>
      <c r="D22" s="61" t="str">
        <f t="shared" si="12"/>
        <v xml:space="preserve"> </v>
      </c>
      <c r="E22" s="70" t="str">
        <f t="shared" si="13"/>
        <v xml:space="preserve"> </v>
      </c>
      <c r="F22" s="21"/>
      <c r="G22" s="22"/>
      <c r="H22" s="82" t="str">
        <f t="shared" si="14"/>
        <v xml:space="preserve"> </v>
      </c>
      <c r="I22" s="66" t="str">
        <f t="shared" si="15"/>
        <v xml:space="preserve"> </v>
      </c>
      <c r="J22" s="21"/>
      <c r="K22" s="22"/>
      <c r="L22" s="82" t="str">
        <f t="shared" si="16"/>
        <v xml:space="preserve"> </v>
      </c>
      <c r="M22" s="66" t="str">
        <f t="shared" si="17"/>
        <v xml:space="preserve"> </v>
      </c>
      <c r="N22" s="21"/>
      <c r="O22" s="22"/>
      <c r="P22" s="82" t="str">
        <f t="shared" si="18"/>
        <v xml:space="preserve"> </v>
      </c>
      <c r="Q22" s="66" t="str">
        <f t="shared" si="19"/>
        <v xml:space="preserve"> </v>
      </c>
      <c r="R22" s="21"/>
      <c r="S22" s="22"/>
      <c r="T22" s="82" t="str">
        <f t="shared" si="20"/>
        <v xml:space="preserve"> </v>
      </c>
      <c r="U22" s="66" t="str">
        <f t="shared" si="21"/>
        <v xml:space="preserve"> </v>
      </c>
      <c r="V22" s="21"/>
      <c r="W22" s="22"/>
      <c r="X22" s="82" t="str">
        <f t="shared" si="22"/>
        <v xml:space="preserve"> </v>
      </c>
      <c r="Y22" s="66" t="str">
        <f t="shared" si="23"/>
        <v xml:space="preserve"> </v>
      </c>
    </row>
    <row r="23" spans="1:25" ht="15" thickBot="1">
      <c r="A23" s="20" t="s">
        <v>81</v>
      </c>
      <c r="B23" s="25" t="str">
        <f>IF((B16+B17+B18+B19+B20+B21+B22)=0, " ",(B16+B17+B18+B19+B20+B21+B22))</f>
        <v xml:space="preserve"> </v>
      </c>
      <c r="C23" s="26" t="str">
        <f>IF((C16+C17+C18+C19+C20+C21+C22)=0, " ",(C16+C17+C18+C19+C20+C21+C22))</f>
        <v xml:space="preserve"> </v>
      </c>
      <c r="D23" s="116" t="str">
        <f>IF(B23=" "," ",(B23/C23))</f>
        <v xml:space="preserve"> </v>
      </c>
      <c r="E23" s="47" t="str">
        <f>IF(B23=" "," ",(B11+F11+J11+N11+R11+V11+B23)/(C11+G11+K11+O11+S11+W11+C23))</f>
        <v xml:space="preserve"> </v>
      </c>
      <c r="F23" s="25" t="str">
        <f>IF((F16+F17+F18+F19+F20+F21+F22)=0, " ",(F16+F17+F18+F19+F20+F21+F22))</f>
        <v xml:space="preserve"> </v>
      </c>
      <c r="G23" s="26" t="str">
        <f>IF((G16+G17+G18+G19+G20+G21+G22)=0, " ",(G16+G17+G18+G19+G20+G21+G22))</f>
        <v xml:space="preserve"> </v>
      </c>
      <c r="H23" s="63" t="str">
        <f>IF(F23=" "," ",(F23/G23))</f>
        <v xml:space="preserve"> </v>
      </c>
      <c r="I23" s="46" t="str">
        <f>IF(F23=" "," ",(B11+F11+J11+N11+R11+V11+Z11+B23+F23)/(C11+G11+K11+O11+S11+W11+AA11+C23+G23))</f>
        <v xml:space="preserve"> </v>
      </c>
      <c r="J23" s="25" t="str">
        <f>IF((J16+J17+J18+J19+J20+J21+J22)=0, " ",(J16+J17+J18+J19+J20+J21+J22))</f>
        <v xml:space="preserve"> </v>
      </c>
      <c r="K23" s="26" t="str">
        <f>IF((K16+K17+K18+K19+K20+K21+K22)=0, " ",(K16+K17+K18+K19+K20+K21+K22))</f>
        <v xml:space="preserve"> </v>
      </c>
      <c r="L23" s="63" t="str">
        <f>IF(J23=" "," ",(J23/K23))</f>
        <v xml:space="preserve"> </v>
      </c>
      <c r="M23" s="46" t="str">
        <f>IF(J23=" "," ",(B11+F11+J11+N11+R11+V11+Z11+AD11+B23+F23+J23)/(C11+G11+K11+O11+S11+W11+AA11+AE11+C23+G23+K23))</f>
        <v xml:space="preserve"> </v>
      </c>
      <c r="N23" s="25" t="str">
        <f>IF((N16+N17+N18+N19+N20+N21+N22)=0, " ",(N16+N17+N18+N19+N20+N21+N22))</f>
        <v xml:space="preserve"> </v>
      </c>
      <c r="O23" s="26" t="str">
        <f>IF((O16+O17+O18+O19+O20+O21+O22)=0, " ",(O16+O17+O18+O19+O20+O21+O22))</f>
        <v xml:space="preserve"> </v>
      </c>
      <c r="P23" s="63" t="str">
        <f>IF(N23=" "," ",(N23/O23))</f>
        <v xml:space="preserve"> </v>
      </c>
      <c r="Q23" s="46" t="str">
        <f>IF(N23=" "," ",(B11+F11+J11+N11+R11+V11+Z11+AD11+AH11+B23+F23+J23+N23)/(C11+G11+K11+O11+S11+W11+AA11+AE11+AI11+C23+G23+K23+O23))</f>
        <v xml:space="preserve"> </v>
      </c>
      <c r="R23" s="25" t="str">
        <f>IF((R16+R17+R18+R19+R20+R21+R22)=0, " ",(R16+R17+R18+R19+R20+R21+R22))</f>
        <v xml:space="preserve"> </v>
      </c>
      <c r="S23" s="26" t="str">
        <f>IF((S16+S17+S18+S19+S20+S21+S22)=0, " ",(S16+S17+S18+S19+S20+S21+S22))</f>
        <v xml:space="preserve"> </v>
      </c>
      <c r="T23" s="63" t="str">
        <f>IF(R23=" "," ",(R23/S23))</f>
        <v xml:space="preserve"> </v>
      </c>
      <c r="U23" s="46" t="str">
        <f>IF(R23=" "," ",(B11+F11+J11+N11+R11+V11+Z11+AD11+AH11+AL11+B23+F23+J23+N23+R23)/(C11+G11+K11+O11+S11+W11+AA11+AE11+AI11+AM11+C23+G23+K23+O23+S23))</f>
        <v xml:space="preserve"> </v>
      </c>
      <c r="V23" s="25" t="str">
        <f>IF((V16+V17+V18+V19+V20+V21+V22)=0, " ",(V16+V17+V18+V19+V20+V21+V22))</f>
        <v xml:space="preserve"> </v>
      </c>
      <c r="W23" s="26" t="str">
        <f>IF((W16+W17+W18+W19+W20+W21+W22)=0, " ",(W16+W17+W18+W19+W20+W21+W22))</f>
        <v xml:space="preserve"> </v>
      </c>
      <c r="X23" s="63" t="str">
        <f>IF(V23=" "," ",(V23/W23))</f>
        <v xml:space="preserve"> </v>
      </c>
      <c r="Y23" s="46" t="str">
        <f>IF(V23=" "," ",(B11+F11+J11+N11+R11+V11+Z11+AD11+AH11+AL11+AP11+B23+F23+J23+N23+R23+V23)/(C11+G11+K11+O11+S11+W11+AA11+AE11+AI11+AM11+AQ11+C23+G23+K23+O23+S23+W23))</f>
        <v xml:space="preserve"> </v>
      </c>
    </row>
    <row r="24" spans="1:25" ht="15" thickBot="1">
      <c r="A24" s="40"/>
      <c r="B24" s="41"/>
      <c r="C24" s="41"/>
      <c r="D24" s="42"/>
      <c r="E24" s="42"/>
      <c r="F24" s="41"/>
      <c r="G24" s="41"/>
      <c r="H24" s="42"/>
      <c r="I24" s="41"/>
      <c r="J24" s="41"/>
      <c r="K24" s="42"/>
      <c r="L24" s="41"/>
      <c r="M24" s="41"/>
      <c r="N24" s="42"/>
      <c r="O24" s="41"/>
      <c r="P24" s="41"/>
      <c r="Q24" s="42"/>
      <c r="R24" s="41"/>
      <c r="S24" s="41"/>
      <c r="T24" s="42"/>
    </row>
    <row r="25" spans="1:25" ht="15" thickBot="1">
      <c r="B25" s="6" t="s">
        <v>43</v>
      </c>
      <c r="C25" s="7" t="s">
        <v>44</v>
      </c>
      <c r="D25" s="7" t="s">
        <v>45</v>
      </c>
      <c r="E25" s="7" t="s">
        <v>46</v>
      </c>
      <c r="F25" s="7" t="s">
        <v>30</v>
      </c>
      <c r="G25" s="7" t="s">
        <v>31</v>
      </c>
      <c r="H25" s="7" t="s">
        <v>37</v>
      </c>
      <c r="I25" s="7" t="s">
        <v>47</v>
      </c>
      <c r="J25" s="7" t="s">
        <v>48</v>
      </c>
      <c r="K25" s="7" t="s">
        <v>49</v>
      </c>
      <c r="L25" s="7" t="s">
        <v>50</v>
      </c>
      <c r="M25" s="80" t="s">
        <v>51</v>
      </c>
    </row>
    <row r="26" spans="1:25" ht="15" thickBot="1">
      <c r="A26" s="79" t="s">
        <v>52</v>
      </c>
      <c r="B26" s="81">
        <v>0.7</v>
      </c>
      <c r="C26" s="82">
        <v>0.7</v>
      </c>
      <c r="D26" s="82">
        <v>0.7</v>
      </c>
      <c r="E26" s="82">
        <v>0.7</v>
      </c>
      <c r="F26" s="82">
        <v>0.7</v>
      </c>
      <c r="G26" s="82">
        <v>0.7</v>
      </c>
      <c r="H26" s="82">
        <v>0.7</v>
      </c>
      <c r="I26" s="82">
        <v>0.7</v>
      </c>
      <c r="J26" s="82">
        <v>0.7</v>
      </c>
      <c r="K26" s="82">
        <v>0.7</v>
      </c>
      <c r="L26" s="82">
        <v>0.7</v>
      </c>
      <c r="M26" s="71">
        <v>0.7</v>
      </c>
    </row>
    <row r="27" spans="1:25"/>
    <row r="28" spans="1:25"/>
    <row r="29" spans="1:25"/>
    <row r="30" spans="1:25"/>
    <row r="31" spans="1:25"/>
    <row r="32" spans="1:25">
      <c r="A32" s="3"/>
    </row>
    <row r="33" spans="1:23">
      <c r="A33" s="3"/>
    </row>
    <row r="34" spans="1:23">
      <c r="A34" s="3"/>
    </row>
    <row r="35" spans="1:23"/>
    <row r="36" spans="1:23"/>
    <row r="37" spans="1:23" s="119" customFormat="1"/>
    <row r="38" spans="1:23" s="119" customFormat="1">
      <c r="A38" s="118"/>
      <c r="B38" s="118"/>
      <c r="C38" s="118"/>
      <c r="D38" s="118"/>
      <c r="E38" s="118"/>
      <c r="F38" s="118"/>
      <c r="G38" s="118"/>
      <c r="H38" s="118"/>
      <c r="I38" s="118"/>
      <c r="J38" s="118"/>
      <c r="K38" s="118"/>
      <c r="L38" s="118"/>
      <c r="M38" s="118"/>
      <c r="N38" s="118"/>
      <c r="O38" s="118"/>
      <c r="P38" s="118"/>
      <c r="Q38" s="118"/>
      <c r="R38" s="118"/>
      <c r="S38" s="118"/>
      <c r="T38" s="118"/>
      <c r="U38" s="118"/>
      <c r="V38" s="118"/>
      <c r="W38" s="118"/>
    </row>
    <row r="39" spans="1:23" s="119" customFormat="1">
      <c r="A39" s="120"/>
      <c r="B39" s="120"/>
      <c r="C39" s="120"/>
      <c r="D39" s="120"/>
      <c r="E39" s="120"/>
      <c r="F39" s="120"/>
      <c r="G39" s="120"/>
      <c r="H39" s="120"/>
      <c r="I39" s="120"/>
      <c r="J39" s="120"/>
      <c r="K39" s="120"/>
      <c r="L39" s="120"/>
      <c r="M39" s="120"/>
      <c r="N39" s="120"/>
      <c r="O39" s="120"/>
      <c r="P39" s="120"/>
      <c r="Q39" s="120"/>
      <c r="R39" s="120"/>
      <c r="S39" s="120"/>
      <c r="T39" s="120"/>
      <c r="U39" s="120"/>
      <c r="V39" s="120"/>
      <c r="W39" s="120"/>
    </row>
    <row r="40" spans="1:23" s="119" customFormat="1">
      <c r="A40" s="120"/>
      <c r="B40" s="120"/>
      <c r="C40" s="120"/>
      <c r="D40" s="120"/>
      <c r="E40" s="120"/>
      <c r="F40" s="120"/>
      <c r="G40" s="120"/>
      <c r="H40" s="120"/>
      <c r="I40" s="120"/>
      <c r="J40" s="120"/>
      <c r="K40" s="120"/>
      <c r="L40" s="120"/>
      <c r="M40" s="120"/>
      <c r="N40" s="120"/>
      <c r="O40" s="120"/>
      <c r="P40" s="120"/>
      <c r="Q40" s="120"/>
      <c r="R40" s="120"/>
      <c r="S40" s="120"/>
      <c r="T40" s="120"/>
      <c r="U40" s="120"/>
      <c r="V40" s="120"/>
      <c r="W40" s="120"/>
    </row>
    <row r="41" spans="1:23" s="119" customFormat="1">
      <c r="A41" s="120"/>
      <c r="B41" s="120"/>
      <c r="C41" s="120"/>
      <c r="D41" s="120"/>
      <c r="E41" s="120"/>
      <c r="F41" s="120"/>
      <c r="G41" s="120"/>
      <c r="H41" s="120"/>
      <c r="I41" s="120"/>
      <c r="J41" s="120"/>
      <c r="K41" s="120"/>
      <c r="L41" s="120"/>
      <c r="M41" s="120"/>
      <c r="N41" s="120"/>
      <c r="O41" s="120"/>
      <c r="P41" s="120"/>
      <c r="Q41" s="120"/>
      <c r="R41" s="120"/>
      <c r="S41" s="120"/>
      <c r="T41" s="120"/>
      <c r="U41" s="120"/>
      <c r="V41" s="120"/>
      <c r="W41" s="120"/>
    </row>
    <row r="42" spans="1:23" s="119" customFormat="1">
      <c r="A42" s="120"/>
      <c r="B42" s="120"/>
      <c r="C42" s="120"/>
      <c r="D42" s="120"/>
      <c r="E42" s="120"/>
      <c r="F42" s="120"/>
      <c r="G42" s="120"/>
      <c r="H42" s="120"/>
      <c r="I42" s="120"/>
      <c r="J42" s="120"/>
      <c r="K42" s="120"/>
      <c r="L42" s="120"/>
      <c r="M42" s="120"/>
      <c r="N42" s="120"/>
      <c r="O42" s="120"/>
      <c r="P42" s="120"/>
      <c r="Q42" s="120"/>
      <c r="R42" s="120"/>
      <c r="S42" s="120"/>
      <c r="T42" s="120"/>
      <c r="U42" s="120"/>
      <c r="V42" s="120"/>
      <c r="W42" s="120"/>
    </row>
    <row r="43" spans="1:23" s="119" customFormat="1">
      <c r="A43" s="121"/>
    </row>
    <row r="44" spans="1:23">
      <c r="A44" s="4"/>
    </row>
    <row r="45" spans="1:23"/>
    <row r="46" spans="1:23"/>
    <row r="47" spans="1:23"/>
    <row r="48" spans="1:23"/>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sheetData>
  <mergeCells count="2">
    <mergeCell ref="A1:Y1"/>
    <mergeCell ref="A13:Y13"/>
  </mergeCells>
  <pageMargins left="0.7" right="0.7" top="0.75" bottom="0.75" header="0.3" footer="0.3"/>
  <pageSetup scale="41" orientation="portrait" r:id="rId1"/>
  <colBreaks count="1" manualBreakCount="1">
    <brk id="26"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20d4877-da4e-45ff-ab07-6a81f53a6419">
      <Terms xmlns="http://schemas.microsoft.com/office/infopath/2007/PartnerControls"/>
    </lcf76f155ced4ddcb4097134ff3c332f>
    <SharedWithUsers xmlns="3a4037c2-2af2-4bf5-b4e3-b64d04f007b5">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1781EF5B65D654C8B17653D7D63DEF5" ma:contentTypeVersion="13" ma:contentTypeDescription="Create a new document." ma:contentTypeScope="" ma:versionID="debed2ac1ad45a04608b5b33d3ec8426">
  <xsd:schema xmlns:xsd="http://www.w3.org/2001/XMLSchema" xmlns:xs="http://www.w3.org/2001/XMLSchema" xmlns:p="http://schemas.microsoft.com/office/2006/metadata/properties" xmlns:ns2="a20d4877-da4e-45ff-ab07-6a81f53a6419" xmlns:ns3="3a4037c2-2af2-4bf5-b4e3-b64d04f007b5" targetNamespace="http://schemas.microsoft.com/office/2006/metadata/properties" ma:root="true" ma:fieldsID="81dd29d8498f84e9dd6181b06fcc82a0" ns2:_="" ns3:_="">
    <xsd:import namespace="a20d4877-da4e-45ff-ab07-6a81f53a6419"/>
    <xsd:import namespace="3a4037c2-2af2-4bf5-b4e3-b64d04f007b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ServiceSearchProperties" minOccurs="0"/>
                <xsd:element ref="ns2:lcf76f155ced4ddcb4097134ff3c332f"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0d4877-da4e-45ff-ab07-6a81f53a64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52c067e-633e-4f6a-86d3-fef86e6ec05c"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4037c2-2af2-4bf5-b4e3-b64d04f007b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8640E6-0271-42BE-A69F-C18FD29AAAD1}">
  <ds:schemaRefs>
    <ds:schemaRef ds:uri="3a4037c2-2af2-4bf5-b4e3-b64d04f007b5"/>
    <ds:schemaRef ds:uri="a20d4877-da4e-45ff-ab07-6a81f53a6419"/>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6D1B11B-5E31-4128-A7B8-5F8986A81089}">
  <ds:schemaRefs>
    <ds:schemaRef ds:uri="http://schemas.microsoft.com/sharepoint/v3/contenttype/forms"/>
  </ds:schemaRefs>
</ds:datastoreItem>
</file>

<file path=customXml/itemProps3.xml><?xml version="1.0" encoding="utf-8"?>
<ds:datastoreItem xmlns:ds="http://schemas.openxmlformats.org/officeDocument/2006/customXml" ds:itemID="{E1CAA4EF-EBB9-4506-B568-969D4A395C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0d4877-da4e-45ff-ab07-6a81f53a6419"/>
    <ds:schemaRef ds:uri="3a4037c2-2af2-4bf5-b4e3-b64d04f007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4e2d11c-fae4-453b-b6c0-2964663779aa}" enabled="0" method="" siteId="{f4e2d11c-fae4-453b-b6c0-2964663779a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Instructions</vt:lpstr>
      <vt:lpstr>Cover Page</vt:lpstr>
      <vt:lpstr>Hand Hygiene Observation Tool</vt:lpstr>
      <vt:lpstr>Data and Chart by Clinic</vt:lpstr>
      <vt:lpstr>Data and Charts by Location</vt:lpstr>
      <vt:lpstr>Data and Charts by Staff</vt:lpstr>
      <vt:lpstr>Data and Charts by Process</vt:lpstr>
      <vt:lpstr>'Data and Chart by Clinic'!Print_Area</vt:lpstr>
      <vt:lpstr>'Data and Charts by Location'!Print_Area</vt:lpstr>
      <vt:lpstr>'Data and Charts by Process'!Print_Area</vt:lpstr>
      <vt:lpstr>'Data and Charts by Staff'!Print_Area</vt:lpstr>
      <vt:lpstr>'Hand Hygiene Observation Tool'!Print_Area</vt:lpstr>
    </vt:vector>
  </TitlesOfParts>
  <Manager/>
  <Company>DHS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Hand Hygiene Observation Tracking Workbook for Oral Health Settings</dc:title>
  <dc:subject/>
  <dc:creator>Firkus, Stacey J</dc:creator>
  <cp:keywords/>
  <dc:description/>
  <cp:lastModifiedBy>Welke, Mariah E - DHS</cp:lastModifiedBy>
  <cp:revision/>
  <cp:lastPrinted>2026-06-24T17:02:47Z</cp:lastPrinted>
  <dcterms:created xsi:type="dcterms:W3CDTF">2021-06-04T15:46:38Z</dcterms:created>
  <dcterms:modified xsi:type="dcterms:W3CDTF">2026-07-06T13:55:47Z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0x01010071781EF5B65D654C8B17653D7D63DEF5</vt:lpwstr>
  </property>
  <property fmtid="{D5CDD505-2E9C-101B-9397-08002B2CF9AE}" pid="3" name="MediaServiceImageTags">
    <vt:lpwstr/>
  </property>
  <property fmtid="{D5CDD505-2E9C-101B-9397-08002B2CF9AE}" pid="4" name="Order">
    <vt:r8>91200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